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840" tabRatio="794" activeTab="1"/>
  </bookViews>
  <sheets>
    <sheet name="Условия+Итоги" sheetId="10" r:id="rId1"/>
    <sheet name="Прайс" sheetId="2" r:id="rId2"/>
    <sheet name="Обувь" sheetId="13" r:id="rId3"/>
    <sheet name="Чехлы" sheetId="4" r:id="rId4"/>
    <sheet name="Аксессуары" sheetId="5" r:id="rId5"/>
    <sheet name="Лыжи+Палки+Клюшки" sheetId="6" r:id="rId6"/>
    <sheet name="Крепления" sheetId="7" r:id="rId7"/>
    <sheet name="Санки+Ватрушки" sheetId="8" r:id="rId8"/>
    <sheet name="Шапки" sheetId="9" r:id="rId9"/>
    <sheet name="Термобельё" sheetId="15" r:id="rId10"/>
  </sheets>
  <definedNames>
    <definedName name="_xlnm._FilterDatabase" localSheetId="4" hidden="1">Аксессуары!$B$3:$C$3</definedName>
    <definedName name="_xlnm._FilterDatabase" localSheetId="6" hidden="1">Крепления!$D$2:$E$7</definedName>
    <definedName name="_xlnm._FilterDatabase" localSheetId="9" hidden="1">Термобельё!$B$2:$D$3</definedName>
    <definedName name="_xlnm._FilterDatabase" localSheetId="8" hidden="1">Шапки!$B$2:$C$3</definedName>
    <definedName name="_xlnm.Print_Titles" localSheetId="4">Аксессуары!$4:$5</definedName>
    <definedName name="_xlnm.Print_Titles" localSheetId="6">Крепления!$3:$4</definedName>
    <definedName name="_xlnm.Print_Titles" localSheetId="5">'Лыжи+Палки+Клюшки'!$1:$1</definedName>
    <definedName name="_xlnm.Print_Titles" localSheetId="2">Обувь!$1:$2</definedName>
    <definedName name="_xlnm.Print_Titles" localSheetId="1">Прайс!$1:$4</definedName>
    <definedName name="_xlnm.Print_Titles" localSheetId="7">'Санки+Ватрушки'!$4:$4</definedName>
    <definedName name="_xlnm.Print_Titles" localSheetId="9">Термобельё!$4:$5</definedName>
    <definedName name="_xlnm.Print_Titles" localSheetId="0">'Условия+Итоги'!$1:$4</definedName>
    <definedName name="_xlnm.Print_Titles" localSheetId="8">Шапки!$4:$5</definedName>
    <definedName name="_xlnm.Print_Area" localSheetId="4">Аксессуары!$A$1:$F$139</definedName>
    <definedName name="_xlnm.Print_Area" localSheetId="6">Крепления!$A$1:$H$29</definedName>
    <definedName name="_xlnm.Print_Area" localSheetId="5">'Лыжи+Палки+Клюшки'!$A$1:$X$217</definedName>
    <definedName name="_xlnm.Print_Area" localSheetId="2">Обувь!$A$1:$AC$77</definedName>
    <definedName name="_xlnm.Print_Area" localSheetId="1">Прайс!$A$1:$F$342</definedName>
    <definedName name="_xlnm.Print_Area" localSheetId="7">'Санки+Ватрушки'!$A$1:$F$15</definedName>
    <definedName name="_xlnm.Print_Area" localSheetId="9">Термобельё!$A$1:$G$36</definedName>
    <definedName name="_xlnm.Print_Area" localSheetId="0">'Условия+Итоги'!$A$1:$M$74</definedName>
    <definedName name="_xlnm.Print_Area" localSheetId="3">Чехлы!$A$1:$J$36</definedName>
    <definedName name="_xlnm.Print_Area" localSheetId="8">Шапки!$A$1:$F$28</definedName>
  </definedNames>
  <calcPr calcId="145621" refMode="R1C1"/>
</workbook>
</file>

<file path=xl/calcChain.xml><?xml version="1.0" encoding="utf-8"?>
<calcChain xmlns="http://schemas.openxmlformats.org/spreadsheetml/2006/main">
  <c r="E216" i="2" l="1"/>
  <c r="F216" i="2"/>
  <c r="E215" i="2" l="1"/>
  <c r="F215" i="2"/>
  <c r="E223" i="2"/>
  <c r="F223" i="2"/>
  <c r="E232" i="2"/>
  <c r="F232" i="2"/>
  <c r="E240" i="2"/>
  <c r="F240" i="2"/>
  <c r="E65" i="6"/>
  <c r="E11" i="7" l="1"/>
  <c r="I39" i="13" l="1"/>
  <c r="I38" i="13"/>
  <c r="I22" i="13"/>
  <c r="I21" i="13"/>
  <c r="I7" i="13"/>
  <c r="I8" i="13"/>
  <c r="AD54" i="13" l="1"/>
  <c r="Y52" i="6"/>
  <c r="Y53" i="6"/>
  <c r="E50" i="6"/>
  <c r="E54" i="6" s="1"/>
  <c r="E51" i="6"/>
  <c r="E55" i="6" s="1"/>
  <c r="E8" i="7" l="1"/>
  <c r="D33" i="2" l="1"/>
  <c r="D28" i="2"/>
  <c r="D26" i="2"/>
  <c r="D31" i="2"/>
  <c r="D20" i="2"/>
  <c r="D18" i="2"/>
  <c r="D30" i="2"/>
  <c r="D29" i="2"/>
  <c r="D32" i="2" l="1"/>
  <c r="E26" i="7"/>
  <c r="I28" i="13" l="1"/>
  <c r="I15" i="13" l="1"/>
  <c r="I14" i="13"/>
  <c r="I13" i="13"/>
  <c r="I12" i="13"/>
  <c r="I11" i="13"/>
  <c r="I10" i="13"/>
  <c r="I9" i="13"/>
  <c r="D21" i="15" l="1"/>
  <c r="C18" i="5" l="1"/>
  <c r="E4" i="9" l="1"/>
  <c r="D7" i="9"/>
  <c r="F7" i="9" s="1"/>
  <c r="C7" i="9"/>
  <c r="G7" i="9" s="1"/>
  <c r="F3" i="8"/>
  <c r="F4" i="15" l="1"/>
  <c r="D7" i="15"/>
  <c r="D8" i="15" s="1"/>
  <c r="D9" i="15" s="1"/>
  <c r="D10" i="15" s="1"/>
  <c r="D11" i="15" s="1"/>
  <c r="D12" i="15" s="1"/>
  <c r="D14" i="15" s="1"/>
  <c r="H14" i="15" s="1"/>
  <c r="D29" i="15"/>
  <c r="D30" i="15" s="1"/>
  <c r="D31" i="15" s="1"/>
  <c r="D32" i="15" s="1"/>
  <c r="D33" i="15" s="1"/>
  <c r="D34" i="15" s="1"/>
  <c r="D35" i="15" s="1"/>
  <c r="D36" i="15" s="1"/>
  <c r="I52" i="13"/>
  <c r="I53" i="13"/>
  <c r="I50" i="13"/>
  <c r="D15" i="15" l="1"/>
  <c r="D16" i="15" s="1"/>
  <c r="I42" i="13"/>
  <c r="I27" i="13"/>
  <c r="I45" i="13"/>
  <c r="I44" i="13"/>
  <c r="H15" i="15" l="1"/>
  <c r="D17" i="15"/>
  <c r="H16" i="15"/>
  <c r="I41" i="13"/>
  <c r="I40" i="13"/>
  <c r="D18" i="15" l="1"/>
  <c r="H17" i="15"/>
  <c r="H38" i="6"/>
  <c r="H152" i="6"/>
  <c r="H197" i="6"/>
  <c r="H192" i="6"/>
  <c r="H195" i="6"/>
  <c r="E253" i="2"/>
  <c r="F253" i="2"/>
  <c r="E47" i="6"/>
  <c r="Y47" i="6" s="1"/>
  <c r="E46" i="6"/>
  <c r="Y46" i="6" s="1"/>
  <c r="H46" i="6"/>
  <c r="E39" i="6"/>
  <c r="Y39" i="6" s="1"/>
  <c r="E38" i="6"/>
  <c r="Y38" i="6" s="1"/>
  <c r="E37" i="6"/>
  <c r="Y37" i="6" s="1"/>
  <c r="H37" i="6"/>
  <c r="H39" i="6"/>
  <c r="E40" i="6"/>
  <c r="H40" i="6"/>
  <c r="F40" i="6" s="1"/>
  <c r="E41" i="6"/>
  <c r="H41" i="6"/>
  <c r="F41" i="6" s="1"/>
  <c r="D19" i="15" l="1"/>
  <c r="H18" i="15"/>
  <c r="G41" i="6"/>
  <c r="G40" i="6"/>
  <c r="H19" i="15" l="1"/>
  <c r="H12" i="6"/>
  <c r="H8" i="6"/>
  <c r="H7" i="6"/>
  <c r="H6" i="6"/>
  <c r="I26" i="13" l="1"/>
  <c r="I23" i="13"/>
  <c r="I18" i="13"/>
  <c r="I75" i="13"/>
  <c r="D67" i="13"/>
  <c r="AD71" i="13"/>
  <c r="I35" i="13"/>
  <c r="I34" i="13"/>
  <c r="I33" i="13"/>
  <c r="I67" i="13"/>
  <c r="I51" i="13"/>
  <c r="I54" i="13"/>
  <c r="I60" i="13"/>
  <c r="I61" i="13"/>
  <c r="I62" i="13"/>
  <c r="I59" i="13"/>
  <c r="I58" i="13"/>
  <c r="AD57" i="13" s="1"/>
  <c r="AD66" i="13" l="1"/>
  <c r="I47" i="13"/>
  <c r="A33" i="13" l="1"/>
  <c r="I66" i="13"/>
  <c r="D69" i="13"/>
  <c r="D71" i="13"/>
  <c r="D70" i="13"/>
  <c r="F51" i="2"/>
  <c r="E51" i="2"/>
  <c r="F54" i="2"/>
  <c r="E54" i="2"/>
  <c r="I70" i="13"/>
  <c r="I71" i="13"/>
  <c r="I69" i="13"/>
  <c r="AD62" i="13"/>
  <c r="AD69" i="13" l="1"/>
  <c r="AD70" i="13"/>
  <c r="AD68" i="13"/>
  <c r="I68" i="13"/>
  <c r="AD67" i="13" s="1"/>
  <c r="AD65" i="13"/>
  <c r="I74" i="13"/>
  <c r="I73" i="13" s="1"/>
  <c r="AD72" i="13" s="1"/>
  <c r="E67" i="13" l="1"/>
  <c r="E70" i="13"/>
  <c r="E71" i="13" l="1"/>
  <c r="I36" i="13"/>
  <c r="I37" i="13"/>
  <c r="E235" i="2" l="1"/>
  <c r="F6" i="2"/>
  <c r="E6" i="2"/>
  <c r="F342" i="2"/>
  <c r="E342" i="2"/>
  <c r="F341" i="2"/>
  <c r="E341" i="2"/>
  <c r="F340" i="2"/>
  <c r="E340" i="2"/>
  <c r="F339" i="2"/>
  <c r="E339" i="2"/>
  <c r="F337" i="2"/>
  <c r="E337" i="2"/>
  <c r="F334" i="2"/>
  <c r="E334" i="2"/>
  <c r="F333" i="2"/>
  <c r="E333" i="2"/>
  <c r="F332" i="2"/>
  <c r="E332" i="2"/>
  <c r="F330" i="2"/>
  <c r="E330" i="2"/>
  <c r="F329" i="2"/>
  <c r="E329" i="2"/>
  <c r="F328" i="2"/>
  <c r="E328" i="2"/>
  <c r="F327" i="2"/>
  <c r="E327" i="2"/>
  <c r="F326" i="2"/>
  <c r="E326" i="2"/>
  <c r="F325" i="2"/>
  <c r="E325" i="2"/>
  <c r="F324" i="2"/>
  <c r="E324" i="2"/>
  <c r="F323" i="2"/>
  <c r="E323" i="2"/>
  <c r="F322" i="2"/>
  <c r="E322" i="2"/>
  <c r="F320" i="2"/>
  <c r="E320" i="2"/>
  <c r="F319" i="2"/>
  <c r="E319" i="2"/>
  <c r="F317" i="2"/>
  <c r="E317" i="2"/>
  <c r="F316" i="2"/>
  <c r="E316" i="2"/>
  <c r="F315" i="2"/>
  <c r="E315" i="2"/>
  <c r="F314" i="2"/>
  <c r="E314" i="2"/>
  <c r="F313" i="2"/>
  <c r="E313" i="2"/>
  <c r="F312" i="2"/>
  <c r="E312" i="2"/>
  <c r="F311" i="2"/>
  <c r="E311" i="2"/>
  <c r="F310" i="2"/>
  <c r="E310" i="2"/>
  <c r="F309" i="2"/>
  <c r="E309" i="2"/>
  <c r="F308" i="2"/>
  <c r="E308" i="2"/>
  <c r="F307" i="2"/>
  <c r="E307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299" i="2"/>
  <c r="E299" i="2"/>
  <c r="F298" i="2"/>
  <c r="E298" i="2"/>
  <c r="F297" i="2"/>
  <c r="E297" i="2"/>
  <c r="F296" i="2"/>
  <c r="E296" i="2"/>
  <c r="F295" i="2"/>
  <c r="E295" i="2"/>
  <c r="F294" i="2"/>
  <c r="E294" i="2"/>
  <c r="F293" i="2"/>
  <c r="E293" i="2"/>
  <c r="F292" i="2"/>
  <c r="E292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5" i="2"/>
  <c r="E285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F278" i="2"/>
  <c r="E278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8" i="2"/>
  <c r="E268" i="2"/>
  <c r="F267" i="2"/>
  <c r="E267" i="2"/>
  <c r="F266" i="2"/>
  <c r="E266" i="2"/>
  <c r="F265" i="2"/>
  <c r="E265" i="2"/>
  <c r="F264" i="2"/>
  <c r="E264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2" i="2"/>
  <c r="E252" i="2"/>
  <c r="F251" i="2"/>
  <c r="E251" i="2"/>
  <c r="F250" i="2"/>
  <c r="E250" i="2"/>
  <c r="F249" i="2"/>
  <c r="E249" i="2"/>
  <c r="F248" i="2"/>
  <c r="E248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39" i="2"/>
  <c r="E239" i="2"/>
  <c r="F238" i="2"/>
  <c r="E238" i="2"/>
  <c r="F237" i="2"/>
  <c r="E237" i="2"/>
  <c r="F236" i="2"/>
  <c r="E236" i="2"/>
  <c r="F235" i="2"/>
  <c r="F234" i="2"/>
  <c r="E234" i="2"/>
  <c r="F233" i="2"/>
  <c r="E233" i="2"/>
  <c r="F231" i="2"/>
  <c r="E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4" i="2"/>
  <c r="E214" i="2"/>
  <c r="F213" i="2"/>
  <c r="E213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6" i="2"/>
  <c r="E206" i="2"/>
  <c r="F205" i="2"/>
  <c r="E205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5" i="2"/>
  <c r="E175" i="2"/>
  <c r="F174" i="2"/>
  <c r="E174" i="2"/>
  <c r="F173" i="2"/>
  <c r="E173" i="2"/>
  <c r="F172" i="2"/>
  <c r="E172" i="2"/>
  <c r="F171" i="2"/>
  <c r="E171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60" i="2"/>
  <c r="E160" i="2"/>
  <c r="F159" i="2"/>
  <c r="E159" i="2"/>
  <c r="F157" i="2"/>
  <c r="E157" i="2"/>
  <c r="F156" i="2"/>
  <c r="E156" i="2"/>
  <c r="F155" i="2"/>
  <c r="E155" i="2"/>
  <c r="F154" i="2"/>
  <c r="E154" i="2"/>
  <c r="F152" i="2"/>
  <c r="E152" i="2"/>
  <c r="F151" i="2"/>
  <c r="E151" i="2"/>
  <c r="F150" i="2"/>
  <c r="E150" i="2"/>
  <c r="F149" i="2"/>
  <c r="E149" i="2"/>
  <c r="F148" i="2"/>
  <c r="E148" i="2"/>
  <c r="F147" i="2"/>
  <c r="E147" i="2"/>
  <c r="F145" i="2"/>
  <c r="E145" i="2"/>
  <c r="F144" i="2"/>
  <c r="E144" i="2"/>
  <c r="F143" i="2"/>
  <c r="E143" i="2"/>
  <c r="F142" i="2"/>
  <c r="E142" i="2"/>
  <c r="F141" i="2"/>
  <c r="E141" i="2"/>
  <c r="F140" i="2"/>
  <c r="E140" i="2"/>
  <c r="F139" i="2"/>
  <c r="E139" i="2"/>
  <c r="F138" i="2"/>
  <c r="E138" i="2"/>
  <c r="F137" i="2"/>
  <c r="E137" i="2"/>
  <c r="F136" i="2"/>
  <c r="E136" i="2"/>
  <c r="F135" i="2"/>
  <c r="E135" i="2"/>
  <c r="F134" i="2"/>
  <c r="E134" i="2"/>
  <c r="F132" i="2"/>
  <c r="E132" i="2"/>
  <c r="F131" i="2"/>
  <c r="E131" i="2"/>
  <c r="F130" i="2"/>
  <c r="E130" i="2"/>
  <c r="F129" i="2"/>
  <c r="E129" i="2"/>
  <c r="F128" i="2"/>
  <c r="E128" i="2"/>
  <c r="F127" i="2"/>
  <c r="E127" i="2"/>
  <c r="F126" i="2"/>
  <c r="E126" i="2"/>
  <c r="F125" i="2"/>
  <c r="E125" i="2"/>
  <c r="F124" i="2"/>
  <c r="E124" i="2"/>
  <c r="F122" i="2"/>
  <c r="E122" i="2"/>
  <c r="F121" i="2"/>
  <c r="E121" i="2"/>
  <c r="F120" i="2"/>
  <c r="E120" i="2"/>
  <c r="F119" i="2"/>
  <c r="E119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1" i="2"/>
  <c r="E111" i="2"/>
  <c r="F110" i="2"/>
  <c r="E110" i="2"/>
  <c r="F109" i="2"/>
  <c r="E109" i="2"/>
  <c r="F108" i="2"/>
  <c r="E108" i="2"/>
  <c r="F107" i="2"/>
  <c r="E107" i="2"/>
  <c r="F106" i="2"/>
  <c r="E106" i="2"/>
  <c r="F105" i="2"/>
  <c r="E105" i="2"/>
  <c r="F104" i="2"/>
  <c r="E104" i="2"/>
  <c r="F103" i="2"/>
  <c r="E103" i="2"/>
  <c r="F102" i="2"/>
  <c r="E102" i="2"/>
  <c r="F100" i="2"/>
  <c r="E100" i="2"/>
  <c r="F99" i="2"/>
  <c r="E99" i="2"/>
  <c r="F98" i="2"/>
  <c r="E98" i="2"/>
  <c r="F97" i="2"/>
  <c r="E97" i="2"/>
  <c r="F96" i="2"/>
  <c r="E96" i="2"/>
  <c r="F94" i="2"/>
  <c r="E94" i="2"/>
  <c r="F93" i="2"/>
  <c r="E93" i="2"/>
  <c r="F92" i="2"/>
  <c r="E92" i="2"/>
  <c r="F91" i="2"/>
  <c r="E91" i="2"/>
  <c r="F90" i="2"/>
  <c r="E90" i="2"/>
  <c r="F89" i="2"/>
  <c r="E89" i="2"/>
  <c r="F87" i="2"/>
  <c r="E87" i="2"/>
  <c r="F86" i="2"/>
  <c r="E86" i="2"/>
  <c r="F85" i="2"/>
  <c r="E85" i="2"/>
  <c r="F84" i="2"/>
  <c r="E84" i="2"/>
  <c r="F82" i="2"/>
  <c r="E82" i="2"/>
  <c r="F81" i="2"/>
  <c r="E81" i="2"/>
  <c r="F80" i="2"/>
  <c r="E80" i="2"/>
  <c r="F79" i="2"/>
  <c r="E79" i="2"/>
  <c r="F78" i="2"/>
  <c r="E78" i="2"/>
  <c r="F77" i="2"/>
  <c r="E77" i="2"/>
  <c r="F76" i="2"/>
  <c r="E76" i="2"/>
  <c r="F75" i="2"/>
  <c r="E75" i="2"/>
  <c r="F74" i="2"/>
  <c r="E74" i="2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F65" i="2"/>
  <c r="E65" i="2"/>
  <c r="F64" i="2"/>
  <c r="E64" i="2"/>
  <c r="F63" i="2"/>
  <c r="E63" i="2"/>
  <c r="F61" i="2"/>
  <c r="E61" i="2"/>
  <c r="F60" i="2"/>
  <c r="E60" i="2"/>
  <c r="F59" i="2"/>
  <c r="E59" i="2"/>
  <c r="F58" i="2"/>
  <c r="E58" i="2"/>
  <c r="F56" i="2"/>
  <c r="E56" i="2"/>
  <c r="F52" i="2"/>
  <c r="E52" i="2"/>
  <c r="F53" i="2"/>
  <c r="E53" i="2"/>
  <c r="F49" i="2"/>
  <c r="E49" i="2"/>
  <c r="F48" i="2"/>
  <c r="E48" i="2"/>
  <c r="F47" i="2"/>
  <c r="E47" i="2"/>
  <c r="F46" i="2"/>
  <c r="E46" i="2"/>
  <c r="F45" i="2"/>
  <c r="E45" i="2"/>
  <c r="F43" i="2"/>
  <c r="E43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4" i="2"/>
  <c r="E24" i="2"/>
  <c r="F23" i="2"/>
  <c r="E23" i="2"/>
  <c r="F21" i="2"/>
  <c r="E21" i="2"/>
  <c r="F20" i="2"/>
  <c r="E20" i="2"/>
  <c r="F19" i="2"/>
  <c r="E19" i="2"/>
  <c r="F18" i="2"/>
  <c r="E18" i="2"/>
  <c r="F17" i="2"/>
  <c r="E17" i="2"/>
  <c r="F16" i="2"/>
  <c r="E16" i="2"/>
  <c r="F15" i="2"/>
  <c r="E15" i="2"/>
  <c r="F14" i="2"/>
  <c r="E14" i="2"/>
  <c r="F13" i="2"/>
  <c r="E13" i="2"/>
  <c r="F11" i="2"/>
  <c r="E11" i="2"/>
  <c r="F10" i="2"/>
  <c r="E10" i="2"/>
  <c r="F9" i="2"/>
  <c r="E9" i="2"/>
  <c r="F8" i="2"/>
  <c r="E8" i="2"/>
  <c r="F7" i="2"/>
  <c r="E7" i="2"/>
  <c r="D25" i="2" l="1"/>
  <c r="F25" i="2" l="1"/>
  <c r="E25" i="2"/>
  <c r="E114" i="6" l="1"/>
  <c r="E112" i="6"/>
  <c r="E113" i="6"/>
  <c r="E180" i="6" l="1"/>
  <c r="H180" i="6"/>
  <c r="C114" i="5"/>
  <c r="C19" i="9"/>
  <c r="C26" i="9"/>
  <c r="C25" i="9"/>
  <c r="D62" i="13"/>
  <c r="AD61" i="13" s="1"/>
  <c r="D61" i="13"/>
  <c r="AD60" i="13" s="1"/>
  <c r="D60" i="13"/>
  <c r="AD59" i="13" s="1"/>
  <c r="C48" i="5"/>
  <c r="H178" i="6" l="1"/>
  <c r="Y178" i="6"/>
  <c r="F180" i="6"/>
  <c r="G180" i="6" s="1"/>
  <c r="G178" i="6" s="1"/>
  <c r="AD34" i="13"/>
  <c r="AD48" i="13"/>
  <c r="E27" i="7" l="1"/>
  <c r="I27" i="7" s="1"/>
  <c r="I7" i="7"/>
  <c r="I21" i="7"/>
  <c r="I25" i="7"/>
  <c r="I26" i="7"/>
  <c r="I11" i="7" l="1"/>
  <c r="E12" i="7"/>
  <c r="I12" i="7" s="1"/>
  <c r="I8" i="7"/>
  <c r="E16" i="7"/>
  <c r="I16" i="7" s="1"/>
  <c r="F16" i="7"/>
  <c r="H16" i="7" s="1"/>
  <c r="G53" i="5"/>
  <c r="G57" i="5"/>
  <c r="G64" i="5"/>
  <c r="G70" i="5"/>
  <c r="G81" i="5"/>
  <c r="G92" i="5"/>
  <c r="G102" i="5"/>
  <c r="G115" i="5"/>
  <c r="G122" i="5"/>
  <c r="G124" i="5"/>
  <c r="G129" i="5"/>
  <c r="D133" i="5"/>
  <c r="C55" i="5" l="1"/>
  <c r="G55" i="5" s="1"/>
  <c r="C56" i="5"/>
  <c r="G56" i="5" s="1"/>
  <c r="C54" i="5"/>
  <c r="G54" i="5" s="1"/>
  <c r="E29" i="7" l="1"/>
  <c r="I29" i="7" s="1"/>
  <c r="I29" i="13" l="1"/>
  <c r="D29" i="13"/>
  <c r="AD29" i="13" l="1"/>
  <c r="E29" i="13"/>
  <c r="E33" i="6"/>
  <c r="Y33" i="6" s="1"/>
  <c r="H33" i="6"/>
  <c r="H31" i="6" l="1"/>
  <c r="F33" i="6"/>
  <c r="G33" i="6" s="1"/>
  <c r="G31" i="6" s="1"/>
  <c r="H216" i="6"/>
  <c r="H217" i="6"/>
  <c r="D20" i="13" l="1"/>
  <c r="C15" i="9" l="1"/>
  <c r="C16" i="9" s="1"/>
  <c r="C17" i="9" s="1"/>
  <c r="H24" i="4" l="1"/>
  <c r="H6" i="4"/>
  <c r="I6" i="4" s="1"/>
  <c r="E100" i="6" l="1"/>
  <c r="H100" i="6"/>
  <c r="H101" i="6"/>
  <c r="Y98" i="6" l="1"/>
  <c r="F100" i="6"/>
  <c r="G100" i="6" s="1"/>
  <c r="E217" i="6"/>
  <c r="Y215" i="6" s="1"/>
  <c r="H135" i="6" l="1"/>
  <c r="E101" i="6"/>
  <c r="H112" i="6"/>
  <c r="Y110" i="6" s="1"/>
  <c r="H113" i="6"/>
  <c r="H114" i="6"/>
  <c r="Y112" i="6" s="1"/>
  <c r="E115" i="6"/>
  <c r="H115" i="6"/>
  <c r="E116" i="6"/>
  <c r="H116" i="6"/>
  <c r="E117" i="6"/>
  <c r="H117" i="6"/>
  <c r="E118" i="6"/>
  <c r="H118" i="6"/>
  <c r="E122" i="6"/>
  <c r="H122" i="6"/>
  <c r="E123" i="6"/>
  <c r="H123" i="6"/>
  <c r="E124" i="6"/>
  <c r="H124" i="6"/>
  <c r="E125" i="6"/>
  <c r="H125" i="6"/>
  <c r="E126" i="6"/>
  <c r="H126" i="6"/>
  <c r="E127" i="6"/>
  <c r="H127" i="6"/>
  <c r="E128" i="6"/>
  <c r="H128" i="6"/>
  <c r="Y122" i="6" l="1"/>
  <c r="Y126" i="6"/>
  <c r="Y120" i="6"/>
  <c r="Y113" i="6"/>
  <c r="F113" i="6"/>
  <c r="G113" i="6" s="1"/>
  <c r="Y111" i="6"/>
  <c r="F126" i="6"/>
  <c r="G126" i="6" s="1"/>
  <c r="Y124" i="6"/>
  <c r="F117" i="6"/>
  <c r="G117" i="6" s="1"/>
  <c r="Y115" i="6"/>
  <c r="Y99" i="6"/>
  <c r="Y87" i="6"/>
  <c r="F127" i="6"/>
  <c r="G127" i="6" s="1"/>
  <c r="Y125" i="6"/>
  <c r="Y123" i="6"/>
  <c r="F123" i="6"/>
  <c r="G123" i="6" s="1"/>
  <c r="Y121" i="6"/>
  <c r="F118" i="6"/>
  <c r="G118" i="6" s="1"/>
  <c r="Y116" i="6"/>
  <c r="Y114" i="6"/>
  <c r="H120" i="6"/>
  <c r="F116" i="6"/>
  <c r="G116" i="6" s="1"/>
  <c r="F112" i="6"/>
  <c r="G112" i="6" s="1"/>
  <c r="F128" i="6"/>
  <c r="G128" i="6" s="1"/>
  <c r="F124" i="6"/>
  <c r="G124" i="6" s="1"/>
  <c r="F115" i="6"/>
  <c r="G115" i="6" s="1"/>
  <c r="H110" i="6"/>
  <c r="H60" i="6"/>
  <c r="H59" i="6"/>
  <c r="H185" i="6"/>
  <c r="H184" i="6"/>
  <c r="H35" i="6" l="1"/>
  <c r="E29" i="6"/>
  <c r="H29" i="6"/>
  <c r="H27" i="6" s="1"/>
  <c r="E23" i="6"/>
  <c r="E21" i="6"/>
  <c r="E22" i="6" s="1"/>
  <c r="E19" i="6"/>
  <c r="E20" i="6" s="1"/>
  <c r="E17" i="6"/>
  <c r="E18" i="6" s="1"/>
  <c r="H24" i="6"/>
  <c r="H23" i="6"/>
  <c r="H22" i="6"/>
  <c r="H21" i="6"/>
  <c r="H20" i="6"/>
  <c r="H19" i="6"/>
  <c r="H18" i="6"/>
  <c r="H17" i="6"/>
  <c r="E10" i="6"/>
  <c r="E11" i="6" s="1"/>
  <c r="E8" i="6"/>
  <c r="E9" i="6" s="1"/>
  <c r="E6" i="6"/>
  <c r="E7" i="6" s="1"/>
  <c r="H13" i="6"/>
  <c r="H11" i="6"/>
  <c r="H10" i="6"/>
  <c r="H9" i="6"/>
  <c r="E24" i="6" l="1"/>
  <c r="Y24" i="6" s="1"/>
  <c r="Y23" i="6"/>
  <c r="H4" i="6"/>
  <c r="Y10" i="6"/>
  <c r="Y8" i="6"/>
  <c r="Y9" i="6"/>
  <c r="Y21" i="6"/>
  <c r="Y6" i="6"/>
  <c r="Y29" i="6"/>
  <c r="Y18" i="6"/>
  <c r="Y11" i="6"/>
  <c r="Y7" i="6"/>
  <c r="Y19" i="6"/>
  <c r="Y20" i="6"/>
  <c r="F22" i="6"/>
  <c r="G22" i="6" s="1"/>
  <c r="Y22" i="6"/>
  <c r="Y17" i="6"/>
  <c r="H15" i="6"/>
  <c r="G6" i="9"/>
  <c r="G14" i="9"/>
  <c r="G16" i="9"/>
  <c r="G17" i="9"/>
  <c r="G15" i="9"/>
  <c r="G25" i="9"/>
  <c r="D17" i="9"/>
  <c r="F17" i="9" s="1"/>
  <c r="D23" i="9"/>
  <c r="G19" i="9"/>
  <c r="G18" i="9" l="1"/>
  <c r="C27" i="9" l="1"/>
  <c r="C28" i="9" s="1"/>
  <c r="G26" i="9"/>
  <c r="E4" i="5"/>
  <c r="G27" i="9" l="1"/>
  <c r="G28" i="9" l="1"/>
  <c r="H21" i="15"/>
  <c r="H20" i="15"/>
  <c r="H28" i="15"/>
  <c r="G72" i="10"/>
  <c r="H36" i="15"/>
  <c r="H35" i="15"/>
  <c r="H34" i="15"/>
  <c r="H33" i="15"/>
  <c r="H32" i="15"/>
  <c r="H31" i="15"/>
  <c r="H30" i="15"/>
  <c r="H29" i="15"/>
  <c r="H7" i="15" l="1"/>
  <c r="H8" i="15"/>
  <c r="D22" i="15"/>
  <c r="H10" i="15" l="1"/>
  <c r="H9" i="15"/>
  <c r="H22" i="15"/>
  <c r="D23" i="15"/>
  <c r="D24" i="15" l="1"/>
  <c r="H23" i="15"/>
  <c r="H11" i="15" l="1"/>
  <c r="D25" i="15"/>
  <c r="H24" i="15"/>
  <c r="C59" i="5"/>
  <c r="G59" i="5" s="1"/>
  <c r="C60" i="5"/>
  <c r="G60" i="5" s="1"/>
  <c r="C61" i="5"/>
  <c r="G61" i="5" s="1"/>
  <c r="C62" i="5"/>
  <c r="G62" i="5" s="1"/>
  <c r="C63" i="5"/>
  <c r="G63" i="5" s="1"/>
  <c r="C66" i="5"/>
  <c r="G66" i="5" s="1"/>
  <c r="C67" i="5"/>
  <c r="G67" i="5" s="1"/>
  <c r="C68" i="5"/>
  <c r="G68" i="5" s="1"/>
  <c r="C69" i="5"/>
  <c r="G69" i="5" s="1"/>
  <c r="C65" i="5"/>
  <c r="G65" i="5" s="1"/>
  <c r="C58" i="5"/>
  <c r="G58" i="5" s="1"/>
  <c r="H18" i="4"/>
  <c r="H12" i="4"/>
  <c r="H12" i="15" l="1"/>
  <c r="H4" i="4"/>
  <c r="H25" i="15"/>
  <c r="D26" i="15"/>
  <c r="C52" i="5"/>
  <c r="G52" i="5" s="1"/>
  <c r="C51" i="5"/>
  <c r="G51" i="5" s="1"/>
  <c r="C50" i="5"/>
  <c r="G50" i="5" s="1"/>
  <c r="G48" i="5"/>
  <c r="C46" i="5"/>
  <c r="G46" i="5" s="1"/>
  <c r="C47" i="5"/>
  <c r="G47" i="5" s="1"/>
  <c r="C45" i="5"/>
  <c r="G45" i="5" s="1"/>
  <c r="D27" i="15" l="1"/>
  <c r="H26" i="15"/>
  <c r="H27" i="15" l="1"/>
  <c r="H4" i="15" s="1"/>
  <c r="D56" i="5"/>
  <c r="F56" i="5" s="1"/>
  <c r="D48" i="5" l="1"/>
  <c r="F48" i="5" s="1"/>
  <c r="C10" i="5"/>
  <c r="G10" i="5" s="1"/>
  <c r="C9" i="5"/>
  <c r="G9" i="5" s="1"/>
  <c r="D37" i="13" l="1"/>
  <c r="A20" i="13"/>
  <c r="I20" i="13"/>
  <c r="AD20" i="13" s="1"/>
  <c r="A37" i="13"/>
  <c r="A35" i="13"/>
  <c r="AD37" i="13" l="1"/>
  <c r="G20" i="13"/>
  <c r="H20" i="13" s="1"/>
  <c r="E20" i="13"/>
  <c r="E37" i="13"/>
  <c r="D50" i="13"/>
  <c r="D51" i="13"/>
  <c r="D52" i="13"/>
  <c r="D53" i="13"/>
  <c r="AD52" i="13" s="1"/>
  <c r="D54" i="13"/>
  <c r="AD53" i="13" s="1"/>
  <c r="I64" i="13"/>
  <c r="D64" i="13"/>
  <c r="AD58" i="13"/>
  <c r="I43" i="13"/>
  <c r="AD64" i="13" l="1"/>
  <c r="E24" i="7"/>
  <c r="I24" i="7" s="1"/>
  <c r="E45" i="6" l="1"/>
  <c r="Y45" i="6" s="1"/>
  <c r="G3" i="7" l="1"/>
  <c r="I30" i="13" l="1"/>
  <c r="I25" i="13"/>
  <c r="I24" i="13"/>
  <c r="D33" i="13"/>
  <c r="G33" i="13"/>
  <c r="H33" i="13" s="1"/>
  <c r="I31" i="13"/>
  <c r="I46" i="13"/>
  <c r="AD33" i="13" l="1"/>
  <c r="E33" i="13"/>
  <c r="I57" i="13"/>
  <c r="AD56" i="13" l="1"/>
  <c r="H50" i="6"/>
  <c r="Y50" i="6" s="1"/>
  <c r="H55" i="6"/>
  <c r="Y55" i="6" s="1"/>
  <c r="H71" i="6"/>
  <c r="H61" i="6"/>
  <c r="H57" i="6" s="1"/>
  <c r="H82" i="6"/>
  <c r="H70" i="6"/>
  <c r="H72" i="6"/>
  <c r="H73" i="6"/>
  <c r="H66" i="6"/>
  <c r="H65" i="6"/>
  <c r="H186" i="6" l="1"/>
  <c r="H187" i="6"/>
  <c r="H161" i="6"/>
  <c r="H162" i="6"/>
  <c r="H45" i="6"/>
  <c r="H47" i="6"/>
  <c r="H48" i="6"/>
  <c r="H49" i="6"/>
  <c r="H51" i="6"/>
  <c r="Y51" i="6" s="1"/>
  <c r="H54" i="6"/>
  <c r="Y54" i="6" s="1"/>
  <c r="H182" i="6" l="1"/>
  <c r="H43" i="6"/>
  <c r="G20" i="9"/>
  <c r="H212" i="6"/>
  <c r="H211" i="6"/>
  <c r="H191" i="6"/>
  <c r="E195" i="6"/>
  <c r="Y193" i="6" s="1"/>
  <c r="G9" i="8" l="1"/>
  <c r="G12" i="8"/>
  <c r="G18" i="5" l="1"/>
  <c r="C17" i="5"/>
  <c r="G17" i="5" s="1"/>
  <c r="C16" i="5"/>
  <c r="G16" i="5" s="1"/>
  <c r="C13" i="5"/>
  <c r="G13" i="5" s="1"/>
  <c r="C15" i="5"/>
  <c r="G15" i="5" s="1"/>
  <c r="C14" i="5"/>
  <c r="G14" i="5" s="1"/>
  <c r="AD51" i="13" l="1"/>
  <c r="I49" i="13"/>
  <c r="I19" i="13" l="1"/>
  <c r="I17" i="13" s="1"/>
  <c r="I16" i="13"/>
  <c r="J24" i="4" l="1"/>
  <c r="K24" i="4" l="1"/>
  <c r="I5" i="7"/>
  <c r="H132" i="6" l="1"/>
  <c r="H145" i="6"/>
  <c r="H160" i="6"/>
  <c r="H142" i="6"/>
  <c r="H153" i="6"/>
  <c r="H148" i="6"/>
  <c r="H147" i="6"/>
  <c r="H146" i="6"/>
  <c r="H144" i="6"/>
  <c r="H143" i="6"/>
  <c r="H136" i="6"/>
  <c r="H138" i="6"/>
  <c r="H133" i="6"/>
  <c r="H134" i="6"/>
  <c r="H137" i="6"/>
  <c r="H97" i="6"/>
  <c r="H92" i="6"/>
  <c r="H107" i="6"/>
  <c r="H88" i="6"/>
  <c r="H87" i="6"/>
  <c r="H86" i="6"/>
  <c r="H84" i="6" l="1"/>
  <c r="H130" i="6"/>
  <c r="H140" i="6"/>
  <c r="E142" i="6"/>
  <c r="Y140" i="6" s="1"/>
  <c r="E166" i="6" l="1"/>
  <c r="E144" i="6" l="1"/>
  <c r="Y142" i="6" s="1"/>
  <c r="E145" i="6"/>
  <c r="Y143" i="6" s="1"/>
  <c r="E146" i="6"/>
  <c r="Y144" i="6" s="1"/>
  <c r="E147" i="6"/>
  <c r="Y145" i="6" s="1"/>
  <c r="E148" i="6"/>
  <c r="Y146" i="6" s="1"/>
  <c r="E133" i="6"/>
  <c r="Y131" i="6" s="1"/>
  <c r="E134" i="6"/>
  <c r="Y132" i="6" s="1"/>
  <c r="E135" i="6"/>
  <c r="Y133" i="6" s="1"/>
  <c r="E136" i="6"/>
  <c r="Y134" i="6" s="1"/>
  <c r="E137" i="6"/>
  <c r="Y135" i="6" s="1"/>
  <c r="E138" i="6"/>
  <c r="Y136" i="6" s="1"/>
  <c r="AD50" i="13" l="1"/>
  <c r="C21" i="9" l="1"/>
  <c r="G21" i="9" s="1"/>
  <c r="C22" i="9"/>
  <c r="G22" i="9" s="1"/>
  <c r="E201" i="6" l="1"/>
  <c r="H201" i="6"/>
  <c r="E202" i="6"/>
  <c r="H202" i="6"/>
  <c r="E203" i="6"/>
  <c r="H203" i="6"/>
  <c r="E204" i="6"/>
  <c r="H204" i="6"/>
  <c r="E205" i="6"/>
  <c r="H205" i="6"/>
  <c r="E206" i="6"/>
  <c r="H206" i="6"/>
  <c r="E207" i="6"/>
  <c r="H207" i="6"/>
  <c r="E208" i="6"/>
  <c r="H208" i="6"/>
  <c r="E209" i="6"/>
  <c r="H209" i="6"/>
  <c r="E210" i="6"/>
  <c r="H210" i="6"/>
  <c r="E211" i="6"/>
  <c r="F211" i="6"/>
  <c r="G211" i="6" s="1"/>
  <c r="E212" i="6"/>
  <c r="F212" i="6"/>
  <c r="G212" i="6" s="1"/>
  <c r="F209" i="6" l="1"/>
  <c r="G209" i="6" s="1"/>
  <c r="F207" i="6"/>
  <c r="G207" i="6" s="1"/>
  <c r="F205" i="6"/>
  <c r="G205" i="6" s="1"/>
  <c r="F203" i="6"/>
  <c r="G203" i="6" s="1"/>
  <c r="F210" i="6"/>
  <c r="G210" i="6" s="1"/>
  <c r="F208" i="6"/>
  <c r="G208" i="6" s="1"/>
  <c r="F206" i="6"/>
  <c r="G206" i="6" s="1"/>
  <c r="F204" i="6"/>
  <c r="G204" i="6" s="1"/>
  <c r="F202" i="6"/>
  <c r="G202" i="6" s="1"/>
  <c r="H199" i="6"/>
  <c r="F201" i="6"/>
  <c r="G201" i="6" s="1"/>
  <c r="G199" i="6" l="1"/>
  <c r="G70" i="10"/>
  <c r="C23" i="9"/>
  <c r="G23" i="9" s="1"/>
  <c r="E15" i="7"/>
  <c r="I15" i="7" s="1"/>
  <c r="E14" i="7"/>
  <c r="E20" i="7"/>
  <c r="I20" i="7" s="1"/>
  <c r="E19" i="7"/>
  <c r="I19" i="7" s="1"/>
  <c r="E13" i="7"/>
  <c r="I13" i="7" s="1"/>
  <c r="H196" i="6"/>
  <c r="E196" i="6"/>
  <c r="E192" i="6"/>
  <c r="Y190" i="6" s="1"/>
  <c r="E186" i="6"/>
  <c r="Y184" i="6" s="1"/>
  <c r="E187" i="6"/>
  <c r="Y185" i="6" s="1"/>
  <c r="E185" i="6"/>
  <c r="Y183" i="6" s="1"/>
  <c r="E184" i="6"/>
  <c r="Y182" i="6" s="1"/>
  <c r="H166" i="6"/>
  <c r="Y164" i="6" s="1"/>
  <c r="H167" i="6"/>
  <c r="H164" i="6"/>
  <c r="H163" i="6"/>
  <c r="E162" i="6"/>
  <c r="Y160" i="6" s="1"/>
  <c r="E163" i="6"/>
  <c r="E164" i="6"/>
  <c r="C49" i="5"/>
  <c r="G49" i="5" s="1"/>
  <c r="D14" i="13"/>
  <c r="AD14" i="13" s="1"/>
  <c r="E23" i="7"/>
  <c r="I23" i="7" s="1"/>
  <c r="E22" i="7"/>
  <c r="I22" i="7" s="1"/>
  <c r="E216" i="6"/>
  <c r="Y214" i="6" s="1"/>
  <c r="H194" i="6"/>
  <c r="H193" i="6"/>
  <c r="E197" i="6"/>
  <c r="Y195" i="6" s="1"/>
  <c r="H176" i="6"/>
  <c r="H175" i="6"/>
  <c r="H174" i="6"/>
  <c r="H173" i="6"/>
  <c r="H172" i="6"/>
  <c r="H171" i="6"/>
  <c r="E172" i="6"/>
  <c r="E173" i="6"/>
  <c r="E174" i="6"/>
  <c r="E175" i="6"/>
  <c r="E176" i="6"/>
  <c r="E171" i="6"/>
  <c r="E161" i="6"/>
  <c r="Y159" i="6" s="1"/>
  <c r="E165" i="6"/>
  <c r="E167" i="6"/>
  <c r="E160" i="6"/>
  <c r="Y158" i="6" s="1"/>
  <c r="H165" i="6"/>
  <c r="H156" i="6"/>
  <c r="H155" i="6"/>
  <c r="E156" i="6"/>
  <c r="E155" i="6"/>
  <c r="E153" i="6"/>
  <c r="Y151" i="6" s="1"/>
  <c r="E152" i="6"/>
  <c r="Y150" i="6" s="1"/>
  <c r="E143" i="6"/>
  <c r="Y141" i="6" s="1"/>
  <c r="E132" i="6"/>
  <c r="Y130" i="6" s="1"/>
  <c r="E97" i="6"/>
  <c r="Y95" i="6" s="1"/>
  <c r="E96" i="6"/>
  <c r="E95" i="6"/>
  <c r="E94" i="6"/>
  <c r="E93" i="6"/>
  <c r="E92" i="6"/>
  <c r="Y90" i="6" s="1"/>
  <c r="H96" i="6"/>
  <c r="H95" i="6"/>
  <c r="H94" i="6"/>
  <c r="H93" i="6"/>
  <c r="E102" i="6"/>
  <c r="E103" i="6"/>
  <c r="E104" i="6"/>
  <c r="E105" i="6"/>
  <c r="E106" i="6"/>
  <c r="E107" i="6"/>
  <c r="Y105" i="6" s="1"/>
  <c r="H106" i="6"/>
  <c r="H105" i="6"/>
  <c r="H104" i="6"/>
  <c r="Y102" i="6" s="1"/>
  <c r="H103" i="6"/>
  <c r="Y101" i="6" s="1"/>
  <c r="H102" i="6"/>
  <c r="E88" i="6"/>
  <c r="Y86" i="6" s="1"/>
  <c r="E87" i="6"/>
  <c r="Y85" i="6" s="1"/>
  <c r="E86" i="6"/>
  <c r="Y84" i="6" s="1"/>
  <c r="E78" i="6"/>
  <c r="E79" i="6"/>
  <c r="E80" i="6"/>
  <c r="E81" i="6"/>
  <c r="E82" i="6"/>
  <c r="Y80" i="6" s="1"/>
  <c r="E77" i="6"/>
  <c r="H77" i="6"/>
  <c r="H81" i="6"/>
  <c r="Y79" i="6" s="1"/>
  <c r="H80" i="6"/>
  <c r="H79" i="6"/>
  <c r="Y77" i="6" s="1"/>
  <c r="H78" i="6"/>
  <c r="H69" i="6"/>
  <c r="H68" i="6"/>
  <c r="H67" i="6"/>
  <c r="E66" i="6"/>
  <c r="E67" i="6"/>
  <c r="E68" i="6"/>
  <c r="Y66" i="6" s="1"/>
  <c r="E69" i="6"/>
  <c r="Y67" i="6" s="1"/>
  <c r="E70" i="6"/>
  <c r="Y68" i="6" s="1"/>
  <c r="E71" i="6"/>
  <c r="Y69" i="6" s="1"/>
  <c r="E72" i="6"/>
  <c r="Y70" i="6" s="1"/>
  <c r="E73" i="6"/>
  <c r="Y71" i="6" s="1"/>
  <c r="E60" i="6"/>
  <c r="Y58" i="6" s="1"/>
  <c r="E61" i="6"/>
  <c r="Y59" i="6" s="1"/>
  <c r="E59" i="6"/>
  <c r="Y57" i="6" s="1"/>
  <c r="F61" i="6"/>
  <c r="G61" i="6" s="1"/>
  <c r="F60" i="6"/>
  <c r="G60" i="6" s="1"/>
  <c r="F59" i="6"/>
  <c r="G59" i="6" s="1"/>
  <c r="E48" i="6"/>
  <c r="Y48" i="6" s="1"/>
  <c r="E49" i="6"/>
  <c r="Y49" i="6" s="1"/>
  <c r="C125" i="5"/>
  <c r="G125" i="5" s="1"/>
  <c r="C126" i="5"/>
  <c r="G126" i="5" s="1"/>
  <c r="C127" i="5"/>
  <c r="G127" i="5" s="1"/>
  <c r="C128" i="5"/>
  <c r="G128" i="5" s="1"/>
  <c r="G67" i="10"/>
  <c r="G114" i="5"/>
  <c r="D19" i="13"/>
  <c r="AD19" i="13" s="1"/>
  <c r="D18" i="13"/>
  <c r="AD18" i="13" s="1"/>
  <c r="D7" i="13"/>
  <c r="AD7" i="13" s="1"/>
  <c r="C138" i="5"/>
  <c r="G138" i="5" s="1"/>
  <c r="E13" i="6"/>
  <c r="Y13" i="6" s="1"/>
  <c r="E12" i="6"/>
  <c r="Y12" i="6" s="1"/>
  <c r="C13" i="9"/>
  <c r="G13" i="9" s="1"/>
  <c r="C12" i="9"/>
  <c r="G12" i="9" s="1"/>
  <c r="C11" i="9"/>
  <c r="G11" i="9" s="1"/>
  <c r="C10" i="9"/>
  <c r="C9" i="9"/>
  <c r="G9" i="9" s="1"/>
  <c r="C8" i="9"/>
  <c r="G8" i="9" s="1"/>
  <c r="C15" i="8"/>
  <c r="G15" i="8" s="1"/>
  <c r="C14" i="8"/>
  <c r="G14" i="8" s="1"/>
  <c r="C13" i="8"/>
  <c r="G13" i="8" s="1"/>
  <c r="C11" i="8"/>
  <c r="G11" i="8" s="1"/>
  <c r="C10" i="8"/>
  <c r="G10" i="8" s="1"/>
  <c r="C8" i="8"/>
  <c r="G8" i="8" s="1"/>
  <c r="C7" i="8"/>
  <c r="G7" i="8" s="1"/>
  <c r="C6" i="8"/>
  <c r="G6" i="8" s="1"/>
  <c r="E17" i="7"/>
  <c r="I17" i="7" s="1"/>
  <c r="E18" i="7"/>
  <c r="I18" i="7" s="1"/>
  <c r="E9" i="7"/>
  <c r="I9" i="7" s="1"/>
  <c r="E10" i="7"/>
  <c r="I10" i="7" s="1"/>
  <c r="E6" i="7"/>
  <c r="I6" i="7" s="1"/>
  <c r="E194" i="6"/>
  <c r="Y192" i="6" s="1"/>
  <c r="E193" i="6"/>
  <c r="Y191" i="6" s="1"/>
  <c r="E191" i="6"/>
  <c r="Y189" i="6" s="1"/>
  <c r="C135" i="5"/>
  <c r="G135" i="5" s="1"/>
  <c r="C136" i="5"/>
  <c r="G136" i="5" s="1"/>
  <c r="C137" i="5"/>
  <c r="G137" i="5" s="1"/>
  <c r="C139" i="5"/>
  <c r="G139" i="5" s="1"/>
  <c r="C132" i="5"/>
  <c r="G132" i="5" s="1"/>
  <c r="C133" i="5"/>
  <c r="G133" i="5" s="1"/>
  <c r="C134" i="5"/>
  <c r="G134" i="5" s="1"/>
  <c r="C131" i="5"/>
  <c r="G131" i="5" s="1"/>
  <c r="C130" i="5"/>
  <c r="G130" i="5" s="1"/>
  <c r="C123" i="5"/>
  <c r="G123" i="5" s="1"/>
  <c r="C117" i="5"/>
  <c r="G117" i="5" s="1"/>
  <c r="C118" i="5"/>
  <c r="G118" i="5" s="1"/>
  <c r="C119" i="5"/>
  <c r="G119" i="5" s="1"/>
  <c r="C120" i="5"/>
  <c r="G120" i="5" s="1"/>
  <c r="C121" i="5"/>
  <c r="G121" i="5" s="1"/>
  <c r="C116" i="5"/>
  <c r="G116" i="5" s="1"/>
  <c r="C104" i="5"/>
  <c r="G104" i="5" s="1"/>
  <c r="C105" i="5"/>
  <c r="G105" i="5" s="1"/>
  <c r="C106" i="5"/>
  <c r="G106" i="5" s="1"/>
  <c r="C107" i="5"/>
  <c r="G107" i="5" s="1"/>
  <c r="C108" i="5"/>
  <c r="G108" i="5" s="1"/>
  <c r="C109" i="5"/>
  <c r="G109" i="5" s="1"/>
  <c r="C110" i="5"/>
  <c r="G110" i="5" s="1"/>
  <c r="C111" i="5"/>
  <c r="G111" i="5" s="1"/>
  <c r="C112" i="5"/>
  <c r="G112" i="5" s="1"/>
  <c r="C113" i="5"/>
  <c r="G113" i="5" s="1"/>
  <c r="C103" i="5"/>
  <c r="G103" i="5" s="1"/>
  <c r="C101" i="5"/>
  <c r="G101" i="5" s="1"/>
  <c r="C100" i="5"/>
  <c r="G100" i="5" s="1"/>
  <c r="C99" i="5"/>
  <c r="G99" i="5" s="1"/>
  <c r="C98" i="5"/>
  <c r="G98" i="5" s="1"/>
  <c r="C97" i="5"/>
  <c r="G97" i="5" s="1"/>
  <c r="C96" i="5"/>
  <c r="G96" i="5" s="1"/>
  <c r="C95" i="5"/>
  <c r="G95" i="5" s="1"/>
  <c r="C94" i="5"/>
  <c r="G94" i="5" s="1"/>
  <c r="C93" i="5"/>
  <c r="G93" i="5" s="1"/>
  <c r="C91" i="5"/>
  <c r="G91" i="5" s="1"/>
  <c r="C90" i="5"/>
  <c r="G90" i="5" s="1"/>
  <c r="C89" i="5"/>
  <c r="G89" i="5" s="1"/>
  <c r="C88" i="5"/>
  <c r="G88" i="5" s="1"/>
  <c r="C87" i="5"/>
  <c r="G87" i="5" s="1"/>
  <c r="C86" i="5"/>
  <c r="G86" i="5" s="1"/>
  <c r="C85" i="5"/>
  <c r="G85" i="5" s="1"/>
  <c r="C84" i="5"/>
  <c r="G84" i="5" s="1"/>
  <c r="C83" i="5"/>
  <c r="G83" i="5" s="1"/>
  <c r="C82" i="5"/>
  <c r="G82" i="5" s="1"/>
  <c r="C80" i="5"/>
  <c r="G80" i="5" s="1"/>
  <c r="C79" i="5"/>
  <c r="G79" i="5" s="1"/>
  <c r="C78" i="5"/>
  <c r="G78" i="5" s="1"/>
  <c r="C77" i="5"/>
  <c r="G77" i="5" s="1"/>
  <c r="C76" i="5"/>
  <c r="G76" i="5" s="1"/>
  <c r="C75" i="5"/>
  <c r="G75" i="5" s="1"/>
  <c r="C74" i="5"/>
  <c r="G74" i="5" s="1"/>
  <c r="C73" i="5"/>
  <c r="G73" i="5" s="1"/>
  <c r="C72" i="5"/>
  <c r="G72" i="5" s="1"/>
  <c r="C71" i="5"/>
  <c r="G71" i="5" s="1"/>
  <c r="C42" i="5"/>
  <c r="G42" i="5" s="1"/>
  <c r="C44" i="5"/>
  <c r="G44" i="5" s="1"/>
  <c r="C43" i="5"/>
  <c r="G43" i="5" s="1"/>
  <c r="C41" i="5"/>
  <c r="G41" i="5" s="1"/>
  <c r="C40" i="5"/>
  <c r="G40" i="5" s="1"/>
  <c r="C39" i="5"/>
  <c r="G39" i="5" s="1"/>
  <c r="C38" i="5"/>
  <c r="G38" i="5" s="1"/>
  <c r="C37" i="5"/>
  <c r="G37" i="5" s="1"/>
  <c r="C36" i="5"/>
  <c r="G36" i="5" s="1"/>
  <c r="C35" i="5"/>
  <c r="G35" i="5" s="1"/>
  <c r="C34" i="5"/>
  <c r="G34" i="5" s="1"/>
  <c r="C33" i="5"/>
  <c r="G33" i="5" s="1"/>
  <c r="C32" i="5"/>
  <c r="G32" i="5" s="1"/>
  <c r="C31" i="5"/>
  <c r="G31" i="5" s="1"/>
  <c r="C30" i="5"/>
  <c r="G30" i="5" s="1"/>
  <c r="C29" i="5"/>
  <c r="G29" i="5" s="1"/>
  <c r="C28" i="5"/>
  <c r="G28" i="5" s="1"/>
  <c r="C27" i="5"/>
  <c r="G27" i="5" s="1"/>
  <c r="C26" i="5"/>
  <c r="G26" i="5" s="1"/>
  <c r="C25" i="5"/>
  <c r="G25" i="5" s="1"/>
  <c r="C24" i="5"/>
  <c r="G24" i="5" s="1"/>
  <c r="C23" i="5"/>
  <c r="G23" i="5" s="1"/>
  <c r="C22" i="5"/>
  <c r="G22" i="5" s="1"/>
  <c r="C21" i="5"/>
  <c r="G21" i="5" s="1"/>
  <c r="C20" i="5"/>
  <c r="G20" i="5" s="1"/>
  <c r="C19" i="5"/>
  <c r="G19" i="5" s="1"/>
  <c r="C12" i="5"/>
  <c r="G12" i="5" s="1"/>
  <c r="C11" i="5"/>
  <c r="G11" i="5" s="1"/>
  <c r="C8" i="5"/>
  <c r="G8" i="5" s="1"/>
  <c r="C7" i="5"/>
  <c r="G7" i="5" s="1"/>
  <c r="C6" i="5"/>
  <c r="G6" i="5" s="1"/>
  <c r="J18" i="4"/>
  <c r="K18" i="4" s="1"/>
  <c r="J12" i="4"/>
  <c r="K12" i="4" s="1"/>
  <c r="J6" i="4"/>
  <c r="K6" i="4" s="1"/>
  <c r="D75" i="13"/>
  <c r="AD75" i="13" s="1"/>
  <c r="D74" i="13"/>
  <c r="AD74" i="13" s="1"/>
  <c r="D47" i="13"/>
  <c r="AD47" i="13" s="1"/>
  <c r="D46" i="13"/>
  <c r="AD46" i="13" s="1"/>
  <c r="D45" i="13"/>
  <c r="D44" i="13"/>
  <c r="AD44" i="13" s="1"/>
  <c r="D43" i="13"/>
  <c r="AD43" i="13" s="1"/>
  <c r="D42" i="13"/>
  <c r="AD42" i="13" s="1"/>
  <c r="D41" i="13"/>
  <c r="D40" i="13"/>
  <c r="D39" i="13"/>
  <c r="AD39" i="13" s="1"/>
  <c r="D38" i="13"/>
  <c r="AD38" i="13" s="1"/>
  <c r="D36" i="13"/>
  <c r="AD36" i="13" s="1"/>
  <c r="D35" i="13"/>
  <c r="AD35" i="13" s="1"/>
  <c r="D31" i="13"/>
  <c r="AD31" i="13" s="1"/>
  <c r="D30" i="13"/>
  <c r="AD30" i="13" s="1"/>
  <c r="D28" i="13"/>
  <c r="AD28" i="13" s="1"/>
  <c r="D27" i="13"/>
  <c r="AD27" i="13" s="1"/>
  <c r="D25" i="13"/>
  <c r="AD25" i="13" s="1"/>
  <c r="D26" i="13"/>
  <c r="AD26" i="13" s="1"/>
  <c r="D24" i="13"/>
  <c r="AD24" i="13" s="1"/>
  <c r="D23" i="13"/>
  <c r="AD23" i="13" s="1"/>
  <c r="D22" i="13"/>
  <c r="AD22" i="13" s="1"/>
  <c r="D21" i="13"/>
  <c r="AD21" i="13" s="1"/>
  <c r="D16" i="13"/>
  <c r="AD16" i="13" s="1"/>
  <c r="D15" i="13"/>
  <c r="AD15" i="13" s="1"/>
  <c r="D13" i="13"/>
  <c r="AD13" i="13" s="1"/>
  <c r="D12" i="13"/>
  <c r="AD12" i="13" s="1"/>
  <c r="D11" i="13"/>
  <c r="AD11" i="13" s="1"/>
  <c r="D8" i="13"/>
  <c r="AD8" i="13" s="1"/>
  <c r="D10" i="13"/>
  <c r="AD10" i="13" s="1"/>
  <c r="D9" i="13"/>
  <c r="I6" i="13"/>
  <c r="I18" i="4"/>
  <c r="C36" i="4"/>
  <c r="F36" i="4"/>
  <c r="I36" i="4"/>
  <c r="K15" i="10"/>
  <c r="C42" i="10"/>
  <c r="I42" i="10"/>
  <c r="C43" i="10"/>
  <c r="C44" i="10"/>
  <c r="I44" i="10"/>
  <c r="G66" i="10"/>
  <c r="I12" i="4"/>
  <c r="E64" i="13"/>
  <c r="Y100" i="6" l="1"/>
  <c r="Y94" i="6"/>
  <c r="Y104" i="6"/>
  <c r="Y91" i="6"/>
  <c r="Y92" i="6"/>
  <c r="Y169" i="6"/>
  <c r="Y170" i="6"/>
  <c r="Y174" i="6"/>
  <c r="Y103" i="6"/>
  <c r="Y161" i="6"/>
  <c r="Y75" i="6"/>
  <c r="Y76" i="6"/>
  <c r="Y163" i="6"/>
  <c r="Y78" i="6"/>
  <c r="Y93" i="6"/>
  <c r="Y63" i="6"/>
  <c r="Y60" i="6"/>
  <c r="Y61" i="6"/>
  <c r="Y64" i="6"/>
  <c r="Y154" i="6"/>
  <c r="Y173" i="6"/>
  <c r="Y194" i="6"/>
  <c r="Y171" i="6"/>
  <c r="Y162" i="6"/>
  <c r="Y65" i="6"/>
  <c r="Y62" i="6"/>
  <c r="Y153" i="6"/>
  <c r="Y172" i="6"/>
  <c r="Y165" i="6"/>
  <c r="G5" i="5"/>
  <c r="G3" i="8"/>
  <c r="I4" i="4"/>
  <c r="H98" i="6"/>
  <c r="K4" i="4"/>
  <c r="G10" i="9"/>
  <c r="G4" i="9" s="1"/>
  <c r="I14" i="7"/>
  <c r="I4" i="7" s="1"/>
  <c r="AD9" i="13"/>
  <c r="H189" i="6"/>
  <c r="H75" i="6"/>
  <c r="H150" i="6"/>
  <c r="E14" i="13"/>
  <c r="E46" i="13"/>
  <c r="H169" i="6"/>
  <c r="H90" i="6"/>
  <c r="G57" i="6"/>
  <c r="E12" i="13"/>
  <c r="E41" i="13"/>
  <c r="E19" i="13"/>
  <c r="E10" i="13"/>
  <c r="E25" i="13"/>
  <c r="E42" i="13"/>
  <c r="E51" i="13"/>
  <c r="E8" i="13"/>
  <c r="E23" i="13"/>
  <c r="E27" i="13"/>
  <c r="E39" i="13"/>
  <c r="E43" i="13"/>
  <c r="E47" i="13"/>
  <c r="E11" i="13"/>
  <c r="E16" i="13"/>
  <c r="E24" i="13"/>
  <c r="E35" i="13"/>
  <c r="E40" i="13"/>
  <c r="E44" i="13"/>
  <c r="E75" i="13"/>
  <c r="E54" i="13"/>
  <c r="E69" i="13"/>
  <c r="H63" i="6"/>
  <c r="H158" i="6"/>
  <c r="AD17" i="13"/>
  <c r="E53" i="13"/>
  <c r="G69" i="10"/>
  <c r="AD49" i="13"/>
  <c r="E58" i="13"/>
  <c r="E18" i="13"/>
  <c r="E52" i="13"/>
  <c r="E28" i="13"/>
  <c r="E13" i="13"/>
  <c r="E26" i="13"/>
  <c r="E30" i="13"/>
  <c r="E59" i="13"/>
  <c r="H214" i="6"/>
  <c r="E9" i="13"/>
  <c r="E74" i="13"/>
  <c r="E7" i="13"/>
  <c r="E50" i="13"/>
  <c r="E21" i="13"/>
  <c r="E36" i="13"/>
  <c r="E61" i="13"/>
  <c r="E15" i="13"/>
  <c r="E22" i="13"/>
  <c r="E31" i="13"/>
  <c r="E38" i="13"/>
  <c r="H3" i="6" l="1"/>
  <c r="G68" i="10" s="1"/>
  <c r="Y3" i="6"/>
  <c r="E73" i="13"/>
  <c r="E68" i="13" s="1"/>
  <c r="E66" i="13"/>
  <c r="E49" i="13"/>
  <c r="E57" i="13"/>
  <c r="E6" i="13"/>
  <c r="E17" i="13"/>
  <c r="F15" i="7" l="1"/>
  <c r="H15" i="7" s="1"/>
  <c r="F23" i="7"/>
  <c r="H23" i="7" s="1"/>
  <c r="F13" i="7"/>
  <c r="H13" i="7" s="1"/>
  <c r="F26" i="7"/>
  <c r="H26" i="7" s="1"/>
  <c r="D8" i="8"/>
  <c r="E8" i="8" s="1"/>
  <c r="F27" i="7" l="1"/>
  <c r="H27" i="7" s="1"/>
  <c r="F24" i="7"/>
  <c r="H24" i="7" s="1"/>
  <c r="F23" i="9"/>
  <c r="D22" i="9"/>
  <c r="F22" i="9" s="1"/>
  <c r="D11" i="9"/>
  <c r="F11" i="9" s="1"/>
  <c r="D13" i="9"/>
  <c r="F13" i="9" s="1"/>
  <c r="F6" i="7"/>
  <c r="H6" i="7" s="1"/>
  <c r="F22" i="7"/>
  <c r="H22" i="7" s="1"/>
  <c r="F197" i="6"/>
  <c r="G197" i="6" s="1"/>
  <c r="F195" i="6"/>
  <c r="G195" i="6" s="1"/>
  <c r="F196" i="6"/>
  <c r="G196" i="6" s="1"/>
  <c r="F191" i="6"/>
  <c r="G191" i="6" s="1"/>
  <c r="F192" i="6"/>
  <c r="G192" i="6" s="1"/>
  <c r="F186" i="6"/>
  <c r="G186" i="6" s="1"/>
  <c r="F187" i="6"/>
  <c r="G187" i="6" s="1"/>
  <c r="F185" i="6"/>
  <c r="G185" i="6" s="1"/>
  <c r="F175" i="6"/>
  <c r="G175" i="6" s="1"/>
  <c r="F176" i="6"/>
  <c r="G176" i="6" s="1"/>
  <c r="F173" i="6"/>
  <c r="G173" i="6" s="1"/>
  <c r="F174" i="6"/>
  <c r="G174" i="6" s="1"/>
  <c r="F171" i="6"/>
  <c r="G171" i="6" s="1"/>
  <c r="F172" i="6"/>
  <c r="G172" i="6" s="1"/>
  <c r="F166" i="6"/>
  <c r="G166" i="6" s="1"/>
  <c r="F167" i="6"/>
  <c r="G167" i="6" s="1"/>
  <c r="F164" i="6"/>
  <c r="G164" i="6" s="1"/>
  <c r="F165" i="6"/>
  <c r="G165" i="6" s="1"/>
  <c r="F162" i="6"/>
  <c r="G162" i="6" s="1"/>
  <c r="F163" i="6"/>
  <c r="G163" i="6" s="1"/>
  <c r="F160" i="6"/>
  <c r="G160" i="6" s="1"/>
  <c r="F161" i="6"/>
  <c r="G161" i="6" s="1"/>
  <c r="F155" i="6"/>
  <c r="G155" i="6" s="1"/>
  <c r="F156" i="6"/>
  <c r="G156" i="6" s="1"/>
  <c r="F152" i="6"/>
  <c r="G152" i="6" s="1"/>
  <c r="F153" i="6"/>
  <c r="G153" i="6" s="1"/>
  <c r="F132" i="6"/>
  <c r="G132" i="6" s="1"/>
  <c r="F147" i="6"/>
  <c r="G147" i="6" s="1"/>
  <c r="F148" i="6"/>
  <c r="G148" i="6" s="1"/>
  <c r="F145" i="6"/>
  <c r="G145" i="6" s="1"/>
  <c r="F146" i="6"/>
  <c r="G146" i="6" s="1"/>
  <c r="F144" i="6"/>
  <c r="G144" i="6" s="1"/>
  <c r="F143" i="6"/>
  <c r="G143" i="6" s="1"/>
  <c r="F138" i="6"/>
  <c r="G138" i="6" s="1"/>
  <c r="F142" i="6"/>
  <c r="G142" i="6" s="1"/>
  <c r="F136" i="6"/>
  <c r="G136" i="6" s="1"/>
  <c r="F137" i="6"/>
  <c r="G137" i="6" s="1"/>
  <c r="F134" i="6"/>
  <c r="G134" i="6" s="1"/>
  <c r="F133" i="6"/>
  <c r="G133" i="6" s="1"/>
  <c r="F97" i="6"/>
  <c r="G97" i="6" s="1"/>
  <c r="F95" i="6"/>
  <c r="G95" i="6" s="1"/>
  <c r="F96" i="6"/>
  <c r="G96" i="6" s="1"/>
  <c r="F93" i="6"/>
  <c r="G93" i="6" s="1"/>
  <c r="F94" i="6"/>
  <c r="G94" i="6" s="1"/>
  <c r="F107" i="6"/>
  <c r="G107" i="6" s="1"/>
  <c r="F105" i="6"/>
  <c r="G105" i="6" s="1"/>
  <c r="F106" i="6"/>
  <c r="G106" i="6" s="1"/>
  <c r="F103" i="6"/>
  <c r="G103" i="6" s="1"/>
  <c r="F104" i="6"/>
  <c r="G104" i="6" s="1"/>
  <c r="F101" i="6"/>
  <c r="G101" i="6" s="1"/>
  <c r="F102" i="6"/>
  <c r="G102" i="6" s="1"/>
  <c r="F82" i="6"/>
  <c r="G82" i="6" s="1"/>
  <c r="F80" i="6"/>
  <c r="G80" i="6" s="1"/>
  <c r="F77" i="6"/>
  <c r="G77" i="6" s="1"/>
  <c r="F79" i="6"/>
  <c r="G79" i="6" s="1"/>
  <c r="F72" i="6"/>
  <c r="G72" i="6" s="1"/>
  <c r="F73" i="6"/>
  <c r="G73" i="6" s="1"/>
  <c r="F70" i="6"/>
  <c r="G70" i="6" s="1"/>
  <c r="F68" i="6"/>
  <c r="G68" i="6" s="1"/>
  <c r="F69" i="6"/>
  <c r="G69" i="6" s="1"/>
  <c r="F67" i="6"/>
  <c r="G67" i="6" s="1"/>
  <c r="F66" i="6"/>
  <c r="G66" i="6" s="1"/>
  <c r="F48" i="6"/>
  <c r="G48" i="6" s="1"/>
  <c r="F6" i="6"/>
  <c r="G6" i="6" s="1"/>
  <c r="D138" i="5"/>
  <c r="F138" i="5" s="1"/>
  <c r="D139" i="5"/>
  <c r="F139" i="5" s="1"/>
  <c r="D136" i="5"/>
  <c r="F136" i="5" s="1"/>
  <c r="D137" i="5"/>
  <c r="F137" i="5" s="1"/>
  <c r="D135" i="5"/>
  <c r="F135" i="5" s="1"/>
  <c r="F133" i="5"/>
  <c r="D130" i="5"/>
  <c r="F130" i="5" s="1"/>
  <c r="D127" i="5"/>
  <c r="F127" i="5" s="1"/>
  <c r="D128" i="5"/>
  <c r="F128" i="5" s="1"/>
  <c r="D125" i="5"/>
  <c r="F125" i="5" s="1"/>
  <c r="D126" i="5"/>
  <c r="F126" i="5" s="1"/>
  <c r="D121" i="5"/>
  <c r="F121" i="5" s="1"/>
  <c r="D123" i="5"/>
  <c r="F123" i="5" s="1"/>
  <c r="D119" i="5"/>
  <c r="F119" i="5" s="1"/>
  <c r="D117" i="5"/>
  <c r="F117" i="5" s="1"/>
  <c r="D118" i="5"/>
  <c r="F118" i="5" s="1"/>
  <c r="D114" i="5"/>
  <c r="F114" i="5" s="1"/>
  <c r="D116" i="5"/>
  <c r="F116" i="5" s="1"/>
  <c r="D112" i="5"/>
  <c r="F112" i="5" s="1"/>
  <c r="D113" i="5"/>
  <c r="F113" i="5" s="1"/>
  <c r="D111" i="5"/>
  <c r="F111" i="5" s="1"/>
  <c r="D109" i="5"/>
  <c r="F109" i="5" s="1"/>
  <c r="D107" i="5"/>
  <c r="F107" i="5" s="1"/>
  <c r="D108" i="5"/>
  <c r="F108" i="5" s="1"/>
  <c r="D105" i="5"/>
  <c r="F105" i="5" s="1"/>
  <c r="D106" i="5"/>
  <c r="F106" i="5" s="1"/>
  <c r="D103" i="5"/>
  <c r="F103" i="5" s="1"/>
  <c r="D104" i="5"/>
  <c r="F104" i="5" s="1"/>
  <c r="D100" i="5"/>
  <c r="F100" i="5" s="1"/>
  <c r="D101" i="5"/>
  <c r="F101" i="5" s="1"/>
  <c r="D98" i="5"/>
  <c r="F98" i="5" s="1"/>
  <c r="D99" i="5"/>
  <c r="F99" i="5" s="1"/>
  <c r="D96" i="5"/>
  <c r="F96" i="5" s="1"/>
  <c r="D97" i="5"/>
  <c r="F97" i="5" s="1"/>
  <c r="D94" i="5"/>
  <c r="F94" i="5" s="1"/>
  <c r="D95" i="5"/>
  <c r="F95" i="5" s="1"/>
  <c r="D91" i="5"/>
  <c r="F91" i="5" s="1"/>
  <c r="D93" i="5"/>
  <c r="F93" i="5" s="1"/>
  <c r="D89" i="5"/>
  <c r="F89" i="5" s="1"/>
  <c r="D90" i="5"/>
  <c r="F90" i="5" s="1"/>
  <c r="D87" i="5"/>
  <c r="F87" i="5" s="1"/>
  <c r="D88" i="5"/>
  <c r="F88" i="5" s="1"/>
  <c r="D85" i="5"/>
  <c r="F85" i="5" s="1"/>
  <c r="D86" i="5"/>
  <c r="F86" i="5" s="1"/>
  <c r="D83" i="5"/>
  <c r="F83" i="5" s="1"/>
  <c r="D84" i="5"/>
  <c r="F84" i="5" s="1"/>
  <c r="D80" i="5"/>
  <c r="F80" i="5" s="1"/>
  <c r="D82" i="5"/>
  <c r="F82" i="5" s="1"/>
  <c r="D78" i="5"/>
  <c r="F78" i="5" s="1"/>
  <c r="D79" i="5"/>
  <c r="F79" i="5" s="1"/>
  <c r="D76" i="5"/>
  <c r="F76" i="5" s="1"/>
  <c r="D77" i="5"/>
  <c r="F77" i="5" s="1"/>
  <c r="D74" i="5"/>
  <c r="F74" i="5" s="1"/>
  <c r="D75" i="5"/>
  <c r="F75" i="5" s="1"/>
  <c r="D72" i="5"/>
  <c r="F72" i="5" s="1"/>
  <c r="D73" i="5"/>
  <c r="F73" i="5" s="1"/>
  <c r="D71" i="5"/>
  <c r="F71" i="5" s="1"/>
  <c r="D68" i="5"/>
  <c r="F68" i="5" s="1"/>
  <c r="D69" i="5"/>
  <c r="F69" i="5" s="1"/>
  <c r="D66" i="5"/>
  <c r="F66" i="5" s="1"/>
  <c r="D67" i="5"/>
  <c r="F67" i="5" s="1"/>
  <c r="D63" i="5"/>
  <c r="F63" i="5" s="1"/>
  <c r="D65" i="5"/>
  <c r="F65" i="5" s="1"/>
  <c r="D61" i="5"/>
  <c r="F61" i="5" s="1"/>
  <c r="D62" i="5"/>
  <c r="F62" i="5" s="1"/>
  <c r="D59" i="5"/>
  <c r="F59" i="5" s="1"/>
  <c r="D60" i="5"/>
  <c r="F60" i="5" s="1"/>
  <c r="D52" i="5"/>
  <c r="F52" i="5" s="1"/>
  <c r="D58" i="5"/>
  <c r="F58" i="5" s="1"/>
  <c r="D50" i="5"/>
  <c r="F50" i="5" s="1"/>
  <c r="D51" i="5"/>
  <c r="F51" i="5" s="1"/>
  <c r="D47" i="5"/>
  <c r="F47" i="5" s="1"/>
  <c r="D49" i="5"/>
  <c r="F49" i="5" s="1"/>
  <c r="D46" i="5"/>
  <c r="F46" i="5" s="1"/>
  <c r="D43" i="5"/>
  <c r="F43" i="5" s="1"/>
  <c r="D44" i="5"/>
  <c r="F44" i="5" s="1"/>
  <c r="D41" i="5"/>
  <c r="F41" i="5" s="1"/>
  <c r="D42" i="5"/>
  <c r="F42" i="5" s="1"/>
  <c r="D39" i="5"/>
  <c r="F39" i="5" s="1"/>
  <c r="D40" i="5"/>
  <c r="F40" i="5" s="1"/>
  <c r="D37" i="5"/>
  <c r="F37" i="5" s="1"/>
  <c r="D38" i="5"/>
  <c r="F38" i="5" s="1"/>
  <c r="D35" i="5"/>
  <c r="F35" i="5" s="1"/>
  <c r="D36" i="5"/>
  <c r="F36" i="5" s="1"/>
  <c r="D33" i="5"/>
  <c r="F33" i="5" s="1"/>
  <c r="D34" i="5"/>
  <c r="F34" i="5" s="1"/>
  <c r="D31" i="5"/>
  <c r="F31" i="5" s="1"/>
  <c r="D32" i="5"/>
  <c r="F32" i="5" s="1"/>
  <c r="D29" i="5"/>
  <c r="F29" i="5" s="1"/>
  <c r="D30" i="5"/>
  <c r="F30" i="5" s="1"/>
  <c r="D27" i="5"/>
  <c r="F27" i="5" s="1"/>
  <c r="D28" i="5"/>
  <c r="F28" i="5" s="1"/>
  <c r="D25" i="5"/>
  <c r="F25" i="5" s="1"/>
  <c r="D26" i="5"/>
  <c r="F26" i="5" s="1"/>
  <c r="D23" i="5"/>
  <c r="F23" i="5" s="1"/>
  <c r="D24" i="5"/>
  <c r="F24" i="5" s="1"/>
  <c r="D21" i="5"/>
  <c r="F21" i="5" s="1"/>
  <c r="D19" i="5"/>
  <c r="F19" i="5" s="1"/>
  <c r="D20" i="5"/>
  <c r="F20" i="5" s="1"/>
  <c r="D17" i="5"/>
  <c r="F17" i="5" s="1"/>
  <c r="D18" i="5"/>
  <c r="F18" i="5" s="1"/>
  <c r="D14" i="5"/>
  <c r="F14" i="5" s="1"/>
  <c r="D15" i="5"/>
  <c r="F15" i="5" s="1"/>
  <c r="D11" i="5"/>
  <c r="F11" i="5" s="1"/>
  <c r="D12" i="5"/>
  <c r="F12" i="5" s="1"/>
  <c r="D9" i="5"/>
  <c r="F9" i="5" s="1"/>
  <c r="D7" i="5"/>
  <c r="F7" i="5" s="1"/>
  <c r="D8" i="5"/>
  <c r="F8" i="5" s="1"/>
  <c r="D16" i="5"/>
  <c r="F16" i="5" s="1"/>
  <c r="F78" i="6"/>
  <c r="G78" i="6" s="1"/>
  <c r="D15" i="8"/>
  <c r="E15" i="8" s="1"/>
  <c r="D13" i="5"/>
  <c r="F13" i="5" s="1"/>
  <c r="D54" i="5"/>
  <c r="F54" i="5" s="1"/>
  <c r="D55" i="5"/>
  <c r="F55" i="5" s="1"/>
  <c r="G150" i="6" l="1"/>
  <c r="G169" i="6"/>
  <c r="G158" i="6"/>
  <c r="G140" i="6"/>
  <c r="G98" i="6"/>
  <c r="G71" i="10" l="1"/>
  <c r="F81" i="6" l="1"/>
  <c r="G81" i="6" s="1"/>
  <c r="G75" i="6" s="1"/>
  <c r="F88" i="6"/>
  <c r="G88" i="6" s="1"/>
  <c r="F194" i="6"/>
  <c r="G194" i="6" s="1"/>
  <c r="F45" i="6"/>
  <c r="G45" i="6" s="1"/>
  <c r="F193" i="6"/>
  <c r="G193" i="6" s="1"/>
  <c r="F13" i="6"/>
  <c r="G13" i="6" s="1"/>
  <c r="F24" i="6"/>
  <c r="G24" i="6" s="1"/>
  <c r="F21" i="6"/>
  <c r="G21" i="6" s="1"/>
  <c r="F18" i="6"/>
  <c r="G18" i="6" s="1"/>
  <c r="F10" i="6"/>
  <c r="G10" i="6" s="1"/>
  <c r="F12" i="6"/>
  <c r="G12" i="6" s="1"/>
  <c r="F7" i="6"/>
  <c r="G7" i="6" s="1"/>
  <c r="F8" i="6"/>
  <c r="G8" i="6" s="1"/>
  <c r="F135" i="6"/>
  <c r="G135" i="6" s="1"/>
  <c r="G130" i="6" s="1"/>
  <c r="D19" i="9"/>
  <c r="F19" i="9" s="1"/>
  <c r="D12" i="9"/>
  <c r="F12" i="9" s="1"/>
  <c r="F29" i="7" l="1"/>
  <c r="H29" i="7" s="1"/>
  <c r="D120" i="5"/>
  <c r="F120" i="5" s="1"/>
  <c r="D131" i="5"/>
  <c r="F131" i="5" s="1"/>
  <c r="D132" i="5"/>
  <c r="F132" i="5" s="1"/>
  <c r="D110" i="5"/>
  <c r="F110" i="5" s="1"/>
  <c r="D6" i="5"/>
  <c r="F6" i="5" s="1"/>
  <c r="D134" i="5"/>
  <c r="F134" i="5" s="1"/>
  <c r="F20" i="7"/>
  <c r="H20" i="7" s="1"/>
  <c r="F8" i="7"/>
  <c r="H8" i="7" s="1"/>
  <c r="F18" i="7"/>
  <c r="H18" i="7" s="1"/>
  <c r="F19" i="7"/>
  <c r="H19" i="7" s="1"/>
  <c r="D15" i="9"/>
  <c r="F15" i="9" s="1"/>
  <c r="F122" i="6"/>
  <c r="G122" i="6" s="1"/>
  <c r="F217" i="6"/>
  <c r="G217" i="6" s="1"/>
  <c r="D11" i="8"/>
  <c r="E11" i="8" s="1"/>
  <c r="D8" i="9"/>
  <c r="F8" i="9" s="1"/>
  <c r="D9" i="9"/>
  <c r="F9" i="9" s="1"/>
  <c r="F17" i="7"/>
  <c r="H17" i="7" s="1"/>
  <c r="G189" i="6"/>
  <c r="D21" i="9"/>
  <c r="F21" i="9" s="1"/>
  <c r="F49" i="6" l="1"/>
  <c r="G49" i="6" s="1"/>
  <c r="F184" i="6"/>
  <c r="G184" i="6" s="1"/>
  <c r="G182" i="6" s="1"/>
  <c r="F125" i="6"/>
  <c r="G125" i="6" s="1"/>
  <c r="G120" i="6" s="1"/>
  <c r="F11" i="7"/>
  <c r="H11" i="7" s="1"/>
  <c r="F14" i="7"/>
  <c r="H14" i="7" s="1"/>
  <c r="F87" i="6" l="1"/>
  <c r="G87" i="6" s="1"/>
  <c r="F86" i="6"/>
  <c r="G86" i="6" s="1"/>
  <c r="F46" i="6"/>
  <c r="G46" i="6" s="1"/>
  <c r="F65" i="6"/>
  <c r="G65" i="6" s="1"/>
  <c r="F23" i="6"/>
  <c r="G23" i="6" s="1"/>
  <c r="F47" i="6"/>
  <c r="G47" i="6" s="1"/>
  <c r="F38" i="6"/>
  <c r="G38" i="6" s="1"/>
  <c r="F39" i="6"/>
  <c r="G39" i="6" s="1"/>
  <c r="F19" i="6"/>
  <c r="G19" i="6" s="1"/>
  <c r="D16" i="9"/>
  <c r="F16" i="9" s="1"/>
  <c r="G84" i="6" l="1"/>
  <c r="G7" i="13"/>
  <c r="H7" i="13" s="1"/>
  <c r="G9" i="13"/>
  <c r="H9" i="13" s="1"/>
  <c r="G10" i="13"/>
  <c r="H10" i="13" s="1"/>
  <c r="G13" i="13"/>
  <c r="H13" i="13" s="1"/>
  <c r="G16" i="13"/>
  <c r="H16" i="13" s="1"/>
  <c r="F216" i="6"/>
  <c r="G216" i="6" s="1"/>
  <c r="G214" i="6" s="1"/>
  <c r="D10" i="9"/>
  <c r="F10" i="9" s="1"/>
  <c r="E12" i="4"/>
  <c r="F12" i="4" s="1"/>
  <c r="E18" i="4"/>
  <c r="F18" i="4" s="1"/>
  <c r="E24" i="4"/>
  <c r="F24" i="4" s="1"/>
  <c r="F10" i="7"/>
  <c r="H10" i="7" s="1"/>
  <c r="G18" i="13"/>
  <c r="H18" i="13" s="1"/>
  <c r="G19" i="13"/>
  <c r="H19" i="13" s="1"/>
  <c r="G21" i="13"/>
  <c r="H21" i="13" s="1"/>
  <c r="G22" i="13"/>
  <c r="H22" i="13" s="1"/>
  <c r="G23" i="13"/>
  <c r="H23" i="13" s="1"/>
  <c r="G25" i="13"/>
  <c r="H25" i="13" s="1"/>
  <c r="G27" i="13"/>
  <c r="H27" i="13" s="1"/>
  <c r="G29" i="13"/>
  <c r="H29" i="13" s="1"/>
  <c r="G30" i="13"/>
  <c r="H30" i="13" s="1"/>
  <c r="G31" i="13"/>
  <c r="H31" i="13" s="1"/>
  <c r="G50" i="13"/>
  <c r="H50" i="13" s="1"/>
  <c r="G35" i="13"/>
  <c r="H35" i="13" s="1"/>
  <c r="G36" i="13"/>
  <c r="H36" i="13" s="1"/>
  <c r="G37" i="13"/>
  <c r="H37" i="13" s="1"/>
  <c r="G38" i="13"/>
  <c r="H38" i="13" s="1"/>
  <c r="G40" i="13"/>
  <c r="H40" i="13" s="1"/>
  <c r="G41" i="13"/>
  <c r="H41" i="13" s="1"/>
  <c r="G42" i="13"/>
  <c r="H42" i="13" s="1"/>
  <c r="G44" i="13"/>
  <c r="H44" i="13" s="1"/>
  <c r="G46" i="13"/>
  <c r="H46" i="13" s="1"/>
  <c r="G47" i="13"/>
  <c r="H47" i="13" s="1"/>
  <c r="D22" i="5"/>
  <c r="F22" i="5" s="1"/>
  <c r="I32" i="13"/>
  <c r="I4" i="13" s="1"/>
  <c r="G65" i="10" l="1"/>
  <c r="G73" i="10" s="1"/>
  <c r="AD32" i="13"/>
  <c r="AD45" i="13"/>
  <c r="G45" i="13"/>
  <c r="H45" i="13" s="1"/>
  <c r="E45" i="13"/>
  <c r="E32" i="13" s="1"/>
  <c r="E4" i="13" s="1"/>
  <c r="AB4" i="13" l="1"/>
  <c r="H53" i="10" s="1"/>
  <c r="H54" i="10" l="1"/>
  <c r="H56" i="10" s="1"/>
  <c r="F40" i="13" l="1"/>
  <c r="F25" i="13"/>
  <c r="F42" i="13"/>
  <c r="F51" i="13"/>
  <c r="G51" i="13" s="1"/>
  <c r="H51" i="13" s="1"/>
  <c r="F53" i="13"/>
  <c r="G53" i="13" s="1"/>
  <c r="H53" i="13" s="1"/>
  <c r="F46" i="13"/>
  <c r="F11" i="13"/>
  <c r="G11" i="13" s="1"/>
  <c r="H11" i="13" s="1"/>
  <c r="F61" i="13"/>
  <c r="G61" i="13" s="1"/>
  <c r="H61" i="13" s="1"/>
  <c r="F28" i="13"/>
  <c r="G28" i="13" s="1"/>
  <c r="H28" i="13" s="1"/>
  <c r="D18" i="4"/>
  <c r="F20" i="13"/>
  <c r="F58" i="13"/>
  <c r="G58" i="13" s="1"/>
  <c r="H58" i="13" s="1"/>
  <c r="F60" i="13"/>
  <c r="G60" i="13" s="1"/>
  <c r="H60" i="13" s="1"/>
  <c r="F30" i="13"/>
  <c r="F37" i="13"/>
  <c r="D12" i="4"/>
  <c r="F59" i="13"/>
  <c r="G59" i="13" s="1"/>
  <c r="H59" i="13" s="1"/>
  <c r="F3" i="6"/>
  <c r="F114" i="6" s="1"/>
  <c r="G114" i="6" s="1"/>
  <c r="G110" i="6" s="1"/>
  <c r="F27" i="13"/>
  <c r="F21" i="13"/>
  <c r="F26" i="13"/>
  <c r="G26" i="13" s="1"/>
  <c r="H26" i="13" s="1"/>
  <c r="F69" i="13"/>
  <c r="G69" i="13" s="1"/>
  <c r="H69" i="13" s="1"/>
  <c r="F23" i="13"/>
  <c r="F62" i="13"/>
  <c r="G62" i="13" s="1"/>
  <c r="H62" i="13" s="1"/>
  <c r="F34" i="13"/>
  <c r="F54" i="13"/>
  <c r="G54" i="13" s="1"/>
  <c r="H54" i="13" s="1"/>
  <c r="F52" i="13"/>
  <c r="G52" i="13" s="1"/>
  <c r="H52" i="13" s="1"/>
  <c r="F8" i="13"/>
  <c r="G8" i="13" s="1"/>
  <c r="H8" i="13" s="1"/>
  <c r="D5" i="9"/>
  <c r="D24" i="4"/>
  <c r="F31" i="13"/>
  <c r="F13" i="13"/>
  <c r="F29" i="13"/>
  <c r="F70" i="13"/>
  <c r="G70" i="13" s="1"/>
  <c r="H70" i="13" s="1"/>
  <c r="F67" i="13"/>
  <c r="G67" i="13" s="1"/>
  <c r="H67" i="13" s="1"/>
  <c r="F7" i="13"/>
  <c r="F3" i="7"/>
  <c r="F22" i="13"/>
  <c r="F71" i="13"/>
  <c r="G71" i="13" s="1"/>
  <c r="H71" i="13" s="1"/>
  <c r="D5" i="5"/>
  <c r="F45" i="13"/>
  <c r="F44" i="13"/>
  <c r="F39" i="13"/>
  <c r="G39" i="13" s="1"/>
  <c r="H39" i="13" s="1"/>
  <c r="F47" i="13"/>
  <c r="F18" i="13"/>
  <c r="F35" i="13"/>
  <c r="F24" i="13"/>
  <c r="G24" i="13" s="1"/>
  <c r="H24" i="13" s="1"/>
  <c r="F12" i="13"/>
  <c r="G12" i="13" s="1"/>
  <c r="H12" i="13" s="1"/>
  <c r="F41" i="13"/>
  <c r="F9" i="13"/>
  <c r="F74" i="13"/>
  <c r="G74" i="13" s="1"/>
  <c r="H74" i="13" s="1"/>
  <c r="F64" i="13"/>
  <c r="G64" i="13" s="1"/>
  <c r="H64" i="13" s="1"/>
  <c r="E5" i="15"/>
  <c r="D6" i="4"/>
  <c r="E6" i="4" s="1"/>
  <c r="F6" i="4" s="1"/>
  <c r="F4" i="4" s="1"/>
  <c r="E66" i="10" s="1"/>
  <c r="F33" i="13"/>
  <c r="F16" i="13"/>
  <c r="F14" i="13"/>
  <c r="G14" i="13" s="1"/>
  <c r="H14" i="13" s="1"/>
  <c r="F10" i="13"/>
  <c r="F15" i="13"/>
  <c r="G15" i="13" s="1"/>
  <c r="H15" i="13" s="1"/>
  <c r="D3" i="8"/>
  <c r="D7" i="8" s="1"/>
  <c r="E7" i="8" s="1"/>
  <c r="F38" i="13"/>
  <c r="F36" i="13"/>
  <c r="F19" i="13"/>
  <c r="F43" i="13"/>
  <c r="G43" i="13" s="1"/>
  <c r="H43" i="13" s="1"/>
  <c r="H32" i="13" s="1"/>
  <c r="F75" i="13"/>
  <c r="G75" i="13" s="1"/>
  <c r="H75" i="13" s="1"/>
  <c r="F4" i="13"/>
  <c r="F50" i="13"/>
  <c r="F17" i="6"/>
  <c r="G17" i="6" s="1"/>
  <c r="F9" i="6"/>
  <c r="G9" i="6" s="1"/>
  <c r="F71" i="6"/>
  <c r="G71" i="6" s="1"/>
  <c r="G63" i="6" s="1"/>
  <c r="F92" i="6"/>
  <c r="G92" i="6" s="1"/>
  <c r="G90" i="6" s="1"/>
  <c r="F55" i="6"/>
  <c r="G55" i="6" s="1"/>
  <c r="F50" i="6"/>
  <c r="G50" i="6" s="1"/>
  <c r="F51" i="6"/>
  <c r="G51" i="6" s="1"/>
  <c r="F54" i="6"/>
  <c r="G54" i="6" s="1"/>
  <c r="F29" i="6"/>
  <c r="G29" i="6" s="1"/>
  <c r="G27" i="6" s="1"/>
  <c r="F20" i="6"/>
  <c r="G20" i="6" s="1"/>
  <c r="F9" i="7"/>
  <c r="H9" i="7" s="1"/>
  <c r="F12" i="7"/>
  <c r="H12" i="7" s="1"/>
  <c r="D27" i="9"/>
  <c r="F27" i="9" s="1"/>
  <c r="D28" i="9"/>
  <c r="F28" i="9" s="1"/>
  <c r="D25" i="9"/>
  <c r="F25" i="9" s="1"/>
  <c r="D26" i="9"/>
  <c r="F26" i="9" s="1"/>
  <c r="D45" i="5"/>
  <c r="F45" i="5" s="1"/>
  <c r="D10" i="5"/>
  <c r="F10" i="5" s="1"/>
  <c r="F11" i="6"/>
  <c r="G11" i="6" s="1"/>
  <c r="F37" i="6"/>
  <c r="G37" i="6" s="1"/>
  <c r="G35" i="6" s="1"/>
  <c r="E14" i="15"/>
  <c r="G14" i="15" s="1"/>
  <c r="E15" i="15"/>
  <c r="G15" i="15" s="1"/>
  <c r="E16" i="15"/>
  <c r="G16" i="15" s="1"/>
  <c r="E17" i="15"/>
  <c r="G17" i="15" s="1"/>
  <c r="E18" i="15"/>
  <c r="G18" i="15" s="1"/>
  <c r="E19" i="15"/>
  <c r="G19" i="15" s="1"/>
  <c r="E7" i="15"/>
  <c r="G7" i="15" s="1"/>
  <c r="E32" i="15"/>
  <c r="G32" i="15" s="1"/>
  <c r="E23" i="15"/>
  <c r="G23" i="15" s="1"/>
  <c r="E22" i="15"/>
  <c r="G22" i="15" s="1"/>
  <c r="E9" i="15"/>
  <c r="G9" i="15" s="1"/>
  <c r="E33" i="15"/>
  <c r="G33" i="15" s="1"/>
  <c r="E29" i="15"/>
  <c r="G29" i="15" s="1"/>
  <c r="E31" i="15"/>
  <c r="G31" i="15" s="1"/>
  <c r="E27" i="15"/>
  <c r="G27" i="15" s="1"/>
  <c r="E26" i="15"/>
  <c r="G26" i="15" s="1"/>
  <c r="E34" i="15"/>
  <c r="G34" i="15" s="1"/>
  <c r="E36" i="15"/>
  <c r="G36" i="15" s="1"/>
  <c r="E35" i="15"/>
  <c r="G35" i="15" s="1"/>
  <c r="E11" i="15"/>
  <c r="G11" i="15" s="1"/>
  <c r="E25" i="15"/>
  <c r="G25" i="15" s="1"/>
  <c r="E30" i="15"/>
  <c r="G30" i="15" s="1"/>
  <c r="E21" i="15"/>
  <c r="G21" i="15" s="1"/>
  <c r="E12" i="15"/>
  <c r="G12" i="15" s="1"/>
  <c r="E8" i="15"/>
  <c r="G8" i="15" s="1"/>
  <c r="E10" i="15"/>
  <c r="G10" i="15" s="1"/>
  <c r="E24" i="15"/>
  <c r="G24" i="15" s="1"/>
  <c r="D13" i="8"/>
  <c r="E13" i="8" s="1"/>
  <c r="D14" i="8"/>
  <c r="E14" i="8" s="1"/>
  <c r="D10" i="8"/>
  <c r="E10" i="8" s="1"/>
  <c r="D6" i="8"/>
  <c r="E6" i="8" s="1"/>
  <c r="H73" i="13"/>
  <c r="H68" i="13" s="1"/>
  <c r="H49" i="13" l="1"/>
  <c r="H17" i="13"/>
  <c r="H66" i="13"/>
  <c r="H57" i="13"/>
  <c r="H6" i="13"/>
  <c r="G15" i="6"/>
  <c r="G4" i="6"/>
  <c r="G43" i="6"/>
  <c r="H3" i="7"/>
  <c r="E69" i="10" s="1"/>
  <c r="F4" i="9"/>
  <c r="E71" i="10" s="1"/>
  <c r="F4" i="5"/>
  <c r="E67" i="10" s="1"/>
  <c r="G4" i="15"/>
  <c r="E72" i="10" s="1"/>
  <c r="E3" i="8"/>
  <c r="E70" i="10" s="1"/>
  <c r="H4" i="13" l="1"/>
  <c r="E65" i="10" s="1"/>
  <c r="G3" i="6"/>
  <c r="E68" i="10" s="1"/>
  <c r="E73" i="10" s="1"/>
  <c r="H58" i="10" l="1"/>
  <c r="H59" i="10" s="1"/>
</calcChain>
</file>

<file path=xl/sharedStrings.xml><?xml version="1.0" encoding="utf-8"?>
<sst xmlns="http://schemas.openxmlformats.org/spreadsheetml/2006/main" count="2052" uniqueCount="956">
  <si>
    <t>Модель</t>
  </si>
  <si>
    <t>Размеры</t>
  </si>
  <si>
    <t>Краткое описание</t>
  </si>
  <si>
    <t>NN75 Kids</t>
  </si>
  <si>
    <t>NN-75</t>
  </si>
  <si>
    <t>30-35</t>
  </si>
  <si>
    <t>МХ-100</t>
  </si>
  <si>
    <t>NNN</t>
  </si>
  <si>
    <t>МХN-300</t>
  </si>
  <si>
    <t>МХN-300 women</t>
  </si>
  <si>
    <t>33-42</t>
  </si>
  <si>
    <t>МХN-400</t>
  </si>
  <si>
    <t>МХN-400 women</t>
  </si>
  <si>
    <t>МXS-Kids</t>
  </si>
  <si>
    <t>SNS</t>
  </si>
  <si>
    <t>МХS-300</t>
  </si>
  <si>
    <t>МХS-300 women</t>
  </si>
  <si>
    <t>МХS-400</t>
  </si>
  <si>
    <t>МХS-400 women</t>
  </si>
  <si>
    <t>МХS-500</t>
  </si>
  <si>
    <t>37-46</t>
  </si>
  <si>
    <t>серебро</t>
  </si>
  <si>
    <t>белый</t>
  </si>
  <si>
    <t>30-42</t>
  </si>
  <si>
    <t>чёрный</t>
  </si>
  <si>
    <t>раздвижной</t>
  </si>
  <si>
    <t>розовый</t>
  </si>
  <si>
    <t>синий</t>
  </si>
  <si>
    <t>ЧЕШКИ Клин Спорт (Россия)</t>
  </si>
  <si>
    <t>ЧБ-01</t>
  </si>
  <si>
    <t>ЧБ-02</t>
  </si>
  <si>
    <t>МXN-Kids</t>
  </si>
  <si>
    <t>25-40</t>
  </si>
  <si>
    <t>МJN-1000 Polaris</t>
  </si>
  <si>
    <t>Аксессуары</t>
  </si>
  <si>
    <t>на липучке стандартные</t>
  </si>
  <si>
    <t>на липучке для горных лыж</t>
  </si>
  <si>
    <t>для лыж "спортивные"</t>
  </si>
  <si>
    <t>Растирки для мази</t>
  </si>
  <si>
    <t>CH-1</t>
  </si>
  <si>
    <t>CH-2</t>
  </si>
  <si>
    <t>СН-22</t>
  </si>
  <si>
    <t>СН-3</t>
  </si>
  <si>
    <t>CH-4</t>
  </si>
  <si>
    <t>CH-5</t>
  </si>
  <si>
    <t>GS</t>
  </si>
  <si>
    <t>GH</t>
  </si>
  <si>
    <t>СН-61</t>
  </si>
  <si>
    <t>СН-62</t>
  </si>
  <si>
    <t>LF-1</t>
  </si>
  <si>
    <t>LF-2</t>
  </si>
  <si>
    <t>LF-22</t>
  </si>
  <si>
    <t>LF-3</t>
  </si>
  <si>
    <t>LF-4</t>
  </si>
  <si>
    <t>LF-5</t>
  </si>
  <si>
    <t>LFGS</t>
  </si>
  <si>
    <t>LFGH</t>
  </si>
  <si>
    <t>LF-61</t>
  </si>
  <si>
    <t>LF-62</t>
  </si>
  <si>
    <t>HF-1</t>
  </si>
  <si>
    <t>HF-2</t>
  </si>
  <si>
    <t>HF-22</t>
  </si>
  <si>
    <t>HF-3</t>
  </si>
  <si>
    <t>HF-4</t>
  </si>
  <si>
    <t>HF-5</t>
  </si>
  <si>
    <t>HFGS</t>
  </si>
  <si>
    <t>HF-61</t>
  </si>
  <si>
    <t>HF-62</t>
  </si>
  <si>
    <t>W-1</t>
  </si>
  <si>
    <t>W-2</t>
  </si>
  <si>
    <t>W-3</t>
  </si>
  <si>
    <t>W-4</t>
  </si>
  <si>
    <t>W-5</t>
  </si>
  <si>
    <t>W-6</t>
  </si>
  <si>
    <t>W-7</t>
  </si>
  <si>
    <t>W-8</t>
  </si>
  <si>
    <t>W-9</t>
  </si>
  <si>
    <t>WT-10</t>
  </si>
  <si>
    <t>WT-20</t>
  </si>
  <si>
    <t>WG-1</t>
  </si>
  <si>
    <t>WG-2</t>
  </si>
  <si>
    <t>WG-3</t>
  </si>
  <si>
    <t>WG-4</t>
  </si>
  <si>
    <t>WG-5</t>
  </si>
  <si>
    <t>WG-6</t>
  </si>
  <si>
    <t>Лыжные палки</t>
  </si>
  <si>
    <t>100-120</t>
  </si>
  <si>
    <t>125-140</t>
  </si>
  <si>
    <t>STC step</t>
  </si>
  <si>
    <t>STC комби</t>
  </si>
  <si>
    <t>step</t>
  </si>
  <si>
    <t>200-205</t>
  </si>
  <si>
    <t>155-170</t>
  </si>
  <si>
    <t>Лыжные крепления</t>
  </si>
  <si>
    <t>SnowMatic</t>
  </si>
  <si>
    <t>NN75</t>
  </si>
  <si>
    <t>Сани, ледянки и снегокаты</t>
  </si>
  <si>
    <t>Snow Assss</t>
  </si>
  <si>
    <t>Тобоган</t>
  </si>
  <si>
    <t>Снежный вихрь</t>
  </si>
  <si>
    <t>Снежный гонщик</t>
  </si>
  <si>
    <t>Шапочки и перчатки</t>
  </si>
  <si>
    <t>б/р</t>
  </si>
  <si>
    <t>Перчатки</t>
  </si>
  <si>
    <t>РРЦ</t>
  </si>
  <si>
    <t>Описание</t>
  </si>
  <si>
    <t>Лыжные ботинки MARAX система NN-75 мм</t>
  </si>
  <si>
    <t>руб.</t>
  </si>
  <si>
    <t>Лыжные ботинки MARAX система NNN</t>
  </si>
  <si>
    <t>NN75 KIDS</t>
  </si>
  <si>
    <t>МXN KIDS</t>
  </si>
  <si>
    <t>Лыжные ботинки MARAX система SNS</t>
  </si>
  <si>
    <t>МXS KIDS</t>
  </si>
  <si>
    <t>Фигурные коньки MARAX</t>
  </si>
  <si>
    <t>Чешки MARAX</t>
  </si>
  <si>
    <t>Чехлы для лезвий MARAX</t>
  </si>
  <si>
    <t>Чехлы</t>
  </si>
  <si>
    <t>для фигурных коньков</t>
  </si>
  <si>
    <t>для хоккейных коньков</t>
  </si>
  <si>
    <t>универсальные на пружинке</t>
  </si>
  <si>
    <t>для коньков</t>
  </si>
  <si>
    <t>для коньков большая с карманом</t>
  </si>
  <si>
    <t>спортивная</t>
  </si>
  <si>
    <t>для бутс</t>
  </si>
  <si>
    <t>пляжная</t>
  </si>
  <si>
    <t>Рюкзачок</t>
  </si>
  <si>
    <t>универсальный</t>
  </si>
  <si>
    <t>универсальный с кармном</t>
  </si>
  <si>
    <t>обычный</t>
  </si>
  <si>
    <t>Растирка</t>
  </si>
  <si>
    <t>5 мм.</t>
  </si>
  <si>
    <t>4 мм.</t>
  </si>
  <si>
    <t>3 мм.</t>
  </si>
  <si>
    <t>Вес</t>
  </si>
  <si>
    <t>60 г.</t>
  </si>
  <si>
    <t>36 г.</t>
  </si>
  <si>
    <t>70 г.</t>
  </si>
  <si>
    <t>Лыжи, палки, лыжные комплекты и клюшки</t>
  </si>
  <si>
    <t>Система</t>
  </si>
  <si>
    <t>STC wax</t>
  </si>
  <si>
    <t>прогулочные</t>
  </si>
  <si>
    <t>Клюшки</t>
  </si>
  <si>
    <t>Крепления стальные</t>
  </si>
  <si>
    <t>Ледянки</t>
  </si>
  <si>
    <t>Кол-во, шт.</t>
  </si>
  <si>
    <t>Общая сумма заказа в РРЦ, руб.</t>
  </si>
  <si>
    <t>Общие сумма со скидкой и количество заказа</t>
  </si>
  <si>
    <t>Сумма в РРЦ, руб.</t>
  </si>
  <si>
    <t>Скидка
от РРЦ</t>
  </si>
  <si>
    <t>Кол-во,
пар</t>
  </si>
  <si>
    <t>Размерный ряд</t>
  </si>
  <si>
    <t xml:space="preserve"> - бланк заказа спортивной обуви</t>
  </si>
  <si>
    <t xml:space="preserve"> - бланк заказа чехлов для лезвий коньков</t>
  </si>
  <si>
    <t>ЦВЕТА</t>
  </si>
  <si>
    <t xml:space="preserve"> - бланк заказа аксессуаров</t>
  </si>
  <si>
    <t>черный</t>
  </si>
  <si>
    <t>металлик</t>
  </si>
  <si>
    <t>желтый</t>
  </si>
  <si>
    <t>РРЦ,  руб.</t>
  </si>
  <si>
    <t>Итоги</t>
  </si>
  <si>
    <t>красный</t>
  </si>
  <si>
    <t>Сумка спортивная
(заказ кратен 5 шт.)</t>
  </si>
  <si>
    <t>Сумка пляжная
(заказ кратен 5 шт.)</t>
  </si>
  <si>
    <t>оранжевый</t>
  </si>
  <si>
    <t>Рюкзачок универсальный
(заказ кратен 10 шт.)</t>
  </si>
  <si>
    <t>Рюкзачок универсальный
с кармном
(заказ кратен 10 шт.)</t>
  </si>
  <si>
    <t>Рюкзак обычный
(заказ кратен 5 шт.)</t>
  </si>
  <si>
    <t>полиуретановая (заказ кратен 10 шт.)</t>
  </si>
  <si>
    <t>РРЦ,
руб.</t>
  </si>
  <si>
    <t>Палки лыжные Алюминиевые MARAX</t>
  </si>
  <si>
    <t>Длина  (см), заказ 5 пар на размер</t>
  </si>
  <si>
    <t>Длина
/ шаг (см)</t>
  </si>
  <si>
    <t>Цвет</t>
  </si>
  <si>
    <t>Состав</t>
  </si>
  <si>
    <t>ALU 6061</t>
  </si>
  <si>
    <t>Длина / шаг (см)
Профиль</t>
  </si>
  <si>
    <t>Скользящая поверхность</t>
  </si>
  <si>
    <t>46-46-46</t>
  </si>
  <si>
    <t>44-44-44</t>
  </si>
  <si>
    <t>Гоночные лыжи STC</t>
  </si>
  <si>
    <t>Длина лыж / шаг (см)</t>
  </si>
  <si>
    <t>Профиль</t>
  </si>
  <si>
    <t>RS Skate</t>
  </si>
  <si>
    <t>43-43-43</t>
  </si>
  <si>
    <t>wax</t>
  </si>
  <si>
    <t>RS Classic</t>
  </si>
  <si>
    <t>50-50-50</t>
  </si>
  <si>
    <t>200-205 / 5</t>
  </si>
  <si>
    <t>Длина  / шаг (см)</t>
  </si>
  <si>
    <t>100% стекло</t>
  </si>
  <si>
    <t>Прогулочные SONATA</t>
  </si>
  <si>
    <t>155-170 / 5</t>
  </si>
  <si>
    <t>60% уголь / 40% стекло</t>
  </si>
  <si>
    <t>100% уголь</t>
  </si>
  <si>
    <t>Клюшки хоккейные - STC  минимальный заказ 10 шт. на тип крюка</t>
  </si>
  <si>
    <t>Крюк</t>
  </si>
  <si>
    <t>Принадлежность</t>
  </si>
  <si>
    <t>Кол-во,
шт.</t>
  </si>
  <si>
    <t>Лев.</t>
  </si>
  <si>
    <t>Прав.</t>
  </si>
  <si>
    <t>взрослая</t>
  </si>
  <si>
    <t>РРЦ, руб.</t>
  </si>
  <si>
    <t>Скидка -</t>
  </si>
  <si>
    <t xml:space="preserve"> - бланк заказа лыжи, палки, клюшки</t>
  </si>
  <si>
    <t>Артикул</t>
  </si>
  <si>
    <t xml:space="preserve"> - бланк заказа лыжных креплений</t>
  </si>
  <si>
    <t>Сани и Снегокаты</t>
  </si>
  <si>
    <t>Ледянка "Snow Assss"
заказ 40 шт.
цвета в ассортименте</t>
  </si>
  <si>
    <t>Санки "ТОБОГАН"
заказ 7 шт.
цвета в ассортименте</t>
  </si>
  <si>
    <t xml:space="preserve">РРЦ,
руб. </t>
  </si>
  <si>
    <t xml:space="preserve"> - бланк заказа санок</t>
  </si>
  <si>
    <t>Уважаемые партнеры!</t>
  </si>
  <si>
    <t>1.</t>
  </si>
  <si>
    <t>2.</t>
  </si>
  <si>
    <t>3.</t>
  </si>
  <si>
    <t>Сумма внесенного депозита учитывается в качестве оплаты за последнюю партию товара.</t>
  </si>
  <si>
    <t>4.</t>
  </si>
  <si>
    <t>от</t>
  </si>
  <si>
    <t>до</t>
  </si>
  <si>
    <t>свыше</t>
  </si>
  <si>
    <t>меньше</t>
  </si>
  <si>
    <t>Базовая
скидка</t>
  </si>
  <si>
    <t>Доп. скидка</t>
  </si>
  <si>
    <t>Итоговая скидка</t>
  </si>
  <si>
    <t>Интервалы сумм Заказа в РРЦ</t>
  </si>
  <si>
    <t>При увеличении % предоплаты скидка оговаривается индивидуально.</t>
  </si>
  <si>
    <r>
      <rPr>
        <sz val="11"/>
        <color indexed="10"/>
        <rFont val="Calibri"/>
        <family val="2"/>
        <charset val="204"/>
      </rPr>
      <t>При самовывозе с нашего склада</t>
    </r>
    <r>
      <rPr>
        <sz val="11"/>
        <rFont val="Calibri"/>
        <family val="2"/>
        <charset val="204"/>
      </rPr>
      <t xml:space="preserve"> находящегося по адресу Московская область, г. Клин, ул. Транспортная, д. 31 предоставляется </t>
    </r>
    <r>
      <rPr>
        <sz val="11"/>
        <color indexed="10"/>
        <rFont val="Calibri"/>
        <family val="2"/>
        <charset val="204"/>
      </rPr>
      <t>дополнительная скидка в размере 1%</t>
    </r>
    <r>
      <rPr>
        <sz val="11"/>
        <rFont val="Calibri"/>
        <family val="2"/>
        <charset val="204"/>
      </rPr>
      <t>.</t>
    </r>
  </si>
  <si>
    <t>6.</t>
  </si>
  <si>
    <t>7.</t>
  </si>
  <si>
    <t>8.</t>
  </si>
  <si>
    <t xml:space="preserve">Если график поставок не согласован, Поставщик не гарантирует: 
- наличие товара в любое время на складе;
- продажу по ценам размещенного Заказа.
</t>
  </si>
  <si>
    <t>Каждая отгрузка товара должна быть предварительно оплачена согласно выставленным счетам. Если счет не оплачивается Заказчиком в течение пяти банковских дней, товар без предупреждения снимается с резерва.</t>
  </si>
  <si>
    <t>9.</t>
  </si>
  <si>
    <t>Убедительная просьба заполнить все нижеприведенные поля!</t>
  </si>
  <si>
    <t>Название Заказчика:</t>
  </si>
  <si>
    <t>Фактический адрес Заказчика:</t>
  </si>
  <si>
    <t>почтовый индекс:</t>
  </si>
  <si>
    <t>область:</t>
  </si>
  <si>
    <t>город:</t>
  </si>
  <si>
    <t>улица, дом:</t>
  </si>
  <si>
    <t>Контактные данные Заказчика:</t>
  </si>
  <si>
    <t>Телефоны:</t>
  </si>
  <si>
    <t>+7</t>
  </si>
  <si>
    <t>код города:</t>
  </si>
  <si>
    <t>код оператора:</t>
  </si>
  <si>
    <t>Мобильный телефон 1:</t>
  </si>
  <si>
    <t>Мобильный телефон 2:</t>
  </si>
  <si>
    <t>Адреса электронной почты:</t>
  </si>
  <si>
    <t>e-mail 2:</t>
  </si>
  <si>
    <t>e-mail 3:</t>
  </si>
  <si>
    <t>e-mail 1:</t>
  </si>
  <si>
    <t>ИТОГИ ПО ЗАКАЗУ.</t>
  </si>
  <si>
    <t>Я буду вывозить товар со склада поставщика своими силами (поставьте "ДА" или "НЕТ") -</t>
  </si>
  <si>
    <t>ДА</t>
  </si>
  <si>
    <t>НЕТ</t>
  </si>
  <si>
    <t>Сумма вашего заказа в РРЦ составила:</t>
  </si>
  <si>
    <t>Ваша скидка на сезон:</t>
  </si>
  <si>
    <t>Сумма вашего заказа в с учетом скидки составила:</t>
  </si>
  <si>
    <t>Сумма 30% депозита составила:</t>
  </si>
  <si>
    <t>Скидка</t>
  </si>
  <si>
    <t>МJN-1000
Polaris</t>
  </si>
  <si>
    <t>МХN-300
women</t>
  </si>
  <si>
    <t>МХN-400
women</t>
  </si>
  <si>
    <t>МХS-400
women</t>
  </si>
  <si>
    <t>МХS-300
women</t>
  </si>
  <si>
    <t>MXS-323</t>
  </si>
  <si>
    <t>ЧБ-01
ЧБ-02</t>
  </si>
  <si>
    <t>Связки</t>
  </si>
  <si>
    <t>для лыж</t>
  </si>
  <si>
    <t>Размер</t>
  </si>
  <si>
    <r>
      <t xml:space="preserve">верх и подошва - </t>
    </r>
    <r>
      <rPr>
        <b/>
        <sz val="11"/>
        <rFont val="Calibri"/>
        <family val="2"/>
        <charset val="204"/>
      </rPr>
      <t xml:space="preserve">натуральная кожа
</t>
    </r>
    <r>
      <rPr>
        <sz val="11"/>
        <rFont val="Calibri"/>
        <family val="2"/>
        <charset val="204"/>
      </rPr>
      <t>цвет: белый, черный</t>
    </r>
  </si>
  <si>
    <t>нейлон, искусственная кожа
EVA-матерьялы, пластиковый мысок</t>
  </si>
  <si>
    <r>
      <rPr>
        <b/>
        <sz val="11"/>
        <rFont val="Calibri"/>
        <family val="2"/>
        <charset val="204"/>
      </rPr>
      <t>натуральная кожа</t>
    </r>
    <r>
      <rPr>
        <sz val="11"/>
        <rFont val="Calibri"/>
        <family val="2"/>
        <charset val="204"/>
      </rPr>
      <t xml:space="preserve">
цвет: черный</t>
    </r>
  </si>
  <si>
    <t>искусственная кожа
цвет: синий, серый</t>
  </si>
  <si>
    <t>искусственная кожа
цвет: серебро</t>
  </si>
  <si>
    <t>искусственная кожа
цвет: серебро, синий, серый</t>
  </si>
  <si>
    <t>на завязке</t>
  </si>
  <si>
    <t>стандартный (молния)</t>
  </si>
  <si>
    <t>см. бланк</t>
  </si>
  <si>
    <t>Сумки</t>
  </si>
  <si>
    <t>желтая (0:+10°С)</t>
  </si>
  <si>
    <t>красная (+3:-3°С)</t>
  </si>
  <si>
    <t>оранжевая (0:-5°С)</t>
  </si>
  <si>
    <t>фиолетовая (-2:-7°С)</t>
  </si>
  <si>
    <t>зеленая (-10:-30°С)</t>
  </si>
  <si>
    <t>С графитом без фтора (+10:-5°С) soft</t>
  </si>
  <si>
    <t>С графитом без фтора (-5:-30°С) hard</t>
  </si>
  <si>
    <t>СН-комби (CH-2, CH-3, CH-4)</t>
  </si>
  <si>
    <t>СН-комби (CH-3, CH-4, CH-5)</t>
  </si>
  <si>
    <t>желтая (+1:+10°С)</t>
  </si>
  <si>
    <t>серебристая (+5:-2°C)</t>
  </si>
  <si>
    <t>с графитом низкий фтор (+10:-5°С) soft</t>
  </si>
  <si>
    <t>с графитом низкий фтор (-5:-30°C) hard</t>
  </si>
  <si>
    <t xml:space="preserve">LF-комби (LF-2, LF-3, LF-4) </t>
  </si>
  <si>
    <t xml:space="preserve">LF-комби (LF-3, LF-4, LF-5) </t>
  </si>
  <si>
    <t>зеленая (-5:-25°C)</t>
  </si>
  <si>
    <t>с графитом высокий фтор (+10:-5°С) soft</t>
  </si>
  <si>
    <t>HF-комби (HF-2, HF-3, HF-4)</t>
  </si>
  <si>
    <t>HF-комби (HF-3, HF-4, HF-5)</t>
  </si>
  <si>
    <t>желтая (+1:+ 4°С)</t>
  </si>
  <si>
    <t>красная (0:+2°С)</t>
  </si>
  <si>
    <t>фиолетовая (0°С)</t>
  </si>
  <si>
    <t>светло-фиолетовая (0:-2°С)</t>
  </si>
  <si>
    <t>голубая (-1:-4°С)</t>
  </si>
  <si>
    <t>светло-голубая (-3:-9°С)</t>
  </si>
  <si>
    <t>зеленая (-6:-13°С)</t>
  </si>
  <si>
    <t>светло-зеленая (-10:-18°С)</t>
  </si>
  <si>
    <t>бесцветная (-15:-30°С)</t>
  </si>
  <si>
    <t>этикетка - зеленая, (-8:-25°С) туризм</t>
  </si>
  <si>
    <t>этикетка - голубая (-1:-12°С) туризм</t>
  </si>
  <si>
    <t>этикетка - желтая (0:+3°С)</t>
  </si>
  <si>
    <t>этикетка - красная (+1:-1°С)</t>
  </si>
  <si>
    <t>этикетка - фиолетовая (0:-3°С)</t>
  </si>
  <si>
    <t>этикетка - голубая (-2:-8°С)</t>
  </si>
  <si>
    <t>этикетка - зеленая (-5:-12°С)</t>
  </si>
  <si>
    <t>этикетка - светло-зеленая (-10:-25°С)</t>
  </si>
  <si>
    <t>смола для деревянных лыж</t>
  </si>
  <si>
    <t>скребок для беговых лыж</t>
  </si>
  <si>
    <t>Сервисные аксессуары для беговых лыж</t>
  </si>
  <si>
    <t>состав: alu 6061</t>
  </si>
  <si>
    <t>цвет: красный, синий</t>
  </si>
  <si>
    <t>Лыжи</t>
  </si>
  <si>
    <t>гоночные</t>
  </si>
  <si>
    <t>STC</t>
  </si>
  <si>
    <t>Лыжные</t>
  </si>
  <si>
    <t>комплекты</t>
  </si>
  <si>
    <t>Модель - Sonata</t>
  </si>
  <si>
    <t>состав: 100% стекло</t>
  </si>
  <si>
    <t>спортивные STC</t>
  </si>
  <si>
    <t>гоночные STC</t>
  </si>
  <si>
    <t>состав: 60% уголь, 40% стекло</t>
  </si>
  <si>
    <t>скребок металлический
для смазок, чехол</t>
  </si>
  <si>
    <t>скребок для желобка
беговых лыж</t>
  </si>
  <si>
    <t>набор сумка мазь WT-10, WT-20,
пробка, скребок</t>
  </si>
  <si>
    <t>Rottefella</t>
  </si>
  <si>
    <t>D80 см</t>
  </si>
  <si>
    <t>D100 см</t>
  </si>
  <si>
    <t>-</t>
  </si>
  <si>
    <t>Навигация по БЛАНКАМ ЗАКАЗОВ:</t>
  </si>
  <si>
    <t>для перехода в бланк нажмите на ссылку ниже</t>
  </si>
  <si>
    <t>телескопическая, alu 6061, max рост 130</t>
  </si>
  <si>
    <t>90-130</t>
  </si>
  <si>
    <t>Дополнительная скидка:</t>
  </si>
  <si>
    <t>MXS-323 КОЖА</t>
  </si>
  <si>
    <t>M-323 КОЖА</t>
  </si>
  <si>
    <t>длина 205 см</t>
  </si>
  <si>
    <t>Чехол для лыж стандартный
(заказ кратен 5 шт.)</t>
  </si>
  <si>
    <t>Чехол для лыж на завязке
(заказ кратен 5 шт.)</t>
  </si>
  <si>
    <t>длина 160 см</t>
  </si>
  <si>
    <t>длина 180 см</t>
  </si>
  <si>
    <t>длина 175 см</t>
  </si>
  <si>
    <t>длина 190 см</t>
  </si>
  <si>
    <t>Сумма со скидкой</t>
  </si>
  <si>
    <t>Цена с учетом скидки</t>
  </si>
  <si>
    <t>смола для деревянных лыж в герметичной банке ПЭТ</t>
  </si>
  <si>
    <t>скребок для беговых лыж 5 мм.</t>
  </si>
  <si>
    <t>скребок для беговых лыж 4 мм.</t>
  </si>
  <si>
    <t>скребок для беговых лыж 3 мм.</t>
  </si>
  <si>
    <t>MIX</t>
  </si>
  <si>
    <t>Для фигурных коньков</t>
  </si>
  <si>
    <t>Для хоккейных коньков</t>
  </si>
  <si>
    <t>Универсальные на пружинке</t>
  </si>
  <si>
    <t>Цена со
скидкой</t>
  </si>
  <si>
    <t>Сумма со
скидкой</t>
  </si>
  <si>
    <t>Общие сумма со скидкой
и количество заказа</t>
  </si>
  <si>
    <t>Комплектации коробок "MIX" (70 пар в коробе) по цветам</t>
  </si>
  <si>
    <t>Итого:</t>
  </si>
  <si>
    <t>Кол-во,
коробка</t>
  </si>
  <si>
    <t>PRO Skate</t>
  </si>
  <si>
    <t>Цена со скидкой</t>
  </si>
  <si>
    <t>alu</t>
  </si>
  <si>
    <t>Длина (см), заказ 10 пар на размер</t>
  </si>
  <si>
    <t>Лыжные комплекты</t>
  </si>
  <si>
    <t>125-140 / 5</t>
  </si>
  <si>
    <t>ЛЫЖНЫЕ КРЕПЛЕНИЯ NN-75.</t>
  </si>
  <si>
    <t>Наименование</t>
  </si>
  <si>
    <t>АВТОМАТИЧЕСКИЕ ЛЫЖНЫЕ КРЕПЛЕНИЯ SNOW MATIC. ПОДХОДЯТ ДЛЯ СИСТЕМ SNS И NNN. ПРОИЗВОДСТВО РОССИЯ.</t>
  </si>
  <si>
    <r>
      <t xml:space="preserve">STEP-IN </t>
    </r>
    <r>
      <rPr>
        <b/>
        <sz val="10"/>
        <color indexed="10"/>
        <rFont val="Calibri"/>
        <family val="2"/>
        <charset val="204"/>
      </rPr>
      <t>без индивидуальной упаковки</t>
    </r>
  </si>
  <si>
    <t>Количество
в упаковке</t>
  </si>
  <si>
    <t>10 пар</t>
  </si>
  <si>
    <t>30 пар</t>
  </si>
  <si>
    <t>Оптовая цена</t>
  </si>
  <si>
    <t>Ледянка "СНЕЖНЫЙ  ВИХРЬ"
заказ 10 шт.
цвета в ассортименте</t>
  </si>
  <si>
    <t>ФОТО</t>
  </si>
  <si>
    <t>190-195</t>
  </si>
  <si>
    <t>190-195 / 5</t>
  </si>
  <si>
    <t>10.</t>
  </si>
  <si>
    <t>36-47</t>
  </si>
  <si>
    <t>серо-желтый</t>
  </si>
  <si>
    <t>сине-серебряный</t>
  </si>
  <si>
    <t>серый</t>
  </si>
  <si>
    <t>серебряно-синий</t>
  </si>
  <si>
    <t>серебряно-черный</t>
  </si>
  <si>
    <t>яркая искусственная кожа
цвет: серо-желтый, сине-серебряный</t>
  </si>
  <si>
    <t>37-47</t>
  </si>
  <si>
    <t>33-47</t>
  </si>
  <si>
    <t>КОНЬКИ ФИГУРНЫЕ MARAX (Россия - Клин Спорт)</t>
  </si>
  <si>
    <t>красная (+1:-4°С)</t>
  </si>
  <si>
    <t>CH-3</t>
  </si>
  <si>
    <t>фиолетовая (-2:-8°С)</t>
  </si>
  <si>
    <t>синяя (-6:-12°С)</t>
  </si>
  <si>
    <t>CH-6</t>
  </si>
  <si>
    <t>зеленая (- 10:-32°С)</t>
  </si>
  <si>
    <t>комби (СH-3; СН-4; СН-5)</t>
  </si>
  <si>
    <t>c графитом без фтора (+10:-5°С) soft</t>
  </si>
  <si>
    <t>c графитом без фтора (-5:-30°С) hard</t>
  </si>
  <si>
    <t>Смазки скольжения RAY без фторорганических соединений, серия LF (Low fluor) ВЕС - 60 г. (заказ кратен 5 шт.)</t>
  </si>
  <si>
    <t>Смазки скольжения RAY без фтор соединений, серия LF</t>
  </si>
  <si>
    <t>Смазки скольжения RAY с фтор соединениями, серия HF</t>
  </si>
  <si>
    <t>желтая (+0:+ 5°С)</t>
  </si>
  <si>
    <t>VISTI-1</t>
  </si>
  <si>
    <t>красная (+1:-1°С)</t>
  </si>
  <si>
    <t>VISTI-2</t>
  </si>
  <si>
    <t>фиолетовая (-1:-3°С)</t>
  </si>
  <si>
    <t>VISTI-3</t>
  </si>
  <si>
    <t>VISTI-4</t>
  </si>
  <si>
    <t>VISTI-5</t>
  </si>
  <si>
    <t>синяя (-3:-10°С)</t>
  </si>
  <si>
    <t>зеленая (-10:-18°С)</t>
  </si>
  <si>
    <t>50 г.</t>
  </si>
  <si>
    <t>зеленая (-10:-32°С)</t>
  </si>
  <si>
    <t>голубая (-6:-12°С)</t>
  </si>
  <si>
    <t>Смазки сцепления, смоляные RAY</t>
  </si>
  <si>
    <t>Шайба хоккейная</t>
  </si>
  <si>
    <t>Кол-во</t>
  </si>
  <si>
    <t>Длина (см), заказ 5 пар на размер</t>
  </si>
  <si>
    <t>ШАЙБА</t>
  </si>
  <si>
    <t>хоккейная</t>
  </si>
  <si>
    <t>---</t>
  </si>
  <si>
    <t>NNN Auto Universal M</t>
  </si>
  <si>
    <t>NNN Auto Universal L</t>
  </si>
  <si>
    <t>черный-графит</t>
  </si>
  <si>
    <t>30-47</t>
  </si>
  <si>
    <t>ВНИМАНИЕ!!! В БЛАНКАХ ВАША ЦЕНА МЕНЯЕТСЯ АВТОМАТИЧЕСКИ, СОГЛАСНО НИЖЕУКАЗАННЫМ УСЛОВИЯМ, В МОМЕНТ ЗАПОЛНЕНИЕ ВАМИ ЗАКАЗА!</t>
  </si>
  <si>
    <t>1602/3,5х7</t>
  </si>
  <si>
    <t>Сверло для установки креплений</t>
  </si>
  <si>
    <t>3,5х7 мм</t>
  </si>
  <si>
    <t>Спортивная обувь</t>
  </si>
  <si>
    <t>Чехлы для лезвий коньков</t>
  </si>
  <si>
    <t>Лыжи, палки, клюшки</t>
  </si>
  <si>
    <t>Крепления лыжные</t>
  </si>
  <si>
    <t>Ватрушки, санки, ледянки</t>
  </si>
  <si>
    <t>Шапки и перчатки</t>
  </si>
  <si>
    <t>Сумма</t>
  </si>
  <si>
    <t>Количество</t>
  </si>
  <si>
    <t>Сумма рассчитана с учетом вашей скидки!</t>
  </si>
  <si>
    <t>Если депозит не внесен до выше указанного срока - Заказ принимается для рассмотрения, но его выполнение не гарантируется!</t>
  </si>
  <si>
    <t>ООО"МАРАКС", Московская область, г.Клин, ул.Транспортная, д.31. Тел. +7(496)461-71-35, +7(915)242-00-24.</t>
  </si>
  <si>
    <t>WT-Набор</t>
  </si>
  <si>
    <t>Набор смазок сцепления  WT-10 и WT-20</t>
  </si>
  <si>
    <t>Смазка для лыж туристическая RAY</t>
  </si>
  <si>
    <t>П-4</t>
  </si>
  <si>
    <t>П-5</t>
  </si>
  <si>
    <t>П-61</t>
  </si>
  <si>
    <t>П-62</t>
  </si>
  <si>
    <t>Парафин туристический "RAY" комби № 1</t>
  </si>
  <si>
    <t>Парафин туристический "RAY" комби № 2</t>
  </si>
  <si>
    <t>Парафин туристический "RAY" (-4:-14°С)</t>
  </si>
  <si>
    <t>Парафин туристический "RAY" (-12:-25°С)</t>
  </si>
  <si>
    <t>25 пар</t>
  </si>
  <si>
    <t>PRO Classic</t>
  </si>
  <si>
    <t>172-178</t>
  </si>
  <si>
    <t>182-198/ 5</t>
  </si>
  <si>
    <t>182-198</t>
  </si>
  <si>
    <t>180-185</t>
  </si>
  <si>
    <t>180-185 / 5</t>
  </si>
  <si>
    <t>90-100</t>
  </si>
  <si>
    <t>170-175</t>
  </si>
  <si>
    <t>110-130</t>
  </si>
  <si>
    <t>Прогулочные лыжи STC STEP</t>
  </si>
  <si>
    <t>90-100 / 10</t>
  </si>
  <si>
    <t>110-130 / 10</t>
  </si>
  <si>
    <t>Длина (см), заказ 5 - 4 пары на размер</t>
  </si>
  <si>
    <t>Лыжи прогулочные STC
с насечкой (step)</t>
  </si>
  <si>
    <t>Прогулочные лыжи STC WAX</t>
  </si>
  <si>
    <t>Лыжи прогулочные STC
без насечки (wax)</t>
  </si>
  <si>
    <t>Комплект с креплением
"комби"</t>
  </si>
  <si>
    <t>Длина (см), комби заказ по 4 пары</t>
  </si>
  <si>
    <t>145-155</t>
  </si>
  <si>
    <t>Палки лыжные STC прогулочные</t>
  </si>
  <si>
    <t>100-120 / 5</t>
  </si>
  <si>
    <t>145-155 / 5</t>
  </si>
  <si>
    <t>135-150</t>
  </si>
  <si>
    <t>Модель - Cyber деколь</t>
  </si>
  <si>
    <t>Модель - RS этикетка</t>
  </si>
  <si>
    <t>состав: 100% уголь</t>
  </si>
  <si>
    <t>135-145</t>
  </si>
  <si>
    <t>150-160</t>
  </si>
  <si>
    <t>165-175</t>
  </si>
  <si>
    <t>Модель - Avanti деколь</t>
  </si>
  <si>
    <t>Палки лыжные STC спортивные</t>
  </si>
  <si>
    <t>135-150 / 5</t>
  </si>
  <si>
    <t>30% уголь / 70% стекло</t>
  </si>
  <si>
    <t>Гоночные CYBER деколь</t>
  </si>
  <si>
    <t>Гоночные RS этикетка</t>
  </si>
  <si>
    <t>Гоночные AVANTI деколь</t>
  </si>
  <si>
    <t>135-145 / 5</t>
  </si>
  <si>
    <t>150-160 / 5</t>
  </si>
  <si>
    <t>165-175 / 5</t>
  </si>
  <si>
    <t>Палки лыжные STC гоночные</t>
  </si>
  <si>
    <t>Прям.</t>
  </si>
  <si>
    <t>STC Юниорская</t>
  </si>
  <si>
    <t>STC Детская</t>
  </si>
  <si>
    <t>STC ABS 3600</t>
  </si>
  <si>
    <t>STC МИНИ</t>
  </si>
  <si>
    <t>подростковая</t>
  </si>
  <si>
    <t>детская</t>
  </si>
  <si>
    <t>Клюшки хоккейные - TISA  минимальный заказ 10 шт. на тип крюка</t>
  </si>
  <si>
    <t>Клюшка Detroit PRO</t>
  </si>
  <si>
    <t>Клюшка Detroit SR</t>
  </si>
  <si>
    <t>Клюшка Detroit INT</t>
  </si>
  <si>
    <t>Клюшка Detroit JR</t>
  </si>
  <si>
    <t>Клюшка Detroit KID</t>
  </si>
  <si>
    <t>Клюшка Detroit PW</t>
  </si>
  <si>
    <t>Клюшка Super Elita</t>
  </si>
  <si>
    <t>Клюшка Elita</t>
  </si>
  <si>
    <t>Клюшка Master</t>
  </si>
  <si>
    <t>Клюшка Sokol</t>
  </si>
  <si>
    <t>Клюшка Pioneer</t>
  </si>
  <si>
    <t>Клюшка Champion</t>
  </si>
  <si>
    <t>TISA</t>
  </si>
  <si>
    <t>Шайба взрослая (Россия)</t>
  </si>
  <si>
    <t>Шайбы хоккейные Россия минимальный заказ 20 шт.</t>
  </si>
  <si>
    <t>EXTREME</t>
  </si>
  <si>
    <t>100-120  / 5</t>
  </si>
  <si>
    <t>125-135 / 5</t>
  </si>
  <si>
    <t>NORDIC WALKING</t>
  </si>
  <si>
    <t>Модель - EXTREME</t>
  </si>
  <si>
    <t>125-135</t>
  </si>
  <si>
    <t>SHAMOV</t>
  </si>
  <si>
    <t>NNN Universal 01</t>
  </si>
  <si>
    <r>
      <rPr>
        <b/>
        <sz val="11"/>
        <rFont val="Calibri"/>
        <family val="2"/>
        <charset val="204"/>
      </rPr>
      <t>натуральная кожа</t>
    </r>
    <r>
      <rPr>
        <sz val="11"/>
        <rFont val="Calibri"/>
        <family val="2"/>
        <charset val="204"/>
      </rPr>
      <t xml:space="preserve">
цвет: черный-графит</t>
    </r>
  </si>
  <si>
    <t>комбинация искусственной и натуральной кожи
цвет: белый</t>
  </si>
  <si>
    <t>МХN-500</t>
  </si>
  <si>
    <t>Сумка для велосипеда</t>
  </si>
  <si>
    <t>вело</t>
  </si>
  <si>
    <t>nordic walking</t>
  </si>
  <si>
    <r>
      <t xml:space="preserve">для мазей </t>
    </r>
    <r>
      <rPr>
        <b/>
        <sz val="11"/>
        <rFont val="Calibri"/>
        <family val="2"/>
        <charset val="204"/>
      </rPr>
      <t>ИСКУССТВЕННАЯ</t>
    </r>
  </si>
  <si>
    <r>
      <rPr>
        <b/>
        <sz val="10"/>
        <rFont val="Calibri"/>
        <family val="2"/>
        <charset val="204"/>
      </rPr>
      <t>ПРОБКА</t>
    </r>
    <r>
      <rPr>
        <sz val="10"/>
        <rFont val="Calibri"/>
        <family val="2"/>
        <charset val="204"/>
      </rPr>
      <t xml:space="preserve"> (заказ кратен 10 шт.)</t>
    </r>
  </si>
  <si>
    <t>Модель - Sprint</t>
  </si>
  <si>
    <t>Лыжные палки ALU
MARAX SPRINT</t>
  </si>
  <si>
    <t>Модель - Skate SPORT</t>
  </si>
  <si>
    <t>состав: 35% уголь, 65% стекло</t>
  </si>
  <si>
    <t>Модель - POLO этикетка</t>
  </si>
  <si>
    <t>Гоночные POLO этикетка</t>
  </si>
  <si>
    <t>Спортивные SKATE SPORT</t>
  </si>
  <si>
    <t>155-160</t>
  </si>
  <si>
    <t>гибрид 60/40</t>
  </si>
  <si>
    <t>ATCHLETIC</t>
  </si>
  <si>
    <t>состав: гибрид 60/40</t>
  </si>
  <si>
    <t>Модель - ATCHLETIC</t>
  </si>
  <si>
    <t>STC ABS 5100</t>
  </si>
  <si>
    <t xml:space="preserve">Набор хоккейный детский </t>
  </si>
  <si>
    <t>mix</t>
  </si>
  <si>
    <r>
      <t xml:space="preserve">VICTORIA </t>
    </r>
    <r>
      <rPr>
        <b/>
        <sz val="8"/>
        <color indexed="10"/>
        <rFont val="Calibri"/>
        <family val="2"/>
        <charset val="204"/>
      </rPr>
      <t>КОЖА</t>
    </r>
  </si>
  <si>
    <t>комбинация искусственной кожи и меха
цвет: белый</t>
  </si>
  <si>
    <t>RGX</t>
  </si>
  <si>
    <t>37-42</t>
  </si>
  <si>
    <t>Палки STC для скандинавской ХОДЬБЫ</t>
  </si>
  <si>
    <t>S, M, L</t>
  </si>
  <si>
    <t>Балаклава</t>
  </si>
  <si>
    <t>размер S</t>
  </si>
  <si>
    <t>размер M</t>
  </si>
  <si>
    <t>размер L</t>
  </si>
  <si>
    <t>140-145</t>
  </si>
  <si>
    <t>Палки для ходьбы</t>
  </si>
  <si>
    <t>STC ABS 5100 взрослая  ДЛИНА 1500</t>
  </si>
  <si>
    <t>STC Юниорская длина 1300</t>
  </si>
  <si>
    <t>STC Мини Прямая длина 700</t>
  </si>
  <si>
    <t>Набор хоккейный детский (2 клюшки+2 детские шайбы) длина 700</t>
  </si>
  <si>
    <t>SENIOR DYNAMIC Black/Green  длина 1500</t>
  </si>
  <si>
    <t>SENIOR DYNAMIC Dark Blue  длина 1500</t>
  </si>
  <si>
    <t>JUNIOR DYNAMIC Black/Green  длина 1360</t>
  </si>
  <si>
    <t>JUNIOR DYNAMIC Dark Blue  длина 1360</t>
  </si>
  <si>
    <t>JUNIOR DYNAMIC Black/Red  длина 1360</t>
  </si>
  <si>
    <t>YOUTH METEOR Dark Blue длина 1070</t>
  </si>
  <si>
    <t>YOUTH METEOR Black/Green длина 1070</t>
  </si>
  <si>
    <t>YOUTH METEOR Black/Red длина 1070</t>
  </si>
  <si>
    <t>взрослая длина 1500</t>
  </si>
  <si>
    <t>подростковая длина 1300</t>
  </si>
  <si>
    <t>детская длина 1100</t>
  </si>
  <si>
    <t>детская длина 700</t>
  </si>
  <si>
    <t>детский длина 700</t>
  </si>
  <si>
    <t xml:space="preserve">Благодарим Вас за приверженность к нашей продукции!
</t>
  </si>
  <si>
    <r>
      <t xml:space="preserve">Ватрушка </t>
    </r>
    <r>
      <rPr>
        <b/>
        <sz val="10"/>
        <color indexed="10"/>
        <rFont val="Calibri"/>
        <family val="2"/>
        <charset val="204"/>
      </rPr>
      <t>D100 см.</t>
    </r>
    <r>
      <rPr>
        <b/>
        <sz val="10"/>
        <rFont val="Calibri"/>
        <family val="2"/>
        <charset val="204"/>
      </rPr>
      <t xml:space="preserve">
ПВХ/ткань
заказ 5 шт. </t>
    </r>
    <r>
      <rPr>
        <b/>
        <sz val="10"/>
        <color indexed="10"/>
        <rFont val="Calibri"/>
        <family val="2"/>
        <charset val="204"/>
      </rPr>
      <t>С КАМЕРОЙ!!! В ИНДИВИДУАЛЬНОЙ УПАКОВКЕ.</t>
    </r>
  </si>
  <si>
    <r>
      <t xml:space="preserve">Ватрушка </t>
    </r>
    <r>
      <rPr>
        <b/>
        <sz val="10"/>
        <color indexed="10"/>
        <rFont val="Calibri"/>
        <family val="2"/>
        <charset val="204"/>
      </rPr>
      <t>D80 см.</t>
    </r>
    <r>
      <rPr>
        <b/>
        <sz val="10"/>
        <rFont val="Calibri"/>
        <family val="2"/>
        <charset val="204"/>
      </rPr>
      <t xml:space="preserve">
ПВХ/ткань
заказ 5 шт. </t>
    </r>
    <r>
      <rPr>
        <b/>
        <sz val="10"/>
        <color indexed="10"/>
        <rFont val="Calibri"/>
        <family val="2"/>
        <charset val="204"/>
      </rPr>
      <t>С КАМЕРОЙ!!! В ИНДИВИДУАЛЬНОЙ УПАКОВКЕ.</t>
    </r>
  </si>
  <si>
    <t>СТАНДАРТ ПВХ с  камерой</t>
  </si>
  <si>
    <t>Ледянки и санки ПЛАСТИК</t>
  </si>
  <si>
    <r>
      <rPr>
        <b/>
        <sz val="10"/>
        <color indexed="10"/>
        <rFont val="Calibri"/>
        <family val="2"/>
        <charset val="204"/>
      </rPr>
      <t>Тюбинг D-110 мм
(3цветный, с камерой).</t>
    </r>
    <r>
      <rPr>
        <b/>
        <sz val="10"/>
        <rFont val="Calibri"/>
        <family val="2"/>
        <charset val="204"/>
      </rPr>
      <t>"Ватрушка" ПВХ
заказ 5 шт.</t>
    </r>
  </si>
  <si>
    <r>
      <rPr>
        <b/>
        <sz val="10"/>
        <color indexed="10"/>
        <rFont val="Calibri"/>
        <family val="2"/>
        <charset val="204"/>
      </rPr>
      <t>Тюбинг D-100 мм
(3цветный, с камерой)</t>
    </r>
    <r>
      <rPr>
        <b/>
        <sz val="10"/>
        <rFont val="Calibri"/>
        <family val="2"/>
        <charset val="204"/>
      </rPr>
      <t>"Ватрушка" ПВХ
заказ 5 шт.</t>
    </r>
  </si>
  <si>
    <r>
      <rPr>
        <b/>
        <sz val="10"/>
        <color indexed="10"/>
        <rFont val="Calibri"/>
        <family val="2"/>
        <charset val="204"/>
      </rPr>
      <t>Тюбинг D-80 мм
(3цветный, с камерой).</t>
    </r>
    <r>
      <rPr>
        <b/>
        <sz val="10"/>
        <rFont val="Calibri"/>
        <family val="2"/>
        <charset val="204"/>
      </rPr>
      <t>"Ватрушка" ПВХ
заказ 5 шт.</t>
    </r>
  </si>
  <si>
    <t>сереб/синие</t>
  </si>
  <si>
    <t>D110 см</t>
  </si>
  <si>
    <t>флис или трикотаж</t>
  </si>
  <si>
    <t>Чехол для ПАЛОК Ходьба</t>
  </si>
  <si>
    <r>
      <t xml:space="preserve">Заказчику предоставляется возможность сохранить предзаказные цены при увеличении заказа  в сезон </t>
    </r>
    <r>
      <rPr>
        <b/>
        <sz val="11"/>
        <color indexed="10"/>
        <rFont val="Calibri"/>
        <family val="2"/>
        <charset val="204"/>
      </rPr>
      <t>до 10% объема заказа, при наличии товара на свободном складе.</t>
    </r>
  </si>
  <si>
    <r>
      <t xml:space="preserve">Плки </t>
    </r>
    <r>
      <rPr>
        <b/>
        <sz val="11"/>
        <color rgb="FFFF0000"/>
        <rFont val="Calibri"/>
        <family val="2"/>
        <charset val="204"/>
        <scheme val="minor"/>
      </rPr>
      <t xml:space="preserve">MARAX </t>
    </r>
    <r>
      <rPr>
        <b/>
        <sz val="11"/>
        <rFont val="Calibri"/>
        <family val="2"/>
        <charset val="204"/>
        <scheme val="minor"/>
      </rPr>
      <t>для ходьбы раздвижные ALU</t>
    </r>
  </si>
  <si>
    <t>90% уголь</t>
  </si>
  <si>
    <t>мягкие чехлы (ткань)</t>
  </si>
  <si>
    <t>QUEEN 112</t>
  </si>
  <si>
    <t>ROSY</t>
  </si>
  <si>
    <r>
      <t>TWIZZEL 113</t>
    </r>
    <r>
      <rPr>
        <b/>
        <sz val="8"/>
        <color rgb="FFFF0000"/>
        <rFont val="Calibri"/>
        <family val="2"/>
        <charset val="204"/>
        <scheme val="minor"/>
      </rPr>
      <t xml:space="preserve"> с мехом</t>
    </r>
  </si>
  <si>
    <r>
      <t xml:space="preserve">GZHEL 113 </t>
    </r>
    <r>
      <rPr>
        <b/>
        <sz val="8"/>
        <color rgb="FFFF0000"/>
        <rFont val="Calibri"/>
        <family val="2"/>
        <charset val="204"/>
        <scheme val="minor"/>
      </rPr>
      <t>с мехом</t>
    </r>
  </si>
  <si>
    <r>
      <t xml:space="preserve">BUTTERFLY 113 </t>
    </r>
    <r>
      <rPr>
        <b/>
        <sz val="8"/>
        <color rgb="FFFF0000"/>
        <rFont val="Calibri"/>
        <family val="2"/>
        <charset val="204"/>
        <scheme val="minor"/>
      </rPr>
      <t>с мехом</t>
    </r>
  </si>
  <si>
    <r>
      <t xml:space="preserve">ТВИЗЛ ПЛЮС 114 </t>
    </r>
    <r>
      <rPr>
        <b/>
        <sz val="8"/>
        <color rgb="FFFF0000"/>
        <rFont val="Calibri"/>
        <family val="2"/>
        <charset val="204"/>
        <scheme val="minor"/>
      </rPr>
      <t>высокие</t>
    </r>
  </si>
  <si>
    <t>35-42</t>
  </si>
  <si>
    <t>Цветная</t>
  </si>
  <si>
    <r>
      <t xml:space="preserve">для коньков </t>
    </r>
    <r>
      <rPr>
        <sz val="11"/>
        <color rgb="FFFF0000"/>
        <rFont val="Calibri"/>
        <family val="2"/>
        <charset val="204"/>
        <scheme val="minor"/>
      </rPr>
      <t>ЦВЕТНАЯ</t>
    </r>
  </si>
  <si>
    <r>
      <t xml:space="preserve">для мазей </t>
    </r>
    <r>
      <rPr>
        <b/>
        <sz val="11"/>
        <rFont val="Calibri"/>
        <family val="2"/>
        <charset val="204"/>
      </rPr>
      <t>НАТУРАЛЬНАЯ ПРОБКА</t>
    </r>
  </si>
  <si>
    <t>Snowtube  ВАТРУШКИ</t>
  </si>
  <si>
    <t>ПРИНТ Верх - яркая ткань "Оксфорд"/ПВХ -дно</t>
  </si>
  <si>
    <r>
      <rPr>
        <b/>
        <sz val="11"/>
        <rFont val="Calibri"/>
        <family val="2"/>
        <charset val="204"/>
        <scheme val="minor"/>
      </rPr>
      <t>ПРИНТ(Оксфорд)</t>
    </r>
    <r>
      <rPr>
        <sz val="11"/>
        <rFont val="Calibri"/>
        <family val="2"/>
        <charset val="204"/>
        <scheme val="minor"/>
      </rPr>
      <t xml:space="preserve"> Верх - яркая ткань /ПВХ -дно </t>
    </r>
  </si>
  <si>
    <t>Сумма РРЦ</t>
  </si>
  <si>
    <t>мини 700</t>
  </si>
  <si>
    <t>(2 клюшки+2 детские шайбы) длина 700</t>
  </si>
  <si>
    <t>суммаРРЦ</t>
  </si>
  <si>
    <t>ЛЫЖНЫЙ КОМПЛЕКТ
с креплением "75 мм"
с насечкой (step)</t>
  </si>
  <si>
    <t>ЛЫЖНЫЙ КОМПЛЕКТ
с креплением "75 мм"
без насечки (wax)</t>
  </si>
  <si>
    <t>ЛЫЖНЫЙ КОМПЛЕКТ
с креплением "NNN"
без насечки (WAX)</t>
  </si>
  <si>
    <t>ЛЫЖНЫЙ КОМПЛЕКТ
с креплением "NNN"
с насечкой (STEP)</t>
  </si>
  <si>
    <t>ЛЫЖНЫЙ КОМПЛЕКТ
с креплением "SNS"без насечки (wax)</t>
  </si>
  <si>
    <t>ЛЫЖНЫЙ КОМПЛЕКТ
с креплением "SNS"    с насечкой (step)</t>
  </si>
  <si>
    <t>37-44</t>
  </si>
  <si>
    <t>190-205</t>
  </si>
  <si>
    <t>180-185 / 10</t>
  </si>
  <si>
    <t>190-205/ 5</t>
  </si>
  <si>
    <t>Мягкие чехлы коньков</t>
  </si>
  <si>
    <t>МЕХАНИЧИСКИЕ ЛЫЖНЫЕ КРЕПЛЕНИЯ SHAMOV или ELVA. ПОДХОДЯТ ДЛЯ СИСТЕМ SNS И NNN. ПРОИЗВОДСТВО РОССИЯ.</t>
  </si>
  <si>
    <r>
      <t xml:space="preserve">СИСТЕМНЫЕ ЛЫЖНЫЕ КРЕПЛЕНИЯ </t>
    </r>
    <r>
      <rPr>
        <b/>
        <sz val="10"/>
        <color rgb="FF00B0F0"/>
        <rFont val="Calibri"/>
        <family val="2"/>
        <charset val="204"/>
        <scheme val="minor"/>
      </rPr>
      <t>ROTTEFELLA</t>
    </r>
    <r>
      <rPr>
        <b/>
        <sz val="10"/>
        <color rgb="FFFFFF00"/>
        <rFont val="Calibri"/>
        <family val="2"/>
        <charset val="204"/>
        <scheme val="minor"/>
      </rPr>
      <t>. СИСТЕМА NNN. ПРОИЗВОДСТВО НОРВЕГИЯ.</t>
    </r>
  </si>
  <si>
    <t xml:space="preserve">МХN-500 </t>
  </si>
  <si>
    <t>MXN-323</t>
  </si>
  <si>
    <t>Baby Star</t>
  </si>
  <si>
    <t>искусственная  кожа
цвет: Розовый</t>
  </si>
  <si>
    <t>28-33</t>
  </si>
  <si>
    <t>Двухполозные</t>
  </si>
  <si>
    <t>Цена не окончательная, т.к привязана к $</t>
  </si>
  <si>
    <t>Условия (Скрыть)</t>
  </si>
  <si>
    <t>Snow SLIPPER NNN</t>
  </si>
  <si>
    <t>Snow SLIPPER SNS</t>
  </si>
  <si>
    <r>
      <t>искусственная кожа, поддержка голеностопа
подошва-Salomon</t>
    </r>
    <r>
      <rPr>
        <b/>
        <sz val="11"/>
        <rFont val="Calibri"/>
        <family val="2"/>
        <charset val="204"/>
        <scheme val="minor"/>
      </rPr>
      <t>/Pilot</t>
    </r>
  </si>
  <si>
    <t>Чехол для лыж</t>
  </si>
  <si>
    <t>до 175</t>
  </si>
  <si>
    <t xml:space="preserve">выше 180 </t>
  </si>
  <si>
    <t>Держатели для лыжных комплектов</t>
  </si>
  <si>
    <t>ELVA</t>
  </si>
  <si>
    <t>Мазь для лыж с насечкой</t>
  </si>
  <si>
    <t xml:space="preserve">Температура +5/-20°С </t>
  </si>
  <si>
    <t>универсальная (туба с губкой)</t>
  </si>
  <si>
    <t>Парафин Жидкий скольжения, синтетические</t>
  </si>
  <si>
    <t>искусственная кожа
цвет: синий , серый</t>
  </si>
  <si>
    <t>комбинорованный</t>
  </si>
  <si>
    <t>искусственная кожа
поддержка голеностопа, цвет: комби</t>
  </si>
  <si>
    <t>яркая искусственная кожа и капровелюр
цвет: комби</t>
  </si>
  <si>
    <t>искусственная кожа
цвет: комби</t>
  </si>
  <si>
    <t>комбинация искусственной кожи и меха
цвет: белый с розовым рисунком</t>
  </si>
  <si>
    <t>комбинация искусственной кожи и меха
цвет: белый с синим рисунком</t>
  </si>
  <si>
    <t>белый  с синим</t>
  </si>
  <si>
    <t>белый  с розовым</t>
  </si>
  <si>
    <r>
      <t>Раздвижные коньки MARAX  (Китай)</t>
    </r>
    <r>
      <rPr>
        <b/>
        <sz val="11"/>
        <color rgb="FFFFFF00"/>
        <rFont val="Calibri"/>
        <family val="2"/>
        <charset val="204"/>
        <scheme val="minor"/>
      </rPr>
      <t>***  (ЦЕНА привязана к $)</t>
    </r>
  </si>
  <si>
    <r>
      <t xml:space="preserve">Хоккейные коньки MARAX  (Китай) </t>
    </r>
    <r>
      <rPr>
        <b/>
        <sz val="11"/>
        <color rgb="FFFFFF00"/>
        <rFont val="Calibri"/>
        <family val="2"/>
        <charset val="204"/>
        <scheme val="minor"/>
      </rPr>
      <t>***  (ЦЕНА привязана к $)</t>
    </r>
  </si>
  <si>
    <r>
      <t xml:space="preserve">Смазки скольжения </t>
    </r>
    <r>
      <rPr>
        <b/>
        <sz val="11"/>
        <color rgb="FFFFFF00"/>
        <rFont val="Calibri"/>
        <family val="2"/>
        <charset val="204"/>
        <scheme val="minor"/>
      </rPr>
      <t>RAY</t>
    </r>
    <r>
      <rPr>
        <b/>
        <sz val="11"/>
        <rFont val="Calibri"/>
        <family val="2"/>
        <charset val="204"/>
        <scheme val="minor"/>
      </rPr>
      <t xml:space="preserve"> без фтор соединений, серия СН</t>
    </r>
  </si>
  <si>
    <t>xs-2xl</t>
  </si>
  <si>
    <t>Смазки держания, синтетические RAY</t>
  </si>
  <si>
    <t>сумма РРЦ</t>
  </si>
  <si>
    <t>ррц сумма</t>
  </si>
  <si>
    <t xml:space="preserve"> (ЖИДКИЕ) Парафины скольжения, синтетические </t>
  </si>
  <si>
    <t>Чехол для ПАЛОК ХОДЬБА</t>
  </si>
  <si>
    <t>Смола</t>
  </si>
  <si>
    <t>STC скребок</t>
  </si>
  <si>
    <t>Щетка лыжная (натуральный  волос)</t>
  </si>
  <si>
    <t>Щетка лыжная (искусственный  волос)</t>
  </si>
  <si>
    <t>Щетка лыжная (комбинированный  волос)</t>
  </si>
  <si>
    <t>ЩН</t>
  </si>
  <si>
    <t>Щкомби</t>
  </si>
  <si>
    <t>Щис</t>
  </si>
  <si>
    <t>Состав : 50% хлопок, 50% полиэфир, плотность 200 г/м2</t>
  </si>
  <si>
    <t>92-98</t>
  </si>
  <si>
    <t>104-110</t>
  </si>
  <si>
    <t>116-122</t>
  </si>
  <si>
    <t>128-134</t>
  </si>
  <si>
    <t>140-146</t>
  </si>
  <si>
    <t>152-158</t>
  </si>
  <si>
    <t>Термобелье</t>
  </si>
  <si>
    <t>Термобелье Детское</t>
  </si>
  <si>
    <t>Состав : 50% хлопок, 50% полиэфир, плотность  200 г/м2</t>
  </si>
  <si>
    <t xml:space="preserve">Термобелье Мужское </t>
  </si>
  <si>
    <t>Термобелье Женское</t>
  </si>
  <si>
    <t>40-52</t>
  </si>
  <si>
    <t>46-60</t>
  </si>
  <si>
    <t>92-158 см</t>
  </si>
  <si>
    <t>Термобельё</t>
  </si>
  <si>
    <t>Рост</t>
  </si>
  <si>
    <t>Сумка для коньков большая
с карманом
(заказ кратен 5 шт.)</t>
  </si>
  <si>
    <t>Сумка для коньков
(заказ кратен 5 шт.)</t>
  </si>
  <si>
    <t>Сумка для бутс
(заказ кратен 5 шт.)</t>
  </si>
  <si>
    <t>Связки для лыж
(заказ кратен 10 шт.)</t>
  </si>
  <si>
    <t>Смазки скольжения RAY с высоким содержанием фторорганических соединений, серия  HF (High fluor) ВЕС - 60 г.</t>
  </si>
  <si>
    <t>Смазки скольжения RAY без фторорганических соединений, серия СН (Carbon) ВЕС - 60 г.</t>
  </si>
  <si>
    <t>Смазки сцепления, синтетические ВЕС - 36 г.</t>
  </si>
  <si>
    <t>Смазки сцепления, смоляные (terva) ВЕС - 36 г.</t>
  </si>
  <si>
    <t xml:space="preserve">Смола для обработки деревянных лыж ВЕС - 70 г. </t>
  </si>
  <si>
    <t>СМ</t>
  </si>
  <si>
    <t xml:space="preserve">932-blue
</t>
  </si>
  <si>
    <t xml:space="preserve">932-red
</t>
  </si>
  <si>
    <t xml:space="preserve">932-black
</t>
  </si>
  <si>
    <t>Балаклава (ФЛИС)</t>
  </si>
  <si>
    <t>Маска лыжника - шарф - шапка (флис) 2 в 1</t>
  </si>
  <si>
    <t xml:space="preserve">Маска лыжника </t>
  </si>
  <si>
    <t>шарф - шапка (флис) 2 в 1</t>
  </si>
  <si>
    <t>Маска лыжника-труба</t>
  </si>
  <si>
    <t>фиолетовый</t>
  </si>
  <si>
    <t>голубой</t>
  </si>
  <si>
    <t>Шапочка  материал ТЕРМО-БИФЛЕКС</t>
  </si>
  <si>
    <t>Артикул/Размер</t>
  </si>
  <si>
    <t>РРЦ, сумма</t>
  </si>
  <si>
    <t>100-115/ 5</t>
  </si>
  <si>
    <t>120-135/ 5</t>
  </si>
  <si>
    <t>140-155/ 5</t>
  </si>
  <si>
    <t>160-165/ 5</t>
  </si>
  <si>
    <t>100-115</t>
  </si>
  <si>
    <t>120-135</t>
  </si>
  <si>
    <t>140-155</t>
  </si>
  <si>
    <t>160-165</t>
  </si>
  <si>
    <t>Лыжные палки MARAX ALU</t>
  </si>
  <si>
    <t>Лыжные палки MARAX ALU ( c КАПКАНОМ)</t>
  </si>
  <si>
    <t>100-130</t>
  </si>
  <si>
    <t>ALU телескопические для ЛЫЖ (Детские)</t>
  </si>
  <si>
    <t>скребок металлический для смазок в чехле</t>
  </si>
  <si>
    <t>набор сумка мазь WT-10, WT-20, пробка, скребок</t>
  </si>
  <si>
    <t>Лыжные палки ALU
MARAX (с КАПКАНОМ)</t>
  </si>
  <si>
    <t>Палки лыжные Алюминиевые MARAX С КАПКАНОМ</t>
  </si>
  <si>
    <t>min 100 max 130</t>
  </si>
  <si>
    <t>Длина  (см)</t>
  </si>
  <si>
    <t>Палки ДЛЯ ХОДЬБЫ Алюминиевые ТЕЛЕСКОПИЧЕСКИЕ</t>
  </si>
  <si>
    <t>min 110 max 135</t>
  </si>
  <si>
    <t xml:space="preserve">MARAX  / Yeti </t>
  </si>
  <si>
    <r>
      <t xml:space="preserve">лыжи MARAX Россия </t>
    </r>
    <r>
      <rPr>
        <b/>
        <sz val="9"/>
        <color theme="1"/>
        <rFont val="Calibri"/>
        <family val="2"/>
        <charset val="204"/>
        <scheme val="minor"/>
      </rPr>
      <t>(Распродажа Остатков)</t>
    </r>
  </si>
  <si>
    <t>MARAX</t>
  </si>
  <si>
    <t>185 и - 195</t>
  </si>
  <si>
    <t>WAX</t>
  </si>
  <si>
    <r>
      <t xml:space="preserve">Алюминиевые телескопические для ЛЫЖ </t>
    </r>
    <r>
      <rPr>
        <b/>
        <sz val="9"/>
        <color theme="1"/>
        <rFont val="Calibri"/>
        <family val="2"/>
        <charset val="204"/>
        <scheme val="minor"/>
      </rPr>
      <t>(Детские)</t>
    </r>
  </si>
  <si>
    <r>
      <t>Раздвижные для лыж</t>
    </r>
    <r>
      <rPr>
        <b/>
        <sz val="10"/>
        <color rgb="FFFF0000"/>
        <rFont val="Calibri"/>
        <family val="2"/>
        <charset val="204"/>
        <scheme val="minor"/>
      </rPr>
      <t xml:space="preserve"> (Детские)</t>
    </r>
  </si>
  <si>
    <t>Шайба детская (Россия)</t>
  </si>
  <si>
    <t>Комплект с креплением "75 мм" WAX</t>
  </si>
  <si>
    <t>Комплект с креплением "75 мм" STEP</t>
  </si>
  <si>
    <t>Комплект с креплением NNN (WAX)</t>
  </si>
  <si>
    <t>Комплект с креплением NNN (STEP)</t>
  </si>
  <si>
    <t>Комплект с креплением SNS (WAX)</t>
  </si>
  <si>
    <t>Комплект с креплением SNS (STEP)</t>
  </si>
  <si>
    <t>82 гр.</t>
  </si>
  <si>
    <r>
      <t xml:space="preserve">БОТИНКИ ЛЫЖНЫЕ </t>
    </r>
    <r>
      <rPr>
        <b/>
        <i/>
        <u/>
        <sz val="10"/>
        <color rgb="FFFF0000"/>
        <rFont val="Calibri"/>
        <family val="2"/>
        <charset val="204"/>
      </rPr>
      <t>NN-75</t>
    </r>
    <r>
      <rPr>
        <b/>
        <sz val="10"/>
        <color theme="1"/>
        <rFont val="Calibri"/>
        <family val="2"/>
        <charset val="204"/>
      </rPr>
      <t xml:space="preserve"> MARAX (Россия)</t>
    </r>
  </si>
  <si>
    <r>
      <t xml:space="preserve">БОТИНКИ ЛЫЖНЫЕ </t>
    </r>
    <r>
      <rPr>
        <b/>
        <i/>
        <u/>
        <sz val="10"/>
        <color rgb="FFFF0000"/>
        <rFont val="Calibri"/>
        <family val="2"/>
        <charset val="204"/>
      </rPr>
      <t>NNN</t>
    </r>
    <r>
      <rPr>
        <b/>
        <sz val="10"/>
        <color theme="1"/>
        <rFont val="Calibri"/>
        <family val="2"/>
        <charset val="204"/>
      </rPr>
      <t xml:space="preserve"> MARAX (Россия)</t>
    </r>
  </si>
  <si>
    <r>
      <t xml:space="preserve">БОТИНКИ ЛЫЖНЫЕ </t>
    </r>
    <r>
      <rPr>
        <b/>
        <i/>
        <u/>
        <sz val="10"/>
        <color rgb="FFFF0000"/>
        <rFont val="Calibri"/>
        <family val="2"/>
        <charset val="204"/>
      </rPr>
      <t>SNS</t>
    </r>
    <r>
      <rPr>
        <b/>
        <sz val="10"/>
        <color theme="1"/>
        <rFont val="Calibri"/>
        <family val="2"/>
        <charset val="204"/>
      </rPr>
      <t xml:space="preserve"> MARAX (Россия)</t>
    </r>
  </si>
  <si>
    <t>РРЦ Сумма</t>
  </si>
  <si>
    <r>
      <rPr>
        <b/>
        <sz val="11"/>
        <rFont val="Calibri"/>
        <family val="2"/>
        <charset val="204"/>
        <scheme val="minor"/>
      </rPr>
      <t>натуральная кожа</t>
    </r>
    <r>
      <rPr>
        <sz val="11"/>
        <rFont val="Calibri"/>
        <family val="2"/>
        <charset val="204"/>
        <scheme val="minor"/>
      </rPr>
      <t xml:space="preserve">
цвет: белый</t>
    </r>
  </si>
  <si>
    <t>Труба</t>
  </si>
  <si>
    <t>SNS Auto Universal M до 42 р-ра</t>
  </si>
  <si>
    <t>SNS Auto Universal L  до 47р-ра</t>
  </si>
  <si>
    <r>
      <t xml:space="preserve">SNS Auto Jr (S) </t>
    </r>
    <r>
      <rPr>
        <b/>
        <sz val="10"/>
        <rFont val="Calibri"/>
        <family val="2"/>
        <charset val="204"/>
      </rPr>
      <t>КОРОТКИЕ ШУРУПЫ</t>
    </r>
  </si>
  <si>
    <t>комби</t>
  </si>
  <si>
    <r>
      <t xml:space="preserve">SNSystem Auto Junior (S) </t>
    </r>
    <r>
      <rPr>
        <b/>
        <sz val="11"/>
        <rFont val="Calibri"/>
        <family val="2"/>
        <charset val="204"/>
      </rPr>
      <t>КОРОТКИЕ ШУРУПЫ</t>
    </r>
  </si>
  <si>
    <t>SNSystem Auto Universal M</t>
  </si>
  <si>
    <t>SNSystem Auto Universal L</t>
  </si>
  <si>
    <t>искусственная кожа
цвет: серебро, синий, серый, белый</t>
  </si>
  <si>
    <t>МX-350 JR</t>
  </si>
  <si>
    <t>Мягкие лыжные креплений</t>
  </si>
  <si>
    <t>Мягкие лыжные крепления</t>
  </si>
  <si>
    <t>Мягкие лыжные креплений KIDS SOFT free size</t>
  </si>
  <si>
    <t xml:space="preserve">ELVA </t>
  </si>
  <si>
    <t>90-95</t>
  </si>
  <si>
    <t>STC Детская  длина 1100</t>
  </si>
  <si>
    <t>STC ABS 2600  (MAX) 2.0 взрослая ДЛИНА 1500</t>
  </si>
  <si>
    <t>STC ABS 2600 (MAX 2.0)</t>
  </si>
  <si>
    <t>искусственная кожа
цвет: сереб.-синий, сереб.-черный</t>
  </si>
  <si>
    <t>Ski Nordic System Auto Universal L под установку 30 пар.</t>
  </si>
  <si>
    <t>NNN Auto Universal M под установку 30 пар.</t>
  </si>
  <si>
    <t>SNS Auto Universal S  до 41 р-ра (полуавтомат)</t>
  </si>
  <si>
    <r>
      <t xml:space="preserve">NNN Auto Universal M </t>
    </r>
    <r>
      <rPr>
        <sz val="10"/>
        <color rgb="FFFF0000"/>
        <rFont val="Calibri"/>
        <family val="2"/>
        <charset val="204"/>
        <scheme val="minor"/>
      </rPr>
      <t>(установочные)</t>
    </r>
  </si>
  <si>
    <r>
      <t xml:space="preserve">NNN Auto Universal L </t>
    </r>
    <r>
      <rPr>
        <sz val="10"/>
        <color rgb="FFFF0000"/>
        <rFont val="Calibri"/>
        <family val="2"/>
        <charset val="204"/>
        <scheme val="minor"/>
      </rPr>
      <t>(установочные)</t>
    </r>
  </si>
  <si>
    <r>
      <t xml:space="preserve">SNSystem Auto Universal M </t>
    </r>
    <r>
      <rPr>
        <sz val="10"/>
        <color rgb="FFFF0000"/>
        <rFont val="Calibri"/>
        <family val="2"/>
        <charset val="204"/>
        <scheme val="minor"/>
      </rPr>
      <t>(установочные)</t>
    </r>
  </si>
  <si>
    <r>
      <t xml:space="preserve">SNSystem Auto Universal L </t>
    </r>
    <r>
      <rPr>
        <sz val="10"/>
        <color rgb="FFFF0000"/>
        <rFont val="Calibri"/>
        <family val="2"/>
        <charset val="204"/>
        <scheme val="minor"/>
      </rPr>
      <t>(установочные)</t>
    </r>
  </si>
  <si>
    <r>
      <t xml:space="preserve">NNN Auto Universal </t>
    </r>
    <r>
      <rPr>
        <b/>
        <sz val="10"/>
        <rFont val="Calibri"/>
        <family val="2"/>
        <charset val="204"/>
        <scheme val="minor"/>
      </rPr>
      <t xml:space="preserve">(L) </t>
    </r>
    <r>
      <rPr>
        <sz val="10"/>
        <rFont val="Calibri"/>
        <family val="2"/>
        <charset val="204"/>
        <scheme val="minor"/>
      </rPr>
      <t>до 47 р-ра</t>
    </r>
  </si>
  <si>
    <r>
      <t>NNN Auto Universal (</t>
    </r>
    <r>
      <rPr>
        <b/>
        <sz val="10"/>
        <rFont val="Calibri"/>
        <family val="2"/>
        <charset val="204"/>
        <scheme val="minor"/>
      </rPr>
      <t>M)</t>
    </r>
    <r>
      <rPr>
        <sz val="10"/>
        <rFont val="Calibri"/>
        <family val="2"/>
        <charset val="204"/>
        <scheme val="minor"/>
      </rPr>
      <t xml:space="preserve"> до 43 р-ра</t>
    </r>
  </si>
  <si>
    <r>
      <t xml:space="preserve">NNN N3 LITE SUPERAUTO </t>
    </r>
    <r>
      <rPr>
        <b/>
        <sz val="10"/>
        <rFont val="Calibri"/>
        <family val="2"/>
        <charset val="204"/>
        <scheme val="minor"/>
      </rPr>
      <t xml:space="preserve"> free size </t>
    </r>
    <r>
      <rPr>
        <sz val="10"/>
        <rFont val="Calibri"/>
        <family val="2"/>
        <charset val="204"/>
        <scheme val="minor"/>
      </rPr>
      <t>(20) полуавтомат</t>
    </r>
  </si>
  <si>
    <r>
      <t xml:space="preserve">NNN N3 LITE AUTO </t>
    </r>
    <r>
      <rPr>
        <b/>
        <sz val="10"/>
        <rFont val="Calibri"/>
        <family val="2"/>
        <charset val="204"/>
        <scheme val="minor"/>
      </rPr>
      <t xml:space="preserve"> free size</t>
    </r>
  </si>
  <si>
    <r>
      <t xml:space="preserve">NNN  LITE SUPERAUTO  </t>
    </r>
    <r>
      <rPr>
        <b/>
        <sz val="11"/>
        <rFont val="Calibri"/>
        <family val="2"/>
        <charset val="204"/>
        <scheme val="minor"/>
      </rPr>
      <t xml:space="preserve">free size </t>
    </r>
    <r>
      <rPr>
        <sz val="11"/>
        <rFont val="Calibri"/>
        <family val="2"/>
        <charset val="204"/>
        <scheme val="minor"/>
      </rPr>
      <t>(20) полуавтоматические</t>
    </r>
  </si>
  <si>
    <r>
      <t xml:space="preserve">NNN  LITE AUTO  </t>
    </r>
    <r>
      <rPr>
        <b/>
        <sz val="11"/>
        <rFont val="Calibri"/>
        <family val="2"/>
        <charset val="204"/>
        <scheme val="minor"/>
      </rPr>
      <t>free size</t>
    </r>
    <r>
      <rPr>
        <sz val="11"/>
        <rFont val="Calibri"/>
        <family val="2"/>
        <charset val="204"/>
        <scheme val="minor"/>
      </rPr>
      <t xml:space="preserve"> (20) полуавтоматические</t>
    </r>
  </si>
  <si>
    <t>34-37</t>
  </si>
  <si>
    <t>38-41</t>
  </si>
  <si>
    <t>30-33</t>
  </si>
  <si>
    <t xml:space="preserve">Terret </t>
  </si>
  <si>
    <t>30-33,
34-37, 38-41</t>
  </si>
  <si>
    <t xml:space="preserve">мягкий ботинок, пластиковый каркас
цвет: черн/бел/син </t>
  </si>
  <si>
    <t xml:space="preserve">мягкий ботинок, пластиковый каркас
цвет: черн/оранж/сер </t>
  </si>
  <si>
    <t>30-33,
34-37, 38-40</t>
  </si>
  <si>
    <t>мягкий ботинок, пластиковый каркас
цвет: бел/розов</t>
  </si>
  <si>
    <t xml:space="preserve"> Juliet     </t>
  </si>
  <si>
    <t xml:space="preserve"> Ottava     </t>
  </si>
  <si>
    <t xml:space="preserve">мягкий ботинок, пластиковый каркас
</t>
  </si>
  <si>
    <t>26-29, 30-33
34-37, 38-41</t>
  </si>
  <si>
    <t>26-29</t>
  </si>
  <si>
    <t>E-mail: klin-sport@yandex.ru, klin_sport@bk.ru. Home page: www.maraxsport.ru</t>
  </si>
  <si>
    <t>ELVA , Shamov Механика</t>
  </si>
  <si>
    <t>SNS Механика 02</t>
  </si>
  <si>
    <t xml:space="preserve">ELVA, Shamov Механика </t>
  </si>
  <si>
    <t>Gladiator</t>
  </si>
  <si>
    <t>МJS-2000 Evolution</t>
  </si>
  <si>
    <r>
      <t>Двухполозные коньки (Китай)</t>
    </r>
    <r>
      <rPr>
        <b/>
        <sz val="11"/>
        <color rgb="FFFFFF00"/>
        <rFont val="Calibri"/>
        <family val="2"/>
        <charset val="204"/>
        <scheme val="minor"/>
      </rPr>
      <t xml:space="preserve"> </t>
    </r>
  </si>
  <si>
    <t>пластик</t>
  </si>
  <si>
    <t>932 Шапочка  материал ТЕРМО-БИФЛЕКС</t>
  </si>
  <si>
    <t>скребок для желобка</t>
  </si>
  <si>
    <t>Скребок для желобка</t>
  </si>
  <si>
    <t>WG</t>
  </si>
  <si>
    <t>HF</t>
  </si>
  <si>
    <t>Внимание ! Цены могут корректироваться.</t>
  </si>
  <si>
    <t>Спрей-смывка VISTI (баллон)</t>
  </si>
  <si>
    <t>150 г.</t>
  </si>
  <si>
    <t>Температура -2°С/-12°С (Красная) 150 гр.</t>
  </si>
  <si>
    <t>Температура -2°С/-12°С (Синяя) 150 гр.</t>
  </si>
  <si>
    <t>Смазки скольжения VISTI ВЕС - 60 г. (заказ кратен 10 шт.)</t>
  </si>
  <si>
    <t>Смазки сцепления, синтетические VISTI ВЕС - 50 г. (заказ кратен 10 шт.)</t>
  </si>
  <si>
    <r>
      <t xml:space="preserve">Смазки сцепления, синтетические </t>
    </r>
    <r>
      <rPr>
        <b/>
        <sz val="11"/>
        <color rgb="FFFFFF00"/>
        <rFont val="Calibri"/>
        <family val="2"/>
        <charset val="204"/>
        <scheme val="minor"/>
      </rPr>
      <t>VISTI</t>
    </r>
  </si>
  <si>
    <r>
      <t xml:space="preserve">Смазки скольжения </t>
    </r>
    <r>
      <rPr>
        <b/>
        <sz val="11"/>
        <color rgb="FFFFFF00"/>
        <rFont val="Calibri"/>
        <family val="2"/>
        <charset val="204"/>
        <scheme val="minor"/>
      </rPr>
      <t>VISTI</t>
    </r>
  </si>
  <si>
    <t>Rezer</t>
  </si>
  <si>
    <t>REZER</t>
  </si>
  <si>
    <t>LEGION</t>
  </si>
  <si>
    <t>31-34</t>
  </si>
  <si>
    <t>35-38</t>
  </si>
  <si>
    <r>
      <t xml:space="preserve">РАЗДВИЖНЫЕ КОНЬКИ (Китай) и Двухполозные  </t>
    </r>
    <r>
      <rPr>
        <b/>
        <sz val="10"/>
        <color rgb="FFFF0000"/>
        <rFont val="Calibri"/>
        <family val="2"/>
        <charset val="204"/>
        <scheme val="minor"/>
      </rPr>
      <t>(ЦЕНА от Курса $)</t>
    </r>
  </si>
  <si>
    <r>
      <t xml:space="preserve">КОНЬКИ ХОККЕЙНЫЕ (Китай) </t>
    </r>
    <r>
      <rPr>
        <b/>
        <sz val="10"/>
        <color rgb="FFFF0000"/>
        <rFont val="Calibri"/>
        <family val="2"/>
        <charset val="204"/>
        <scheme val="minor"/>
      </rPr>
      <t>(ЦЕНА от Курса $)</t>
    </r>
  </si>
  <si>
    <t>39-42</t>
  </si>
  <si>
    <t xml:space="preserve"> Jasmin **
</t>
  </si>
  <si>
    <t>TIM  **</t>
  </si>
  <si>
    <t xml:space="preserve"> Jimmy  **</t>
  </si>
  <si>
    <t xml:space="preserve">  **  (кол-во ограничено)</t>
  </si>
  <si>
    <t>30-46</t>
  </si>
  <si>
    <t>32-45</t>
  </si>
  <si>
    <t>32-46</t>
  </si>
  <si>
    <r>
      <rPr>
        <sz val="11"/>
        <color rgb="FFFF0000"/>
        <rFont val="Calibri"/>
        <family val="2"/>
        <charset val="204"/>
        <scheme val="minor"/>
      </rPr>
      <t xml:space="preserve">РАЗДВИЖНОЙ !!! </t>
    </r>
    <r>
      <rPr>
        <sz val="11"/>
        <rFont val="Calibri"/>
        <family val="2"/>
        <charset val="204"/>
        <scheme val="minor"/>
      </rPr>
      <t xml:space="preserve"> нейлон, искусственная кожа
EVA-матерьялы, пластиковый мысок</t>
    </r>
  </si>
  <si>
    <t>LEGION (Раздвижной)</t>
  </si>
  <si>
    <t>SPINE Concept Skate 496 (SNS)**</t>
  </si>
  <si>
    <t xml:space="preserve">МJS-1000  Polaris **
</t>
  </si>
  <si>
    <t>31-34
35-38, 39-42</t>
  </si>
  <si>
    <t>Baby Star **</t>
  </si>
  <si>
    <r>
      <t>Температура -2°С/-12°С (Красная)</t>
    </r>
    <r>
      <rPr>
        <b/>
        <sz val="11"/>
        <rFont val="Calibri"/>
        <family val="2"/>
        <charset val="204"/>
        <scheme val="minor"/>
      </rPr>
      <t xml:space="preserve"> 150 гр.</t>
    </r>
  </si>
  <si>
    <r>
      <t xml:space="preserve">Температура -2°С/-12°С (Синяя) </t>
    </r>
    <r>
      <rPr>
        <b/>
        <sz val="11"/>
        <rFont val="Calibri"/>
        <family val="2"/>
        <charset val="204"/>
        <scheme val="minor"/>
      </rPr>
      <t>150 гр.</t>
    </r>
  </si>
  <si>
    <t xml:space="preserve"> с запахом цитруса (баллон) 150 гр.</t>
  </si>
  <si>
    <t xml:space="preserve">Спрей-смывка VISTI </t>
  </si>
  <si>
    <t xml:space="preserve">Спрей-мазь держания  </t>
  </si>
  <si>
    <t xml:space="preserve">Спрей-мазь скольжения </t>
  </si>
  <si>
    <t xml:space="preserve">Спрей-мазь держания </t>
  </si>
  <si>
    <t>Гоночные лыжи BRADOS Red Star Junior</t>
  </si>
  <si>
    <t xml:space="preserve">
Гоночные BRADOS Red Star Junior</t>
  </si>
  <si>
    <t>41-44-44</t>
  </si>
  <si>
    <t>152-157</t>
  </si>
  <si>
    <t>162-167</t>
  </si>
  <si>
    <t>CAP, Высокая колодка</t>
  </si>
  <si>
    <t>P-tex 1500</t>
  </si>
  <si>
    <t>172-177</t>
  </si>
  <si>
    <t>BRADOS Red Star Junior</t>
  </si>
  <si>
    <t xml:space="preserve">Гоночные лыжи </t>
  </si>
  <si>
    <t>193-198/ 5</t>
  </si>
  <si>
    <t>183-187/ 5</t>
  </si>
  <si>
    <t>183-188</t>
  </si>
  <si>
    <t>193-198</t>
  </si>
  <si>
    <t>STC ABS 3600 взрослая ДЛИНА 1500 **</t>
  </si>
  <si>
    <t>90-95  / 5</t>
  </si>
  <si>
    <t>28-41</t>
  </si>
  <si>
    <t>Термобелье Детское , цвет синий</t>
  </si>
  <si>
    <t>Термобелье Детское , цвет розовый</t>
  </si>
  <si>
    <t>Термобелье женское , цвет черный</t>
  </si>
  <si>
    <t>Термобелье мужское , цвет черный</t>
  </si>
  <si>
    <t xml:space="preserve">С камерой </t>
  </si>
  <si>
    <r>
      <rPr>
        <b/>
        <sz val="11"/>
        <rFont val="Calibri"/>
        <family val="2"/>
        <charset val="204"/>
        <scheme val="minor"/>
      </rPr>
      <t>СТАНДАРТ</t>
    </r>
    <r>
      <rPr>
        <sz val="11"/>
        <rFont val="Calibri"/>
        <family val="2"/>
        <charset val="204"/>
        <scheme val="minor"/>
      </rPr>
      <t xml:space="preserve"> ПВХ (3-х цветный) </t>
    </r>
  </si>
  <si>
    <t xml:space="preserve">Перчатка Арктик </t>
  </si>
  <si>
    <t xml:space="preserve">Арктик </t>
  </si>
  <si>
    <t>L/10</t>
  </si>
  <si>
    <t>S/8</t>
  </si>
  <si>
    <t>XL/11</t>
  </si>
  <si>
    <t>XS/7</t>
  </si>
  <si>
    <t>XXL/12</t>
  </si>
  <si>
    <t>M/9</t>
  </si>
  <si>
    <t>ХXS/6</t>
  </si>
  <si>
    <t>932-P2</t>
  </si>
  <si>
    <t>Цвета в ассортименте</t>
  </si>
  <si>
    <t xml:space="preserve">QUEEN 112 </t>
  </si>
  <si>
    <t>CH</t>
  </si>
  <si>
    <t>в Ассортименте</t>
  </si>
  <si>
    <t>LF</t>
  </si>
  <si>
    <t>W</t>
  </si>
  <si>
    <t>61 г.</t>
  </si>
  <si>
    <t>62 г.</t>
  </si>
  <si>
    <t>63 г.</t>
  </si>
  <si>
    <t>П</t>
  </si>
  <si>
    <t>Shamov автомат-е NNN (05)**(Остатки)</t>
  </si>
  <si>
    <t xml:space="preserve">NNN </t>
  </si>
  <si>
    <t>Ski Nordic System Auto Universal под установку 30 пар.</t>
  </si>
  <si>
    <t>163 гр,</t>
  </si>
  <si>
    <r>
      <t>набор -</t>
    </r>
    <r>
      <rPr>
        <b/>
        <sz val="11"/>
        <rFont val="Calibri"/>
        <family val="2"/>
        <charset val="204"/>
        <scheme val="minor"/>
      </rPr>
      <t>( зеленая+голубая)</t>
    </r>
  </si>
  <si>
    <t>ПРЕДВАРИТЕЛЬНЫЙ ЗАКАЗ
на продукцию Компании MARAX на сезон FW 2024-2025</t>
  </si>
  <si>
    <r>
      <rPr>
        <b/>
        <sz val="11"/>
        <rFont val="Calibri"/>
        <family val="2"/>
        <charset val="204"/>
        <scheme val="minor"/>
      </rPr>
      <t>Поставщик оставляет за собой право корректировки цен на товар в случае:</t>
    </r>
    <r>
      <rPr>
        <sz val="11"/>
        <rFont val="Calibri"/>
        <family val="2"/>
        <charset val="204"/>
        <scheme val="minor"/>
      </rPr>
      <t xml:space="preserve">
 - увеличения курсов иностранных валют (доллар, евро, юань) более чем на 10% относительно даты составления прай-листа, прайс-лист составлен в феврале </t>
    </r>
    <r>
      <rPr>
        <b/>
        <sz val="11"/>
        <color rgb="FFFF0000"/>
        <rFont val="Calibri"/>
        <family val="2"/>
        <charset val="204"/>
        <scheme val="minor"/>
      </rPr>
      <t xml:space="preserve"> 2024 года;</t>
    </r>
    <r>
      <rPr>
        <sz val="11"/>
        <rFont val="Calibri"/>
        <family val="2"/>
        <charset val="204"/>
        <scheme val="minor"/>
      </rPr>
      <t xml:space="preserve">
 - изменения таможенных пошлин пропорционально росту;
 - в случае резкого подорожания материалов.</t>
    </r>
  </si>
  <si>
    <r>
      <t>Поставщик и Заказчик согласовывают сроки поставок, которые прописываются в Приложении №1 являющемся неотъемлемой частью Договора. Весь Заказ должен</t>
    </r>
    <r>
      <rPr>
        <b/>
        <sz val="11"/>
        <rFont val="Calibri"/>
        <family val="2"/>
        <charset val="204"/>
        <scheme val="minor"/>
      </rPr>
      <t xml:space="preserve"> быть оплачен и отгружен до 10 декабря 2024 года</t>
    </r>
    <r>
      <rPr>
        <sz val="11"/>
        <rFont val="Calibri"/>
        <family val="2"/>
        <charset val="204"/>
        <scheme val="minor"/>
      </rPr>
      <t>, после этой даты товар переводится в свободный доступ.</t>
    </r>
  </si>
  <si>
    <t>Бланк заказа на ТЕРМОБЕЛЬЁ 
на сезон FW 2024</t>
  </si>
  <si>
    <t xml:space="preserve">МX-(350) JR
</t>
  </si>
  <si>
    <t>МX-(350) 75mm</t>
  </si>
  <si>
    <t>МX-(350) 75 mm</t>
  </si>
  <si>
    <t>Бланк заказа на сани представляемые Компанией MARAX
на сезон FW 2024</t>
  </si>
  <si>
    <t>Бланк заказа на лыжные крепления Компании MARAX на сезон FW 2024</t>
  </si>
  <si>
    <t>Бланк заказа на лыжи, лыжные палки и клюшки Компании MARAX на сезон FW 2024</t>
  </si>
  <si>
    <t>Бланк заказа на аксессуары Компании MARAX на сезон FW 2024</t>
  </si>
  <si>
    <t>Бланк заказа на чехлы для лезвий Компании MARAX
на сезон FW 2024</t>
  </si>
  <si>
    <t>Бланк заказа на спортивную обувь Компании MARAX на сезон FW 2024</t>
  </si>
  <si>
    <t xml:space="preserve">Крепления алюминиевые </t>
  </si>
  <si>
    <t>32 пары</t>
  </si>
  <si>
    <t xml:space="preserve">NN-75 </t>
  </si>
  <si>
    <t xml:space="preserve"> NNN LITE AUTO  free size (установочные) 30 пар</t>
  </si>
  <si>
    <t>Бланк заказа на шапки  сезон FW 2024</t>
  </si>
  <si>
    <r>
      <t>Shamov автоматические NNN (05)</t>
    </r>
    <r>
      <rPr>
        <b/>
        <sz val="11"/>
        <rFont val="Calibri"/>
        <family val="2"/>
        <charset val="204"/>
        <scheme val="minor"/>
      </rPr>
      <t>**(Остатки)</t>
    </r>
  </si>
  <si>
    <t>29-41</t>
  </si>
  <si>
    <t>искусственная кожа **
поддержка голеностопа, цвет: комби</t>
  </si>
  <si>
    <t>МJS-2000 Evolution PILOT**</t>
  </si>
  <si>
    <t>STEP</t>
  </si>
  <si>
    <t>Депозит нужно внести до 15 апреля 2024 года!</t>
  </si>
  <si>
    <t>Лыжные (Детские телескопические)</t>
  </si>
  <si>
    <t>PRO Skate 2023</t>
  </si>
  <si>
    <t>173-178/5</t>
  </si>
  <si>
    <t>157-165</t>
  </si>
  <si>
    <t>146-151</t>
  </si>
  <si>
    <t>скользящая поверхность P-TEX 2100</t>
  </si>
  <si>
    <t>40-44-43</t>
  </si>
  <si>
    <t>клин деревянный с воздушными каналами</t>
  </si>
  <si>
    <t>RS Combi</t>
  </si>
  <si>
    <t>RS Skate/RS Combi</t>
  </si>
  <si>
    <t>PRO Skate 2023, скользящая поверхность P-TEX 2100</t>
  </si>
  <si>
    <t>173-178</t>
  </si>
  <si>
    <t>184-199</t>
  </si>
  <si>
    <t>183-188/ 5</t>
  </si>
  <si>
    <t>Длина (см)</t>
  </si>
  <si>
    <r>
      <t xml:space="preserve">NNN STEP </t>
    </r>
    <r>
      <rPr>
        <sz val="10"/>
        <color rgb="FFFF0000"/>
        <rFont val="Calibri"/>
        <family val="2"/>
        <charset val="204"/>
        <scheme val="minor"/>
      </rPr>
      <t>(STC)</t>
    </r>
  </si>
  <si>
    <r>
      <t xml:space="preserve">ЛЫЖНЫЙ КОМПЛЕКТ
</t>
    </r>
    <r>
      <rPr>
        <b/>
        <sz val="16"/>
        <rFont val="Calibri"/>
        <family val="2"/>
        <charset val="204"/>
        <scheme val="minor"/>
      </rPr>
      <t>с креплением "75 мм"</t>
    </r>
    <r>
      <rPr>
        <b/>
        <sz val="11"/>
        <rFont val="Calibri"/>
        <family val="2"/>
        <charset val="204"/>
        <scheme val="minor"/>
      </rPr>
      <t xml:space="preserve">
без насечки</t>
    </r>
    <r>
      <rPr>
        <b/>
        <sz val="20"/>
        <rFont val="Calibri"/>
        <family val="2"/>
        <charset val="204"/>
        <scheme val="minor"/>
      </rPr>
      <t xml:space="preserve"> (wax)</t>
    </r>
  </si>
  <si>
    <r>
      <t xml:space="preserve">ЛЫЖНЫЙ КОМПЛЕКТ 
</t>
    </r>
    <r>
      <rPr>
        <b/>
        <sz val="16"/>
        <rFont val="Calibri"/>
        <family val="2"/>
        <charset val="204"/>
        <scheme val="minor"/>
      </rPr>
      <t>с креплением "75 мм"</t>
    </r>
    <r>
      <rPr>
        <b/>
        <sz val="11"/>
        <rFont val="Calibri"/>
        <family val="2"/>
        <charset val="204"/>
        <scheme val="minor"/>
      </rPr>
      <t xml:space="preserve">
с насечкой </t>
    </r>
    <r>
      <rPr>
        <b/>
        <sz val="20"/>
        <rFont val="Calibri"/>
        <family val="2"/>
        <charset val="204"/>
        <scheme val="minor"/>
      </rPr>
      <t>(step)</t>
    </r>
  </si>
  <si>
    <r>
      <t xml:space="preserve">Неотъемлемым условием размещения Заказа является внесение Заказчиком депозита в размере 30% от суммы Заказа </t>
    </r>
    <r>
      <rPr>
        <sz val="11"/>
        <color indexed="10"/>
        <rFont val="Calibri"/>
        <family val="2"/>
        <charset val="204"/>
      </rPr>
      <t>до 15 апреля 2024 года</t>
    </r>
    <r>
      <rPr>
        <sz val="11"/>
        <rFont val="Calibri"/>
        <family val="2"/>
        <charset val="204"/>
      </rPr>
      <t xml:space="preserve">! </t>
    </r>
    <r>
      <rPr>
        <b/>
        <u/>
        <sz val="11"/>
        <color indexed="10"/>
        <rFont val="Calibri"/>
        <family val="2"/>
        <charset val="204"/>
      </rPr>
      <t>Сохранение цен гарантируется на сумму предоплаты!!!</t>
    </r>
    <r>
      <rPr>
        <sz val="11"/>
        <rFont val="Calibri"/>
        <family val="2"/>
        <charset val="204"/>
      </rPr>
      <t xml:space="preserve"> </t>
    </r>
  </si>
  <si>
    <t>ОГРАНИЧЕНО</t>
  </si>
  <si>
    <r>
      <t xml:space="preserve">МX-330 </t>
    </r>
    <r>
      <rPr>
        <b/>
        <sz val="11"/>
        <color rgb="FFFF0000"/>
        <rFont val="Calibri"/>
        <family val="2"/>
        <charset val="204"/>
        <scheme val="minor"/>
      </rPr>
      <t>(КОЖА)</t>
    </r>
  </si>
  <si>
    <r>
      <t>МX-100</t>
    </r>
    <r>
      <rPr>
        <b/>
        <sz val="11"/>
        <color rgb="FFFF0000"/>
        <rFont val="Calibri"/>
        <family val="2"/>
        <charset val="204"/>
        <scheme val="minor"/>
      </rPr>
      <t xml:space="preserve"> (КОЖА)</t>
    </r>
    <r>
      <rPr>
        <b/>
        <sz val="11"/>
        <rFont val="Calibri"/>
        <family val="2"/>
        <charset val="204"/>
        <scheme val="minor"/>
      </rPr>
      <t xml:space="preserve"> Комби</t>
    </r>
  </si>
  <si>
    <t>МX-330 КОЖА</t>
  </si>
  <si>
    <t>МX-100 (КОЖА) Комби</t>
  </si>
  <si>
    <r>
      <t xml:space="preserve">ЛЫЖНЫЙ КОМПЛЕКТ 
</t>
    </r>
    <r>
      <rPr>
        <b/>
        <sz val="16"/>
        <rFont val="Calibri"/>
        <family val="2"/>
        <charset val="204"/>
        <scheme val="minor"/>
      </rPr>
      <t>с креплением NNN</t>
    </r>
    <r>
      <rPr>
        <b/>
        <sz val="11"/>
        <rFont val="Calibri"/>
        <family val="2"/>
        <charset val="204"/>
        <scheme val="minor"/>
      </rPr>
      <t xml:space="preserve"> или SNS
</t>
    </r>
    <r>
      <rPr>
        <b/>
        <sz val="14"/>
        <rFont val="Calibri"/>
        <family val="2"/>
        <charset val="204"/>
        <scheme val="minor"/>
      </rPr>
      <t>без насечки (WAX)</t>
    </r>
  </si>
  <si>
    <r>
      <t xml:space="preserve">ЛЫЖНЫЙ КОМПЛЕКТ
</t>
    </r>
    <r>
      <rPr>
        <b/>
        <sz val="14"/>
        <rFont val="Calibri"/>
        <family val="2"/>
        <charset val="204"/>
        <scheme val="minor"/>
      </rPr>
      <t xml:space="preserve">с креплением NNN </t>
    </r>
    <r>
      <rPr>
        <b/>
        <sz val="11"/>
        <rFont val="Calibri"/>
        <family val="2"/>
        <charset val="204"/>
        <scheme val="minor"/>
      </rPr>
      <t xml:space="preserve">или SNS
</t>
    </r>
    <r>
      <rPr>
        <b/>
        <sz val="14"/>
        <rFont val="Calibri"/>
        <family val="2"/>
        <charset val="204"/>
        <scheme val="minor"/>
      </rPr>
      <t>с насечкой (STEP)</t>
    </r>
  </si>
  <si>
    <t>NNN Auto Universal под установку 30 пар. (M, L )</t>
  </si>
  <si>
    <t>Лыжные комплекты NNN (SNS)</t>
  </si>
  <si>
    <t>Минимальная сумма Предварительного заказа (далее Заказ) на весь ассортимент должна составлять не менее 100 000 рублей в Рекомендованных розничных ценах (далее РРЦ).</t>
  </si>
  <si>
    <r>
      <t>Заказ должен быть полностью детализирован Заказчиком</t>
    </r>
    <r>
      <rPr>
        <b/>
        <sz val="11"/>
        <rFont val="Calibri"/>
        <family val="2"/>
        <charset val="204"/>
      </rPr>
      <t>.</t>
    </r>
  </si>
  <si>
    <t>При заключении Договора на поставку товара по Заказу Заказчику предоставляется базовая скидка в размере 35% от РРЦ и дополнительная скидка в соответствии с объемом заказа.</t>
  </si>
  <si>
    <t>РАЗВЕРНУТЫЕ ИТОГИ ПО ЗАКАЗУ.</t>
  </si>
  <si>
    <t>Прайс-лист на продукцию Компании MARAX на сезон FW 2024 на МАРТ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</si>
</sst>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_₽_-;\-* #,##0.00\ _₽_-;_-* &quot;-&quot;??\ _₽_-;_-@_-"/>
    <numFmt numFmtId="165" formatCode="#,##0&quot;р.&quot;"/>
    <numFmt numFmtId="166" formatCode="#,##0.00&quot;р.&quot;"/>
    <numFmt numFmtId="167" formatCode="#,##0.0"/>
    <numFmt numFmtId="168" formatCode="#,##0.0&quot;р.&quot;"/>
    <numFmt numFmtId="169" formatCode="#,##0_р_."/>
    <numFmt numFmtId="170" formatCode="_-* #,##0.0\ _₽_-;\-* #,##0.0\ _₽_-;_-* &quot;-&quot;??\ _₽_-;_-@_-"/>
  </numFmts>
  <fonts count="11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E"/>
      <charset val="238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0"/>
      <name val="Arial Cyr"/>
      <charset val="204"/>
    </font>
    <font>
      <b/>
      <sz val="10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u/>
      <sz val="11"/>
      <color indexed="10"/>
      <name val="Calibri"/>
      <family val="2"/>
      <charset val="204"/>
    </font>
    <font>
      <b/>
      <sz val="8"/>
      <color indexed="10"/>
      <name val="Calibri"/>
      <family val="2"/>
      <charset val="204"/>
    </font>
    <font>
      <sz val="10"/>
      <name val="Calibri"/>
      <family val="2"/>
      <charset val="204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u/>
      <sz val="13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u/>
      <sz val="11"/>
      <color indexed="12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sz val="11"/>
      <color indexed="10"/>
      <name val="Calibri"/>
      <family val="2"/>
      <charset val="204"/>
      <scheme val="minor"/>
    </font>
    <font>
      <b/>
      <u/>
      <sz val="11"/>
      <color indexed="12"/>
      <name val="Calibri"/>
      <family val="2"/>
      <charset val="204"/>
      <scheme val="minor"/>
    </font>
    <font>
      <b/>
      <u/>
      <sz val="8"/>
      <name val="Calibri"/>
      <family val="2"/>
      <charset val="204"/>
      <scheme val="minor"/>
    </font>
    <font>
      <u/>
      <sz val="8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b/>
      <sz val="9"/>
      <color indexed="9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u/>
      <sz val="16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  <scheme val="minor"/>
    </font>
    <font>
      <b/>
      <u/>
      <sz val="9"/>
      <name val="Calibri"/>
      <family val="2"/>
      <charset val="204"/>
      <scheme val="minor"/>
    </font>
    <font>
      <b/>
      <sz val="8"/>
      <color indexed="9"/>
      <name val="Calibri"/>
      <family val="2"/>
      <charset val="204"/>
      <scheme val="minor"/>
    </font>
    <font>
      <b/>
      <sz val="8"/>
      <color indexed="10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b/>
      <u/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u/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indexed="2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0"/>
      <color indexed="1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u/>
      <sz val="18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color rgb="FFFFFF00"/>
      <name val="Calibri"/>
      <family val="2"/>
      <charset val="204"/>
      <scheme val="minor"/>
    </font>
    <font>
      <sz val="8"/>
      <name val="Arial Cyr"/>
      <charset val="204"/>
    </font>
    <font>
      <b/>
      <u/>
      <sz val="11"/>
      <color theme="1"/>
      <name val="Calibri"/>
      <family val="2"/>
      <charset val="204"/>
      <scheme val="minor"/>
    </font>
    <font>
      <b/>
      <sz val="10"/>
      <color rgb="FFFFFF00"/>
      <name val="Calibri"/>
      <family val="2"/>
      <charset val="204"/>
      <scheme val="minor"/>
    </font>
    <font>
      <b/>
      <sz val="10"/>
      <color rgb="FF00B0F0"/>
      <name val="Calibri"/>
      <family val="2"/>
      <charset val="204"/>
      <scheme val="minor"/>
    </font>
    <font>
      <b/>
      <u/>
      <sz val="8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1"/>
      <color rgb="FFFFFF00"/>
      <name val="Calibri"/>
      <family val="2"/>
      <charset val="204"/>
      <scheme val="minor"/>
    </font>
    <font>
      <sz val="12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9"/>
      <name val="Arial Narrow"/>
      <family val="2"/>
      <charset val="204"/>
    </font>
    <font>
      <b/>
      <sz val="9"/>
      <color indexed="10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sz val="10"/>
      <color rgb="FFFFFF00"/>
      <name val="Calibri"/>
      <family val="2"/>
      <charset val="204"/>
      <scheme val="minor"/>
    </font>
    <font>
      <b/>
      <sz val="8"/>
      <color rgb="FFFFFF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8"/>
      <color theme="3" tint="0.39997558519241921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u/>
      <sz val="10"/>
      <color rgb="FFFF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4"/>
      <color rgb="FFFFFF00"/>
      <name val="Calibri"/>
      <family val="2"/>
      <charset val="204"/>
      <scheme val="minor"/>
    </font>
    <font>
      <sz val="14"/>
      <color rgb="FFFFFF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55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7" borderId="1" applyNumberFormat="0" applyAlignment="0" applyProtection="0"/>
    <xf numFmtId="0" fontId="8" fillId="20" borderId="2" applyNumberFormat="0" applyAlignment="0" applyProtection="0"/>
    <xf numFmtId="0" fontId="9" fillId="20" borderId="1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8" fillId="0" borderId="0"/>
    <xf numFmtId="0" fontId="5" fillId="0" borderId="0"/>
    <xf numFmtId="0" fontId="4" fillId="0" borderId="0"/>
    <xf numFmtId="0" fontId="3" fillId="0" borderId="0"/>
    <xf numFmtId="0" fontId="27" fillId="0" borderId="0"/>
    <xf numFmtId="0" fontId="19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3" fillId="23" borderId="8" applyNumberFormat="0" applyFont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0" borderId="9" applyNumberFormat="0" applyFill="0" applyAlignment="0" applyProtection="0"/>
    <xf numFmtId="0" fontId="24" fillId="0" borderId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89" fillId="0" borderId="0"/>
    <xf numFmtId="0" fontId="2" fillId="0" borderId="0"/>
    <xf numFmtId="164" fontId="3" fillId="0" borderId="0" applyFont="0" applyFill="0" applyBorder="0" applyAlignment="0" applyProtection="0"/>
  </cellStyleXfs>
  <cellXfs count="1642">
    <xf numFmtId="0" fontId="0" fillId="0" borderId="0" xfId="0"/>
    <xf numFmtId="0" fontId="34" fillId="0" borderId="0" xfId="41" applyFont="1" applyAlignment="1" applyProtection="1">
      <alignment vertical="center"/>
      <protection hidden="1"/>
    </xf>
    <xf numFmtId="0" fontId="35" fillId="0" borderId="0" xfId="0" applyFont="1" applyAlignment="1" applyProtection="1">
      <alignment vertical="justify"/>
      <protection hidden="1"/>
    </xf>
    <xf numFmtId="0" fontId="36" fillId="0" borderId="0" xfId="41" applyFont="1" applyAlignment="1" applyProtection="1">
      <alignment vertical="center"/>
      <protection hidden="1"/>
    </xf>
    <xf numFmtId="0" fontId="37" fillId="0" borderId="0" xfId="0" applyFont="1" applyAlignment="1" applyProtection="1">
      <alignment vertical="justify"/>
      <protection hidden="1"/>
    </xf>
    <xf numFmtId="0" fontId="38" fillId="0" borderId="0" xfId="0" applyFont="1" applyAlignment="1" applyProtection="1">
      <alignment vertical="justify"/>
      <protection hidden="1"/>
    </xf>
    <xf numFmtId="0" fontId="39" fillId="0" borderId="0" xfId="0" applyFont="1" applyAlignment="1" applyProtection="1">
      <alignment vertical="justify"/>
      <protection hidden="1"/>
    </xf>
    <xf numFmtId="0" fontId="40" fillId="0" borderId="0" xfId="0" applyFont="1" applyAlignment="1" applyProtection="1">
      <alignment horizontal="center" vertical="justify"/>
      <protection hidden="1"/>
    </xf>
    <xf numFmtId="0" fontId="41" fillId="0" borderId="0" xfId="0" applyFont="1" applyAlignment="1" applyProtection="1">
      <alignment vertical="justify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2" fillId="0" borderId="0" xfId="0" applyFont="1" applyAlignment="1" applyProtection="1">
      <alignment vertical="justify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3" fontId="40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4" fillId="0" borderId="0" xfId="0" applyNumberFormat="1" applyFont="1" applyAlignment="1" applyProtection="1">
      <alignment horizontal="center" vertical="center"/>
      <protection hidden="1"/>
    </xf>
    <xf numFmtId="0" fontId="36" fillId="0" borderId="0" xfId="41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justify"/>
      <protection hidden="1"/>
    </xf>
    <xf numFmtId="9" fontId="42" fillId="0" borderId="10" xfId="46" applyFont="1" applyBorder="1" applyAlignment="1" applyProtection="1">
      <alignment horizontal="center" vertical="justify"/>
      <protection hidden="1"/>
    </xf>
    <xf numFmtId="9" fontId="42" fillId="0" borderId="11" xfId="46" applyFont="1" applyBorder="1" applyAlignment="1" applyProtection="1">
      <alignment horizontal="center" vertical="justify"/>
      <protection hidden="1"/>
    </xf>
    <xf numFmtId="0" fontId="40" fillId="0" borderId="12" xfId="0" applyFont="1" applyBorder="1" applyAlignment="1" applyProtection="1">
      <alignment horizontal="center" vertical="justify"/>
      <protection hidden="1"/>
    </xf>
    <xf numFmtId="9" fontId="40" fillId="0" borderId="13" xfId="46" applyFont="1" applyBorder="1" applyAlignment="1" applyProtection="1">
      <alignment horizontal="center" vertical="justify"/>
      <protection hidden="1"/>
    </xf>
    <xf numFmtId="9" fontId="40" fillId="0" borderId="14" xfId="46" applyFont="1" applyBorder="1" applyAlignment="1" applyProtection="1">
      <alignment horizontal="center" vertical="justify"/>
      <protection hidden="1"/>
    </xf>
    <xf numFmtId="9" fontId="40" fillId="0" borderId="15" xfId="46" applyFont="1" applyBorder="1" applyAlignment="1" applyProtection="1">
      <alignment horizontal="center" vertical="justify"/>
      <protection hidden="1"/>
    </xf>
    <xf numFmtId="0" fontId="42" fillId="0" borderId="16" xfId="0" applyFont="1" applyBorder="1" applyAlignment="1" applyProtection="1">
      <alignment horizontal="right" vertical="justify"/>
      <protection hidden="1"/>
    </xf>
    <xf numFmtId="0" fontId="40" fillId="0" borderId="17" xfId="0" applyFont="1" applyBorder="1" applyAlignment="1" applyProtection="1">
      <alignment horizontal="center" vertical="justify" wrapText="1"/>
      <protection hidden="1"/>
    </xf>
    <xf numFmtId="0" fontId="40" fillId="0" borderId="18" xfId="0" applyFont="1" applyBorder="1" applyAlignment="1" applyProtection="1">
      <alignment horizontal="center" vertical="justify"/>
      <protection hidden="1"/>
    </xf>
    <xf numFmtId="0" fontId="42" fillId="0" borderId="19" xfId="0" applyFont="1" applyBorder="1" applyAlignment="1" applyProtection="1">
      <alignment horizontal="right" vertical="justify"/>
      <protection hidden="1"/>
    </xf>
    <xf numFmtId="9" fontId="42" fillId="0" borderId="20" xfId="46" applyFont="1" applyBorder="1" applyAlignment="1" applyProtection="1">
      <alignment horizontal="center" vertical="justify"/>
      <protection hidden="1"/>
    </xf>
    <xf numFmtId="1" fontId="42" fillId="0" borderId="21" xfId="46" applyNumberFormat="1" applyFont="1" applyBorder="1" applyAlignment="1" applyProtection="1">
      <alignment horizontal="center" vertical="justify"/>
      <protection hidden="1"/>
    </xf>
    <xf numFmtId="0" fontId="42" fillId="0" borderId="22" xfId="0" applyFont="1" applyBorder="1" applyAlignment="1" applyProtection="1">
      <alignment horizontal="right" vertical="justify"/>
      <protection hidden="1"/>
    </xf>
    <xf numFmtId="9" fontId="42" fillId="0" borderId="23" xfId="46" applyFont="1" applyBorder="1" applyAlignment="1" applyProtection="1">
      <alignment horizontal="center" vertical="justify"/>
      <protection hidden="1"/>
    </xf>
    <xf numFmtId="0" fontId="42" fillId="0" borderId="24" xfId="0" applyFont="1" applyBorder="1" applyAlignment="1" applyProtection="1">
      <alignment horizontal="right" vertical="justify"/>
      <protection hidden="1"/>
    </xf>
    <xf numFmtId="0" fontId="40" fillId="0" borderId="26" xfId="0" applyFont="1" applyBorder="1" applyAlignment="1" applyProtection="1">
      <alignment horizontal="right" vertical="justify"/>
      <protection hidden="1"/>
    </xf>
    <xf numFmtId="0" fontId="40" fillId="0" borderId="27" xfId="0" applyFont="1" applyBorder="1" applyAlignment="1" applyProtection="1">
      <alignment horizontal="right" vertical="justify"/>
      <protection hidden="1"/>
    </xf>
    <xf numFmtId="49" fontId="42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locked="0" hidden="1"/>
    </xf>
    <xf numFmtId="0" fontId="42" fillId="0" borderId="0" xfId="0" applyFont="1" applyAlignment="1" applyProtection="1">
      <alignment horizontal="left" vertical="center"/>
      <protection hidden="1"/>
    </xf>
    <xf numFmtId="165" fontId="43" fillId="0" borderId="0" xfId="0" applyNumberFormat="1" applyFont="1" applyAlignment="1" applyProtection="1">
      <alignment vertical="center"/>
      <protection hidden="1"/>
    </xf>
    <xf numFmtId="165" fontId="42" fillId="0" borderId="0" xfId="0" applyNumberFormat="1" applyFont="1" applyAlignment="1" applyProtection="1">
      <alignment horizontal="center" vertical="center"/>
      <protection hidden="1"/>
    </xf>
    <xf numFmtId="0" fontId="42" fillId="0" borderId="10" xfId="40" applyFont="1" applyBorder="1" applyAlignment="1" applyProtection="1">
      <alignment horizontal="left" vertical="center"/>
      <protection hidden="1"/>
    </xf>
    <xf numFmtId="165" fontId="42" fillId="0" borderId="0" xfId="0" applyNumberFormat="1" applyFont="1" applyAlignment="1" applyProtection="1">
      <alignment vertical="center"/>
      <protection hidden="1"/>
    </xf>
    <xf numFmtId="0" fontId="42" fillId="0" borderId="34" xfId="40" applyFont="1" applyBorder="1" applyAlignment="1" applyProtection="1">
      <alignment horizontal="left" vertical="center"/>
      <protection hidden="1"/>
    </xf>
    <xf numFmtId="0" fontId="42" fillId="0" borderId="34" xfId="40" applyFont="1" applyBorder="1" applyAlignment="1" applyProtection="1">
      <alignment vertical="center"/>
      <protection hidden="1"/>
    </xf>
    <xf numFmtId="0" fontId="42" fillId="0" borderId="10" xfId="0" applyFont="1" applyBorder="1" applyAlignment="1" applyProtection="1">
      <alignment horizontal="left" vertical="center" wrapText="1"/>
      <protection hidden="1"/>
    </xf>
    <xf numFmtId="0" fontId="42" fillId="0" borderId="10" xfId="41" applyFont="1" applyBorder="1" applyAlignment="1" applyProtection="1">
      <alignment horizontal="left" vertical="center" wrapText="1"/>
      <protection hidden="1"/>
    </xf>
    <xf numFmtId="0" fontId="37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42" fillId="0" borderId="10" xfId="0" applyFont="1" applyBorder="1" applyAlignment="1" applyProtection="1">
      <alignment vertical="center" wrapText="1"/>
      <protection hidden="1"/>
    </xf>
    <xf numFmtId="0" fontId="47" fillId="0" borderId="0" xfId="29" applyFont="1" applyBorder="1" applyAlignment="1" applyProtection="1">
      <alignment horizontal="left" vertical="center"/>
      <protection hidden="1"/>
    </xf>
    <xf numFmtId="9" fontId="40" fillId="0" borderId="37" xfId="40" applyNumberFormat="1" applyFont="1" applyBorder="1" applyAlignment="1" applyProtection="1">
      <alignment horizontal="center" vertical="center"/>
      <protection hidden="1"/>
    </xf>
    <xf numFmtId="165" fontId="42" fillId="0" borderId="34" xfId="0" applyNumberFormat="1" applyFont="1" applyBorder="1" applyAlignment="1" applyProtection="1">
      <alignment horizontal="center" vertical="center"/>
      <protection hidden="1"/>
    </xf>
    <xf numFmtId="0" fontId="40" fillId="0" borderId="10" xfId="0" applyFont="1" applyBorder="1" applyAlignment="1" applyProtection="1">
      <alignment vertical="center"/>
      <protection hidden="1"/>
    </xf>
    <xf numFmtId="0" fontId="40" fillId="0" borderId="10" xfId="41" applyFont="1" applyBorder="1" applyAlignment="1" applyProtection="1">
      <alignment vertical="center"/>
      <protection hidden="1"/>
    </xf>
    <xf numFmtId="0" fontId="40" fillId="0" borderId="10" xfId="41" applyFont="1" applyBorder="1" applyAlignment="1" applyProtection="1">
      <alignment vertical="center" wrapText="1"/>
      <protection hidden="1"/>
    </xf>
    <xf numFmtId="0" fontId="40" fillId="0" borderId="10" xfId="0" applyFont="1" applyBorder="1" applyAlignment="1" applyProtection="1">
      <alignment vertical="center" wrapText="1"/>
      <protection hidden="1"/>
    </xf>
    <xf numFmtId="0" fontId="40" fillId="0" borderId="10" xfId="40" applyFont="1" applyBorder="1" applyAlignment="1" applyProtection="1">
      <alignment vertical="center"/>
      <protection hidden="1"/>
    </xf>
    <xf numFmtId="0" fontId="40" fillId="0" borderId="10" xfId="40" applyFont="1" applyBorder="1" applyAlignment="1" applyProtection="1">
      <alignment horizontal="left" vertical="center"/>
      <protection hidden="1"/>
    </xf>
    <xf numFmtId="0" fontId="45" fillId="24" borderId="33" xfId="0" applyFont="1" applyFill="1" applyBorder="1" applyAlignment="1" applyProtection="1">
      <alignment horizontal="left" vertical="center"/>
      <protection hidden="1"/>
    </xf>
    <xf numFmtId="0" fontId="40" fillId="0" borderId="32" xfId="40" applyFont="1" applyBorder="1" applyAlignment="1" applyProtection="1">
      <alignment vertical="center"/>
      <protection hidden="1"/>
    </xf>
    <xf numFmtId="0" fontId="40" fillId="0" borderId="31" xfId="40" applyFont="1" applyBorder="1" applyAlignment="1" applyProtection="1">
      <alignment vertical="center"/>
      <protection hidden="1"/>
    </xf>
    <xf numFmtId="0" fontId="42" fillId="0" borderId="34" xfId="40" applyFont="1" applyBorder="1" applyAlignment="1" applyProtection="1">
      <alignment horizontal="left" vertical="center" wrapText="1"/>
      <protection hidden="1"/>
    </xf>
    <xf numFmtId="0" fontId="40" fillId="0" borderId="33" xfId="40" applyFont="1" applyBorder="1" applyAlignment="1" applyProtection="1">
      <alignment vertical="center"/>
      <protection hidden="1"/>
    </xf>
    <xf numFmtId="0" fontId="40" fillId="0" borderId="33" xfId="0" applyFont="1" applyBorder="1" applyAlignment="1" applyProtection="1">
      <alignment vertical="center"/>
      <protection hidden="1"/>
    </xf>
    <xf numFmtId="0" fontId="40" fillId="0" borderId="32" xfId="40" applyFont="1" applyBorder="1" applyAlignment="1" applyProtection="1">
      <alignment horizontal="left" vertical="center"/>
      <protection hidden="1"/>
    </xf>
    <xf numFmtId="0" fontId="42" fillId="0" borderId="31" xfId="40" applyFont="1" applyBorder="1" applyAlignment="1" applyProtection="1">
      <alignment horizontal="left" vertical="center"/>
      <protection hidden="1"/>
    </xf>
    <xf numFmtId="0" fontId="42" fillId="0" borderId="32" xfId="40" applyFont="1" applyBorder="1" applyAlignment="1" applyProtection="1">
      <alignment horizontal="left" vertical="center"/>
      <protection hidden="1"/>
    </xf>
    <xf numFmtId="0" fontId="40" fillId="0" borderId="31" xfId="40" applyFont="1" applyBorder="1" applyAlignment="1" applyProtection="1">
      <alignment horizontal="left" vertical="center"/>
      <protection hidden="1"/>
    </xf>
    <xf numFmtId="0" fontId="42" fillId="0" borderId="16" xfId="0" applyFont="1" applyBorder="1" applyAlignment="1" applyProtection="1">
      <alignment horizontal="center" vertical="center"/>
      <protection hidden="1"/>
    </xf>
    <xf numFmtId="0" fontId="42" fillId="0" borderId="40" xfId="0" applyFont="1" applyBorder="1" applyAlignment="1" applyProtection="1">
      <alignment horizontal="center" vertical="center"/>
      <protection hidden="1"/>
    </xf>
    <xf numFmtId="165" fontId="42" fillId="0" borderId="30" xfId="0" applyNumberFormat="1" applyFont="1" applyBorder="1" applyAlignment="1" applyProtection="1">
      <alignment horizontal="center" vertical="center"/>
      <protection hidden="1"/>
    </xf>
    <xf numFmtId="165" fontId="42" fillId="0" borderId="28" xfId="0" applyNumberFormat="1" applyFont="1" applyBorder="1" applyAlignment="1" applyProtection="1">
      <alignment horizontal="center" vertical="center"/>
      <protection hidden="1"/>
    </xf>
    <xf numFmtId="165" fontId="40" fillId="0" borderId="12" xfId="40" applyNumberFormat="1" applyFont="1" applyBorder="1" applyAlignment="1" applyProtection="1">
      <alignment horizontal="center" vertical="center"/>
      <protection hidden="1"/>
    </xf>
    <xf numFmtId="0" fontId="45" fillId="24" borderId="16" xfId="0" applyFont="1" applyFill="1" applyBorder="1" applyAlignment="1" applyProtection="1">
      <alignment horizontal="center" vertical="center"/>
      <protection hidden="1"/>
    </xf>
    <xf numFmtId="0" fontId="42" fillId="0" borderId="43" xfId="0" applyFont="1" applyBorder="1" applyAlignment="1" applyProtection="1">
      <alignment horizontal="center" vertical="center"/>
      <protection hidden="1"/>
    </xf>
    <xf numFmtId="0" fontId="45" fillId="24" borderId="44" xfId="0" applyFont="1" applyFill="1" applyBorder="1" applyAlignment="1" applyProtection="1">
      <alignment horizontal="center" vertical="center"/>
      <protection hidden="1"/>
    </xf>
    <xf numFmtId="0" fontId="42" fillId="0" borderId="16" xfId="41" applyFont="1" applyBorder="1" applyAlignment="1" applyProtection="1">
      <alignment horizontal="center" vertical="center"/>
      <protection hidden="1"/>
    </xf>
    <xf numFmtId="0" fontId="48" fillId="0" borderId="16" xfId="41" applyFont="1" applyBorder="1" applyAlignment="1" applyProtection="1">
      <alignment horizontal="center" vertical="center" wrapText="1"/>
      <protection hidden="1"/>
    </xf>
    <xf numFmtId="0" fontId="45" fillId="24" borderId="14" xfId="0" applyFont="1" applyFill="1" applyBorder="1" applyAlignment="1" applyProtection="1">
      <alignment horizontal="center" vertical="center"/>
      <protection hidden="1"/>
    </xf>
    <xf numFmtId="0" fontId="49" fillId="0" borderId="46" xfId="0" applyFont="1" applyBorder="1" applyAlignment="1" applyProtection="1">
      <alignment vertical="top"/>
      <protection hidden="1"/>
    </xf>
    <xf numFmtId="0" fontId="49" fillId="0" borderId="47" xfId="0" applyFont="1" applyBorder="1" applyAlignment="1" applyProtection="1">
      <alignment vertical="top"/>
      <protection hidden="1"/>
    </xf>
    <xf numFmtId="0" fontId="50" fillId="0" borderId="0" xfId="0" applyFont="1" applyAlignment="1" applyProtection="1">
      <alignment vertical="top"/>
      <protection hidden="1"/>
    </xf>
    <xf numFmtId="0" fontId="50" fillId="0" borderId="35" xfId="0" applyFont="1" applyBorder="1" applyAlignment="1" applyProtection="1">
      <alignment vertical="top"/>
      <protection hidden="1"/>
    </xf>
    <xf numFmtId="0" fontId="10" fillId="0" borderId="0" xfId="29" applyBorder="1" applyAlignment="1" applyProtection="1">
      <alignment vertical="top"/>
      <protection hidden="1"/>
    </xf>
    <xf numFmtId="0" fontId="10" fillId="0" borderId="35" xfId="29" applyBorder="1" applyAlignment="1" applyProtection="1">
      <alignment vertical="top"/>
      <protection hidden="1"/>
    </xf>
    <xf numFmtId="0" fontId="47" fillId="0" borderId="0" xfId="29" applyFont="1" applyBorder="1" applyAlignment="1" applyProtection="1">
      <alignment vertical="center"/>
      <protection hidden="1"/>
    </xf>
    <xf numFmtId="0" fontId="49" fillId="0" borderId="0" xfId="0" applyFont="1" applyAlignment="1" applyProtection="1">
      <alignment vertical="top"/>
      <protection hidden="1"/>
    </xf>
    <xf numFmtId="0" fontId="51" fillId="0" borderId="0" xfId="29" applyFont="1" applyBorder="1" applyAlignment="1" applyProtection="1">
      <alignment vertical="center"/>
      <protection hidden="1"/>
    </xf>
    <xf numFmtId="0" fontId="50" fillId="0" borderId="46" xfId="0" applyFont="1" applyBorder="1" applyAlignment="1" applyProtection="1">
      <alignment vertical="top"/>
      <protection hidden="1"/>
    </xf>
    <xf numFmtId="0" fontId="50" fillId="0" borderId="47" xfId="0" applyFont="1" applyBorder="1" applyAlignment="1" applyProtection="1">
      <alignment vertical="top"/>
      <protection hidden="1"/>
    </xf>
    <xf numFmtId="0" fontId="43" fillId="0" borderId="0" xfId="0" applyFont="1" applyAlignment="1" applyProtection="1">
      <alignment horizontal="right" vertical="center"/>
      <protection hidden="1"/>
    </xf>
    <xf numFmtId="166" fontId="44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166" fontId="52" fillId="0" borderId="0" xfId="0" applyNumberFormat="1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4" fontId="52" fillId="0" borderId="0" xfId="0" applyNumberFormat="1" applyFont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vertical="center"/>
      <protection hidden="1"/>
    </xf>
    <xf numFmtId="3" fontId="34" fillId="0" borderId="10" xfId="0" applyNumberFormat="1" applyFont="1" applyBorder="1" applyAlignment="1" applyProtection="1">
      <alignment horizontal="center" vertical="center"/>
      <protection hidden="1"/>
    </xf>
    <xf numFmtId="4" fontId="35" fillId="0" borderId="10" xfId="0" applyNumberFormat="1" applyFont="1" applyBorder="1" applyAlignment="1" applyProtection="1">
      <alignment horizontal="center" vertical="center"/>
      <protection hidden="1"/>
    </xf>
    <xf numFmtId="2" fontId="35" fillId="0" borderId="10" xfId="0" applyNumberFormat="1" applyFont="1" applyBorder="1" applyAlignment="1" applyProtection="1">
      <alignment horizontal="left" vertical="center"/>
      <protection hidden="1"/>
    </xf>
    <xf numFmtId="2" fontId="35" fillId="25" borderId="10" xfId="0" applyNumberFormat="1" applyFont="1" applyFill="1" applyBorder="1" applyAlignment="1" applyProtection="1">
      <alignment horizontal="left" vertical="center"/>
      <protection hidden="1"/>
    </xf>
    <xf numFmtId="0" fontId="34" fillId="0" borderId="0" xfId="0" applyFont="1" applyAlignment="1" applyProtection="1">
      <alignment vertical="center"/>
      <protection hidden="1"/>
    </xf>
    <xf numFmtId="2" fontId="35" fillId="0" borderId="0" xfId="0" applyNumberFormat="1" applyFont="1" applyAlignment="1" applyProtection="1">
      <alignment horizontal="left" vertical="center"/>
      <protection hidden="1"/>
    </xf>
    <xf numFmtId="165" fontId="35" fillId="0" borderId="0" xfId="0" applyNumberFormat="1" applyFont="1" applyAlignment="1" applyProtection="1">
      <alignment horizontal="center" vertical="center"/>
      <protection hidden="1"/>
    </xf>
    <xf numFmtId="165" fontId="34" fillId="0" borderId="0" xfId="0" applyNumberFormat="1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9" fontId="35" fillId="0" borderId="0" xfId="0" applyNumberFormat="1" applyFont="1" applyAlignment="1" applyProtection="1">
      <alignment vertical="center"/>
      <protection hidden="1"/>
    </xf>
    <xf numFmtId="0" fontId="38" fillId="0" borderId="0" xfId="41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right" vertical="center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166" fontId="41" fillId="0" borderId="0" xfId="0" applyNumberFormat="1" applyFont="1" applyAlignment="1" applyProtection="1">
      <alignment horizontal="center" vertical="center"/>
      <protection hidden="1"/>
    </xf>
    <xf numFmtId="3" fontId="41" fillId="0" borderId="0" xfId="0" applyNumberFormat="1" applyFont="1" applyAlignment="1" applyProtection="1">
      <alignment horizontal="center" vertical="center"/>
      <protection hidden="1"/>
    </xf>
    <xf numFmtId="165" fontId="38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left"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55" fillId="0" borderId="0" xfId="0" applyFont="1" applyAlignment="1" applyProtection="1">
      <alignment vertical="center"/>
      <protection hidden="1"/>
    </xf>
    <xf numFmtId="9" fontId="41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9" fontId="38" fillId="0" borderId="0" xfId="0" applyNumberFormat="1" applyFont="1" applyAlignment="1" applyProtection="1">
      <alignment vertical="center"/>
      <protection hidden="1"/>
    </xf>
    <xf numFmtId="0" fontId="35" fillId="0" borderId="0" xfId="42" applyFont="1" applyAlignment="1" applyProtection="1">
      <alignment vertical="center"/>
      <protection hidden="1"/>
    </xf>
    <xf numFmtId="0" fontId="35" fillId="0" borderId="10" xfId="42" applyFont="1" applyBorder="1" applyAlignment="1" applyProtection="1">
      <alignment horizontal="left" vertical="center"/>
      <protection hidden="1"/>
    </xf>
    <xf numFmtId="0" fontId="35" fillId="0" borderId="10" xfId="42" applyFont="1" applyBorder="1" applyAlignment="1" applyProtection="1">
      <alignment horizontal="center" vertical="center"/>
      <protection hidden="1"/>
    </xf>
    <xf numFmtId="0" fontId="35" fillId="25" borderId="10" xfId="42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/>
      <protection hidden="1"/>
    </xf>
    <xf numFmtId="0" fontId="57" fillId="0" borderId="0" xfId="41" applyFont="1" applyAlignment="1" applyProtection="1">
      <alignment vertical="center"/>
      <protection hidden="1"/>
    </xf>
    <xf numFmtId="0" fontId="38" fillId="0" borderId="0" xfId="40" applyFont="1" applyAlignment="1" applyProtection="1">
      <alignment vertical="center"/>
      <protection hidden="1"/>
    </xf>
    <xf numFmtId="0" fontId="38" fillId="0" borderId="0" xfId="40" applyFont="1" applyAlignment="1" applyProtection="1">
      <alignment horizontal="center" vertical="center"/>
      <protection hidden="1"/>
    </xf>
    <xf numFmtId="0" fontId="38" fillId="0" borderId="20" xfId="40" applyFont="1" applyBorder="1" applyAlignment="1" applyProtection="1">
      <alignment horizontal="left" vertical="center"/>
      <protection hidden="1"/>
    </xf>
    <xf numFmtId="165" fontId="41" fillId="0" borderId="26" xfId="40" applyNumberFormat="1" applyFont="1" applyBorder="1" applyAlignment="1" applyProtection="1">
      <alignment horizontal="center" vertical="center"/>
      <protection hidden="1"/>
    </xf>
    <xf numFmtId="0" fontId="38" fillId="0" borderId="0" xfId="41" applyFont="1" applyAlignment="1" applyProtection="1">
      <alignment horizontal="right" vertical="center"/>
      <protection hidden="1"/>
    </xf>
    <xf numFmtId="0" fontId="38" fillId="0" borderId="10" xfId="40" applyFont="1" applyBorder="1" applyAlignment="1" applyProtection="1">
      <alignment horizontal="left" vertical="center"/>
      <protection hidden="1"/>
    </xf>
    <xf numFmtId="165" fontId="41" fillId="0" borderId="16" xfId="40" applyNumberFormat="1" applyFont="1" applyBorder="1" applyAlignment="1" applyProtection="1">
      <alignment horizontal="center" vertical="center"/>
      <protection hidden="1"/>
    </xf>
    <xf numFmtId="0" fontId="38" fillId="0" borderId="11" xfId="40" applyFont="1" applyBorder="1" applyAlignment="1" applyProtection="1">
      <alignment horizontal="left" vertical="center"/>
      <protection hidden="1"/>
    </xf>
    <xf numFmtId="165" fontId="41" fillId="0" borderId="24" xfId="40" applyNumberFormat="1" applyFont="1" applyBorder="1" applyAlignment="1" applyProtection="1">
      <alignment horizontal="center" vertical="center"/>
      <protection hidden="1"/>
    </xf>
    <xf numFmtId="0" fontId="38" fillId="0" borderId="53" xfId="40" applyFont="1" applyBorder="1" applyAlignment="1" applyProtection="1">
      <alignment horizontal="left" vertical="center"/>
      <protection hidden="1"/>
    </xf>
    <xf numFmtId="0" fontId="38" fillId="0" borderId="32" xfId="40" applyFont="1" applyBorder="1" applyAlignment="1" applyProtection="1">
      <alignment horizontal="left" vertical="center"/>
      <protection hidden="1"/>
    </xf>
    <xf numFmtId="0" fontId="38" fillId="0" borderId="50" xfId="40" applyFont="1" applyBorder="1" applyAlignment="1" applyProtection="1">
      <alignment horizontal="left" vertical="center"/>
      <protection hidden="1"/>
    </xf>
    <xf numFmtId="0" fontId="38" fillId="0" borderId="50" xfId="40" applyFont="1" applyBorder="1" applyAlignment="1" applyProtection="1">
      <alignment vertical="center" wrapText="1"/>
      <protection hidden="1"/>
    </xf>
    <xf numFmtId="0" fontId="38" fillId="0" borderId="51" xfId="40" applyFont="1" applyBorder="1" applyAlignment="1" applyProtection="1">
      <alignment vertical="center" wrapText="1"/>
      <protection hidden="1"/>
    </xf>
    <xf numFmtId="0" fontId="38" fillId="0" borderId="51" xfId="40" applyFont="1" applyBorder="1" applyAlignment="1" applyProtection="1">
      <alignment horizontal="left" vertical="center"/>
      <protection hidden="1"/>
    </xf>
    <xf numFmtId="0" fontId="58" fillId="28" borderId="21" xfId="40" applyFont="1" applyFill="1" applyBorder="1" applyAlignment="1" applyProtection="1">
      <alignment horizontal="center" vertical="center" wrapText="1"/>
      <protection hidden="1"/>
    </xf>
    <xf numFmtId="166" fontId="41" fillId="0" borderId="26" xfId="40" applyNumberFormat="1" applyFont="1" applyBorder="1" applyAlignment="1" applyProtection="1">
      <alignment horizontal="center" vertical="center"/>
      <protection hidden="1"/>
    </xf>
    <xf numFmtId="166" fontId="41" fillId="0" borderId="16" xfId="40" applyNumberFormat="1" applyFont="1" applyBorder="1" applyAlignment="1" applyProtection="1">
      <alignment horizontal="center" vertical="center"/>
      <protection hidden="1"/>
    </xf>
    <xf numFmtId="166" fontId="41" fillId="0" borderId="24" xfId="40" applyNumberFormat="1" applyFont="1" applyBorder="1" applyAlignment="1" applyProtection="1">
      <alignment horizontal="center" vertical="center"/>
      <protection hidden="1"/>
    </xf>
    <xf numFmtId="166" fontId="41" fillId="0" borderId="38" xfId="40" applyNumberFormat="1" applyFont="1" applyBorder="1" applyAlignment="1" applyProtection="1">
      <alignment horizontal="center" vertical="center"/>
      <protection hidden="1"/>
    </xf>
    <xf numFmtId="4" fontId="57" fillId="0" borderId="0" xfId="41" applyNumberFormat="1" applyFont="1" applyAlignment="1" applyProtection="1">
      <alignment vertical="center"/>
      <protection hidden="1"/>
    </xf>
    <xf numFmtId="4" fontId="38" fillId="0" borderId="0" xfId="40" applyNumberFormat="1" applyFont="1" applyAlignment="1" applyProtection="1">
      <alignment horizontal="center" vertical="center"/>
      <protection hidden="1"/>
    </xf>
    <xf numFmtId="4" fontId="38" fillId="0" borderId="0" xfId="40" applyNumberFormat="1" applyFont="1" applyAlignment="1" applyProtection="1">
      <alignment vertical="center"/>
      <protection hidden="1"/>
    </xf>
    <xf numFmtId="166" fontId="38" fillId="0" borderId="21" xfId="40" applyNumberFormat="1" applyFont="1" applyBorder="1" applyAlignment="1" applyProtection="1">
      <alignment horizontal="center" vertical="center"/>
      <protection hidden="1"/>
    </xf>
    <xf numFmtId="166" fontId="38" fillId="0" borderId="23" xfId="40" applyNumberFormat="1" applyFont="1" applyBorder="1" applyAlignment="1" applyProtection="1">
      <alignment horizontal="center" vertical="center"/>
      <protection hidden="1"/>
    </xf>
    <xf numFmtId="166" fontId="38" fillId="0" borderId="25" xfId="40" applyNumberFormat="1" applyFont="1" applyBorder="1" applyAlignment="1" applyProtection="1">
      <alignment horizontal="center" vertical="center"/>
      <protection hidden="1"/>
    </xf>
    <xf numFmtId="166" fontId="38" fillId="0" borderId="37" xfId="40" applyNumberFormat="1" applyFont="1" applyBorder="1" applyAlignment="1" applyProtection="1">
      <alignment horizontal="center" vertical="center"/>
      <protection hidden="1"/>
    </xf>
    <xf numFmtId="0" fontId="59" fillId="0" borderId="0" xfId="41" applyFont="1" applyAlignment="1" applyProtection="1">
      <alignment horizontal="center" vertical="center"/>
      <protection hidden="1"/>
    </xf>
    <xf numFmtId="4" fontId="38" fillId="0" borderId="0" xfId="0" applyNumberFormat="1" applyFont="1" applyAlignment="1" applyProtection="1">
      <alignment horizontal="center" vertical="center"/>
      <protection hidden="1"/>
    </xf>
    <xf numFmtId="4" fontId="41" fillId="0" borderId="0" xfId="0" applyNumberFormat="1" applyFont="1" applyAlignment="1" applyProtection="1">
      <alignment horizontal="center" vertical="center"/>
      <protection hidden="1"/>
    </xf>
    <xf numFmtId="2" fontId="60" fillId="0" borderId="0" xfId="0" applyNumberFormat="1" applyFont="1" applyAlignment="1" applyProtection="1">
      <alignment vertical="center" wrapText="1"/>
      <protection hidden="1"/>
    </xf>
    <xf numFmtId="0" fontId="41" fillId="0" borderId="0" xfId="0" applyFont="1" applyAlignment="1" applyProtection="1">
      <alignment vertical="center" wrapText="1"/>
      <protection hidden="1"/>
    </xf>
    <xf numFmtId="4" fontId="57" fillId="0" borderId="0" xfId="0" applyNumberFormat="1" applyFont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/>
      <protection hidden="1"/>
    </xf>
    <xf numFmtId="166" fontId="61" fillId="0" borderId="0" xfId="0" applyNumberFormat="1" applyFont="1" applyAlignment="1" applyProtection="1">
      <alignment horizontal="left" vertical="center"/>
      <protection hidden="1"/>
    </xf>
    <xf numFmtId="0" fontId="41" fillId="0" borderId="10" xfId="41" applyFont="1" applyBorder="1" applyAlignment="1" applyProtection="1">
      <alignment vertical="center"/>
      <protection hidden="1"/>
    </xf>
    <xf numFmtId="3" fontId="41" fillId="0" borderId="10" xfId="0" applyNumberFormat="1" applyFont="1" applyBorder="1" applyAlignment="1" applyProtection="1">
      <alignment horizontal="center" vertical="center"/>
      <protection hidden="1"/>
    </xf>
    <xf numFmtId="2" fontId="60" fillId="24" borderId="10" xfId="0" applyNumberFormat="1" applyFont="1" applyFill="1" applyBorder="1" applyAlignment="1" applyProtection="1">
      <alignment horizontal="center" vertical="center" wrapText="1"/>
      <protection hidden="1"/>
    </xf>
    <xf numFmtId="0" fontId="60" fillId="24" borderId="10" xfId="0" applyFont="1" applyFill="1" applyBorder="1" applyAlignment="1" applyProtection="1">
      <alignment horizontal="center"/>
      <protection hidden="1"/>
    </xf>
    <xf numFmtId="4" fontId="38" fillId="0" borderId="10" xfId="0" applyNumberFormat="1" applyFont="1" applyBorder="1" applyAlignment="1" applyProtection="1">
      <alignment horizontal="center" vertical="center"/>
      <protection hidden="1"/>
    </xf>
    <xf numFmtId="0" fontId="38" fillId="0" borderId="23" xfId="0" applyFont="1" applyBorder="1" applyAlignment="1" applyProtection="1">
      <alignment horizontal="center" vertical="center"/>
      <protection hidden="1"/>
    </xf>
    <xf numFmtId="0" fontId="41" fillId="0" borderId="25" xfId="0" applyFont="1" applyBorder="1" applyAlignment="1" applyProtection="1">
      <alignment horizontal="center" vertical="center"/>
      <protection hidden="1"/>
    </xf>
    <xf numFmtId="3" fontId="55" fillId="0" borderId="0" xfId="0" applyNumberFormat="1" applyFont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 wrapText="1"/>
      <protection hidden="1"/>
    </xf>
    <xf numFmtId="0" fontId="37" fillId="0" borderId="0" xfId="41" applyFont="1" applyAlignment="1" applyProtection="1">
      <alignment vertical="center"/>
      <protection hidden="1"/>
    </xf>
    <xf numFmtId="0" fontId="62" fillId="0" borderId="0" xfId="41" applyFont="1" applyAlignment="1" applyProtection="1">
      <alignment vertical="center"/>
      <protection hidden="1"/>
    </xf>
    <xf numFmtId="0" fontId="56" fillId="24" borderId="10" xfId="0" applyFont="1" applyFill="1" applyBorder="1" applyAlignment="1" applyProtection="1">
      <alignment horizontal="left" vertical="center"/>
      <protection hidden="1"/>
    </xf>
    <xf numFmtId="1" fontId="63" fillId="24" borderId="10" xfId="0" applyNumberFormat="1" applyFont="1" applyFill="1" applyBorder="1" applyAlignment="1" applyProtection="1">
      <alignment horizontal="center" vertical="center"/>
      <protection hidden="1"/>
    </xf>
    <xf numFmtId="1" fontId="63" fillId="24" borderId="16" xfId="0" applyNumberFormat="1" applyFont="1" applyFill="1" applyBorder="1" applyAlignment="1" applyProtection="1">
      <alignment horizontal="center" vertical="center"/>
      <protection hidden="1"/>
    </xf>
    <xf numFmtId="2" fontId="63" fillId="24" borderId="10" xfId="0" applyNumberFormat="1" applyFont="1" applyFill="1" applyBorder="1" applyAlignment="1" applyProtection="1">
      <alignment horizontal="center" vertical="center" wrapText="1"/>
      <protection hidden="1"/>
    </xf>
    <xf numFmtId="2" fontId="63" fillId="24" borderId="16" xfId="0" applyNumberFormat="1" applyFont="1" applyFill="1" applyBorder="1" applyAlignment="1" applyProtection="1">
      <alignment horizontal="center" vertical="center" wrapText="1"/>
      <protection hidden="1"/>
    </xf>
    <xf numFmtId="2" fontId="63" fillId="24" borderId="50" xfId="0" applyNumberFormat="1" applyFont="1" applyFill="1" applyBorder="1" applyAlignment="1" applyProtection="1">
      <alignment horizontal="center" vertical="center" wrapText="1"/>
      <protection hidden="1"/>
    </xf>
    <xf numFmtId="49" fontId="35" fillId="0" borderId="0" xfId="0" applyNumberFormat="1" applyFont="1" applyAlignment="1" applyProtection="1">
      <alignment horizontal="center" vertical="center" wrapText="1"/>
      <protection hidden="1"/>
    </xf>
    <xf numFmtId="0" fontId="35" fillId="26" borderId="10" xfId="0" applyFont="1" applyFill="1" applyBorder="1" applyAlignment="1" applyProtection="1">
      <alignment vertical="center"/>
      <protection hidden="1"/>
    </xf>
    <xf numFmtId="4" fontId="35" fillId="0" borderId="0" xfId="0" applyNumberFormat="1" applyFont="1" applyAlignment="1" applyProtection="1">
      <alignment vertical="center"/>
      <protection hidden="1"/>
    </xf>
    <xf numFmtId="0" fontId="35" fillId="26" borderId="34" xfId="0" applyFont="1" applyFill="1" applyBorder="1" applyAlignment="1" applyProtection="1">
      <alignment vertical="center"/>
      <protection hidden="1"/>
    </xf>
    <xf numFmtId="0" fontId="64" fillId="0" borderId="0" xfId="0" applyFont="1" applyAlignment="1" applyProtection="1">
      <alignment vertical="center"/>
      <protection hidden="1"/>
    </xf>
    <xf numFmtId="1" fontId="34" fillId="0" borderId="0" xfId="0" applyNumberFormat="1" applyFont="1" applyAlignment="1" applyProtection="1">
      <alignment horizontal="center" vertical="center"/>
      <protection hidden="1"/>
    </xf>
    <xf numFmtId="0" fontId="35" fillId="25" borderId="0" xfId="0" applyFont="1" applyFill="1" applyAlignment="1" applyProtection="1">
      <alignment vertical="center"/>
      <protection hidden="1"/>
    </xf>
    <xf numFmtId="0" fontId="35" fillId="25" borderId="0" xfId="0" applyFont="1" applyFill="1" applyAlignment="1" applyProtection="1">
      <alignment horizontal="center" vertical="center"/>
      <protection hidden="1"/>
    </xf>
    <xf numFmtId="0" fontId="35" fillId="25" borderId="10" xfId="0" applyFont="1" applyFill="1" applyBorder="1" applyAlignment="1" applyProtection="1">
      <alignment horizontal="center" vertical="center"/>
      <protection hidden="1"/>
    </xf>
    <xf numFmtId="0" fontId="34" fillId="25" borderId="10" xfId="0" applyFont="1" applyFill="1" applyBorder="1" applyAlignment="1" applyProtection="1">
      <alignment vertical="center"/>
      <protection hidden="1"/>
    </xf>
    <xf numFmtId="0" fontId="63" fillId="24" borderId="10" xfId="0" applyFont="1" applyFill="1" applyBorder="1" applyAlignment="1" applyProtection="1">
      <alignment vertical="center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14" fontId="35" fillId="25" borderId="0" xfId="0" applyNumberFormat="1" applyFont="1" applyFill="1" applyAlignment="1" applyProtection="1">
      <alignment horizontal="center" vertical="center"/>
      <protection hidden="1"/>
    </xf>
    <xf numFmtId="2" fontId="35" fillId="0" borderId="10" xfId="0" applyNumberFormat="1" applyFont="1" applyBorder="1" applyAlignment="1" applyProtection="1">
      <alignment horizontal="center" vertical="center"/>
      <protection hidden="1"/>
    </xf>
    <xf numFmtId="0" fontId="35" fillId="25" borderId="0" xfId="0" applyFont="1" applyFill="1" applyAlignment="1" applyProtection="1">
      <alignment horizontal="center" vertical="center" wrapText="1"/>
      <protection hidden="1"/>
    </xf>
    <xf numFmtId="0" fontId="65" fillId="0" borderId="0" xfId="0" applyFont="1" applyAlignment="1" applyProtection="1">
      <alignment horizontal="left" vertical="center"/>
      <protection hidden="1"/>
    </xf>
    <xf numFmtId="9" fontId="34" fillId="0" borderId="0" xfId="0" applyNumberFormat="1" applyFont="1" applyAlignment="1" applyProtection="1">
      <alignment horizontal="center" vertical="center"/>
      <protection hidden="1"/>
    </xf>
    <xf numFmtId="2" fontId="35" fillId="0" borderId="0" xfId="0" applyNumberFormat="1" applyFont="1" applyAlignment="1" applyProtection="1">
      <alignment horizontal="center" vertical="center"/>
      <protection hidden="1"/>
    </xf>
    <xf numFmtId="0" fontId="34" fillId="0" borderId="0" xfId="40" applyFont="1" applyAlignment="1" applyProtection="1">
      <alignment vertical="center"/>
      <protection hidden="1"/>
    </xf>
    <xf numFmtId="0" fontId="63" fillId="0" borderId="0" xfId="0" applyFont="1" applyAlignment="1" applyProtection="1">
      <alignment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2" fontId="35" fillId="0" borderId="0" xfId="0" applyNumberFormat="1" applyFont="1" applyAlignment="1" applyProtection="1">
      <alignment vertical="center"/>
      <protection hidden="1"/>
    </xf>
    <xf numFmtId="166" fontId="35" fillId="0" borderId="50" xfId="0" applyNumberFormat="1" applyFont="1" applyBorder="1" applyAlignment="1" applyProtection="1">
      <alignment horizontal="center" vertical="center"/>
      <protection hidden="1"/>
    </xf>
    <xf numFmtId="166" fontId="35" fillId="0" borderId="51" xfId="0" applyNumberFormat="1" applyFont="1" applyBorder="1" applyAlignment="1" applyProtection="1">
      <alignment horizontal="center" vertical="center"/>
      <protection hidden="1"/>
    </xf>
    <xf numFmtId="166" fontId="44" fillId="0" borderId="49" xfId="0" applyNumberFormat="1" applyFont="1" applyBorder="1" applyAlignment="1" applyProtection="1">
      <alignment horizontal="center" vertical="center"/>
      <protection hidden="1"/>
    </xf>
    <xf numFmtId="3" fontId="34" fillId="0" borderId="34" xfId="0" applyNumberFormat="1" applyFont="1" applyBorder="1" applyAlignment="1" applyProtection="1">
      <alignment horizontal="center" vertical="center"/>
      <protection locked="0" hidden="1"/>
    </xf>
    <xf numFmtId="3" fontId="34" fillId="25" borderId="34" xfId="0" applyNumberFormat="1" applyFont="1" applyFill="1" applyBorder="1" applyAlignment="1" applyProtection="1">
      <alignment horizontal="center" vertical="center"/>
      <protection locked="0" hidden="1"/>
    </xf>
    <xf numFmtId="0" fontId="34" fillId="26" borderId="10" xfId="0" applyFont="1" applyFill="1" applyBorder="1" applyAlignment="1" applyProtection="1">
      <alignment vertical="center"/>
      <protection hidden="1"/>
    </xf>
    <xf numFmtId="0" fontId="34" fillId="26" borderId="34" xfId="0" applyFont="1" applyFill="1" applyBorder="1" applyAlignment="1" applyProtection="1">
      <alignment vertical="center"/>
      <protection hidden="1"/>
    </xf>
    <xf numFmtId="3" fontId="34" fillId="25" borderId="10" xfId="0" applyNumberFormat="1" applyFont="1" applyFill="1" applyBorder="1" applyAlignment="1" applyProtection="1">
      <alignment horizontal="center" vertical="center"/>
      <protection locked="0" hidden="1"/>
    </xf>
    <xf numFmtId="166" fontId="35" fillId="0" borderId="56" xfId="0" applyNumberFormat="1" applyFont="1" applyBorder="1" applyAlignment="1" applyProtection="1">
      <alignment horizontal="center" vertical="center"/>
      <protection hidden="1"/>
    </xf>
    <xf numFmtId="165" fontId="34" fillId="0" borderId="16" xfId="0" applyNumberFormat="1" applyFont="1" applyBorder="1" applyAlignment="1" applyProtection="1">
      <alignment horizontal="center" vertical="center"/>
      <protection hidden="1"/>
    </xf>
    <xf numFmtId="0" fontId="67" fillId="0" borderId="0" xfId="41" applyFont="1" applyAlignment="1" applyProtection="1">
      <alignment horizontal="right" vertical="center"/>
      <protection hidden="1"/>
    </xf>
    <xf numFmtId="9" fontId="68" fillId="0" borderId="10" xfId="0" applyNumberFormat="1" applyFont="1" applyBorder="1" applyAlignment="1" applyProtection="1">
      <alignment horizontal="center" vertical="center"/>
      <protection hidden="1"/>
    </xf>
    <xf numFmtId="3" fontId="69" fillId="0" borderId="0" xfId="0" applyNumberFormat="1" applyFont="1" applyAlignment="1" applyProtection="1">
      <alignment horizontal="center" vertical="center"/>
      <protection hidden="1"/>
    </xf>
    <xf numFmtId="9" fontId="70" fillId="0" borderId="10" xfId="0" applyNumberFormat="1" applyFont="1" applyBorder="1" applyAlignment="1" applyProtection="1">
      <alignment horizontal="center" vertical="center"/>
      <protection hidden="1"/>
    </xf>
    <xf numFmtId="49" fontId="38" fillId="0" borderId="0" xfId="40" applyNumberFormat="1" applyFont="1" applyAlignment="1" applyProtection="1">
      <alignment vertical="center"/>
      <protection hidden="1"/>
    </xf>
    <xf numFmtId="1" fontId="38" fillId="0" borderId="0" xfId="40" applyNumberFormat="1" applyFont="1" applyAlignment="1" applyProtection="1">
      <alignment horizontal="center" vertical="center"/>
      <protection hidden="1"/>
    </xf>
    <xf numFmtId="0" fontId="71" fillId="0" borderId="0" xfId="40" applyFont="1" applyAlignment="1" applyProtection="1">
      <alignment vertical="center"/>
      <protection hidden="1"/>
    </xf>
    <xf numFmtId="0" fontId="41" fillId="0" borderId="0" xfId="40" applyFont="1" applyAlignment="1" applyProtection="1">
      <alignment vertical="center" wrapText="1"/>
      <protection hidden="1"/>
    </xf>
    <xf numFmtId="0" fontId="38" fillId="0" borderId="0" xfId="0" applyFont="1" applyProtection="1">
      <protection hidden="1"/>
    </xf>
    <xf numFmtId="0" fontId="73" fillId="0" borderId="0" xfId="0" applyFont="1" applyProtection="1">
      <protection hidden="1"/>
    </xf>
    <xf numFmtId="165" fontId="41" fillId="0" borderId="10" xfId="40" applyNumberFormat="1" applyFont="1" applyBorder="1" applyAlignment="1" applyProtection="1">
      <alignment horizontal="center" vertical="center"/>
      <protection hidden="1"/>
    </xf>
    <xf numFmtId="165" fontId="41" fillId="0" borderId="11" xfId="40" applyNumberFormat="1" applyFont="1" applyBorder="1" applyAlignment="1" applyProtection="1">
      <alignment horizontal="center" vertical="center"/>
      <protection hidden="1"/>
    </xf>
    <xf numFmtId="166" fontId="34" fillId="0" borderId="10" xfId="0" applyNumberFormat="1" applyFont="1" applyBorder="1" applyAlignment="1" applyProtection="1">
      <alignment horizontal="center" vertical="center"/>
      <protection hidden="1"/>
    </xf>
    <xf numFmtId="165" fontId="34" fillId="0" borderId="10" xfId="0" applyNumberFormat="1" applyFont="1" applyBorder="1" applyAlignment="1" applyProtection="1">
      <alignment horizontal="center" vertical="center"/>
      <protection hidden="1"/>
    </xf>
    <xf numFmtId="0" fontId="73" fillId="0" borderId="0" xfId="39" applyFont="1" applyAlignment="1" applyProtection="1">
      <alignment vertical="center"/>
      <protection hidden="1"/>
    </xf>
    <xf numFmtId="0" fontId="38" fillId="25" borderId="0" xfId="49" applyFont="1" applyFill="1"/>
    <xf numFmtId="49" fontId="41" fillId="0" borderId="43" xfId="39" applyNumberFormat="1" applyFont="1" applyBorder="1" applyAlignment="1" applyProtection="1">
      <alignment horizontal="left" vertical="center" wrapText="1"/>
      <protection hidden="1"/>
    </xf>
    <xf numFmtId="166" fontId="38" fillId="0" borderId="16" xfId="0" applyNumberFormat="1" applyFont="1" applyBorder="1" applyAlignment="1" applyProtection="1">
      <alignment horizontal="center" vertical="center"/>
      <protection hidden="1"/>
    </xf>
    <xf numFmtId="0" fontId="74" fillId="0" borderId="0" xfId="40" applyFont="1" applyAlignment="1" applyProtection="1">
      <alignment horizontal="center" vertical="center"/>
      <protection hidden="1"/>
    </xf>
    <xf numFmtId="3" fontId="41" fillId="0" borderId="10" xfId="40" applyNumberFormat="1" applyFont="1" applyBorder="1" applyAlignment="1" applyProtection="1">
      <alignment horizontal="center" vertical="center"/>
      <protection locked="0" hidden="1"/>
    </xf>
    <xf numFmtId="3" fontId="41" fillId="0" borderId="31" xfId="40" applyNumberFormat="1" applyFont="1" applyBorder="1" applyAlignment="1" applyProtection="1">
      <alignment horizontal="center" vertical="center"/>
      <protection locked="0" hidden="1"/>
    </xf>
    <xf numFmtId="0" fontId="38" fillId="0" borderId="31" xfId="40" applyFont="1" applyBorder="1" applyAlignment="1" applyProtection="1">
      <alignment horizontal="left" vertical="center"/>
      <protection hidden="1"/>
    </xf>
    <xf numFmtId="165" fontId="41" fillId="0" borderId="50" xfId="0" applyNumberFormat="1" applyFont="1" applyBorder="1" applyAlignment="1" applyProtection="1">
      <alignment horizontal="center" vertical="center"/>
      <protection hidden="1"/>
    </xf>
    <xf numFmtId="165" fontId="40" fillId="0" borderId="14" xfId="0" applyNumberFormat="1" applyFont="1" applyBorder="1" applyAlignment="1" applyProtection="1">
      <alignment horizontal="center" vertical="center"/>
      <protection hidden="1"/>
    </xf>
    <xf numFmtId="165" fontId="40" fillId="0" borderId="15" xfId="0" applyNumberFormat="1" applyFont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left" vertical="center" wrapText="1"/>
      <protection hidden="1"/>
    </xf>
    <xf numFmtId="166" fontId="41" fillId="0" borderId="10" xfId="0" applyNumberFormat="1" applyFont="1" applyBorder="1" applyAlignment="1" applyProtection="1">
      <alignment horizontal="center" vertical="center"/>
      <protection hidden="1"/>
    </xf>
    <xf numFmtId="0" fontId="35" fillId="0" borderId="32" xfId="42" applyFont="1" applyBorder="1" applyAlignment="1" applyProtection="1">
      <alignment horizontal="left" vertical="center"/>
      <protection hidden="1"/>
    </xf>
    <xf numFmtId="0" fontId="35" fillId="0" borderId="32" xfId="0" applyFont="1" applyBorder="1" applyAlignment="1" applyProtection="1">
      <alignment horizontal="center" vertical="center"/>
      <protection hidden="1"/>
    </xf>
    <xf numFmtId="3" fontId="34" fillId="0" borderId="32" xfId="0" applyNumberFormat="1" applyFont="1" applyBorder="1" applyAlignment="1" applyProtection="1">
      <alignment horizontal="center" vertical="center"/>
      <protection hidden="1"/>
    </xf>
    <xf numFmtId="4" fontId="35" fillId="0" borderId="32" xfId="0" applyNumberFormat="1" applyFont="1" applyBorder="1" applyAlignment="1" applyProtection="1">
      <alignment horizontal="center" vertical="center"/>
      <protection hidden="1"/>
    </xf>
    <xf numFmtId="9" fontId="70" fillId="0" borderId="32" xfId="0" applyNumberFormat="1" applyFont="1" applyBorder="1" applyAlignment="1" applyProtection="1">
      <alignment horizontal="center" vertical="center"/>
      <protection hidden="1"/>
    </xf>
    <xf numFmtId="165" fontId="34" fillId="0" borderId="32" xfId="0" applyNumberFormat="1" applyFont="1" applyBorder="1" applyAlignment="1" applyProtection="1">
      <alignment horizontal="center" vertical="center"/>
      <protection hidden="1"/>
    </xf>
    <xf numFmtId="166" fontId="34" fillId="0" borderId="32" xfId="0" applyNumberFormat="1" applyFont="1" applyBorder="1" applyAlignment="1" applyProtection="1">
      <alignment horizontal="center" vertical="center"/>
      <protection hidden="1"/>
    </xf>
    <xf numFmtId="0" fontId="35" fillId="0" borderId="32" xfId="42" applyFont="1" applyBorder="1" applyAlignment="1" applyProtection="1">
      <alignment horizontal="center" vertical="center"/>
      <protection hidden="1"/>
    </xf>
    <xf numFmtId="2" fontId="35" fillId="25" borderId="32" xfId="0" applyNumberFormat="1" applyFont="1" applyFill="1" applyBorder="1" applyAlignment="1" applyProtection="1">
      <alignment horizontal="left" vertical="center"/>
      <protection hidden="1"/>
    </xf>
    <xf numFmtId="0" fontId="35" fillId="25" borderId="32" xfId="42" applyFont="1" applyFill="1" applyBorder="1" applyAlignment="1" applyProtection="1">
      <alignment horizontal="center" vertical="center"/>
      <protection hidden="1"/>
    </xf>
    <xf numFmtId="0" fontId="45" fillId="24" borderId="39" xfId="0" applyFont="1" applyFill="1" applyBorder="1" applyAlignment="1" applyProtection="1">
      <alignment horizontal="center" vertical="center"/>
      <protection hidden="1"/>
    </xf>
    <xf numFmtId="0" fontId="45" fillId="24" borderId="73" xfId="0" applyFont="1" applyFill="1" applyBorder="1" applyAlignment="1" applyProtection="1">
      <alignment horizontal="center" vertical="center"/>
      <protection hidden="1"/>
    </xf>
    <xf numFmtId="2" fontId="60" fillId="24" borderId="34" xfId="0" applyNumberFormat="1" applyFont="1" applyFill="1" applyBorder="1" applyAlignment="1" applyProtection="1">
      <alignment horizontal="center" vertical="center" wrapText="1"/>
      <protection hidden="1"/>
    </xf>
    <xf numFmtId="0" fontId="60" fillId="24" borderId="74" xfId="0" applyFont="1" applyFill="1" applyBorder="1" applyAlignment="1" applyProtection="1">
      <alignment horizontal="center" vertical="center" wrapText="1"/>
      <protection hidden="1"/>
    </xf>
    <xf numFmtId="0" fontId="60" fillId="24" borderId="75" xfId="0" applyFont="1" applyFill="1" applyBorder="1" applyAlignment="1" applyProtection="1">
      <alignment horizontal="center" vertical="center" wrapText="1"/>
      <protection hidden="1"/>
    </xf>
    <xf numFmtId="2" fontId="60" fillId="24" borderId="75" xfId="0" applyNumberFormat="1" applyFont="1" applyFill="1" applyBorder="1" applyAlignment="1" applyProtection="1">
      <alignment horizontal="center" vertical="center" wrapText="1"/>
      <protection hidden="1"/>
    </xf>
    <xf numFmtId="2" fontId="60" fillId="24" borderId="76" xfId="0" applyNumberFormat="1" applyFont="1" applyFill="1" applyBorder="1" applyAlignment="1" applyProtection="1">
      <alignment horizontal="center" vertical="center" wrapText="1"/>
      <protection hidden="1"/>
    </xf>
    <xf numFmtId="0" fontId="41" fillId="0" borderId="77" xfId="41" applyFont="1" applyBorder="1" applyAlignment="1" applyProtection="1">
      <alignment vertical="center"/>
      <protection hidden="1"/>
    </xf>
    <xf numFmtId="3" fontId="38" fillId="0" borderId="78" xfId="0" applyNumberFormat="1" applyFont="1" applyBorder="1" applyAlignment="1" applyProtection="1">
      <alignment horizontal="center" vertical="center"/>
      <protection hidden="1"/>
    </xf>
    <xf numFmtId="0" fontId="38" fillId="0" borderId="79" xfId="0" applyFont="1" applyBorder="1" applyAlignment="1" applyProtection="1">
      <alignment horizontal="center" vertical="center"/>
      <protection hidden="1"/>
    </xf>
    <xf numFmtId="0" fontId="60" fillId="24" borderId="77" xfId="0" applyFont="1" applyFill="1" applyBorder="1" applyAlignment="1" applyProtection="1">
      <alignment horizontal="center"/>
      <protection hidden="1"/>
    </xf>
    <xf numFmtId="3" fontId="41" fillId="0" borderId="79" xfId="0" applyNumberFormat="1" applyFont="1" applyBorder="1" applyAlignment="1" applyProtection="1">
      <alignment horizontal="center" vertical="center"/>
      <protection hidden="1"/>
    </xf>
    <xf numFmtId="3" fontId="41" fillId="0" borderId="80" xfId="0" applyNumberFormat="1" applyFont="1" applyBorder="1" applyAlignment="1" applyProtection="1">
      <alignment horizontal="center" vertical="center"/>
      <protection locked="0" hidden="1"/>
    </xf>
    <xf numFmtId="3" fontId="41" fillId="0" borderId="81" xfId="0" applyNumberFormat="1" applyFont="1" applyBorder="1" applyAlignment="1" applyProtection="1">
      <alignment horizontal="center" vertical="center"/>
      <protection locked="0" hidden="1"/>
    </xf>
    <xf numFmtId="3" fontId="41" fillId="0" borderId="82" xfId="0" applyNumberFormat="1" applyFont="1" applyBorder="1" applyAlignment="1" applyProtection="1">
      <alignment horizontal="center" vertical="center"/>
      <protection hidden="1"/>
    </xf>
    <xf numFmtId="3" fontId="41" fillId="0" borderId="83" xfId="0" applyNumberFormat="1" applyFont="1" applyBorder="1" applyAlignment="1" applyProtection="1">
      <alignment horizontal="center" vertical="center"/>
      <protection hidden="1"/>
    </xf>
    <xf numFmtId="4" fontId="38" fillId="0" borderId="82" xfId="0" applyNumberFormat="1" applyFont="1" applyBorder="1" applyAlignment="1" applyProtection="1">
      <alignment horizontal="center" vertical="center"/>
      <protection hidden="1"/>
    </xf>
    <xf numFmtId="9" fontId="41" fillId="0" borderId="82" xfId="0" applyNumberFormat="1" applyFont="1" applyBorder="1" applyAlignment="1" applyProtection="1">
      <alignment horizontal="center" vertical="center"/>
      <protection hidden="1"/>
    </xf>
    <xf numFmtId="4" fontId="41" fillId="0" borderId="82" xfId="0" applyNumberFormat="1" applyFont="1" applyBorder="1" applyAlignment="1" applyProtection="1">
      <alignment horizontal="center" vertical="center"/>
      <protection hidden="1"/>
    </xf>
    <xf numFmtId="0" fontId="38" fillId="0" borderId="82" xfId="0" applyFont="1" applyBorder="1" applyAlignment="1" applyProtection="1">
      <alignment horizontal="center" vertical="center"/>
      <protection hidden="1"/>
    </xf>
    <xf numFmtId="0" fontId="38" fillId="0" borderId="83" xfId="0" applyFont="1" applyBorder="1" applyAlignment="1" applyProtection="1">
      <alignment horizontal="center" vertical="center"/>
      <protection hidden="1"/>
    </xf>
    <xf numFmtId="165" fontId="41" fillId="0" borderId="79" xfId="0" applyNumberFormat="1" applyFont="1" applyBorder="1" applyAlignment="1" applyProtection="1">
      <alignment horizontal="center" vertical="center"/>
      <protection hidden="1"/>
    </xf>
    <xf numFmtId="0" fontId="41" fillId="0" borderId="79" xfId="0" applyFont="1" applyBorder="1" applyAlignment="1" applyProtection="1">
      <alignment vertical="center" wrapText="1"/>
      <protection hidden="1"/>
    </xf>
    <xf numFmtId="0" fontId="38" fillId="0" borderId="82" xfId="0" applyFont="1" applyBorder="1" applyAlignment="1" applyProtection="1">
      <alignment vertical="center"/>
      <protection hidden="1"/>
    </xf>
    <xf numFmtId="165" fontId="41" fillId="0" borderId="40" xfId="40" applyNumberFormat="1" applyFont="1" applyBorder="1" applyAlignment="1" applyProtection="1">
      <alignment horizontal="center" vertical="center"/>
      <protection hidden="1"/>
    </xf>
    <xf numFmtId="166" fontId="38" fillId="0" borderId="55" xfId="40" applyNumberFormat="1" applyFont="1" applyBorder="1" applyAlignment="1" applyProtection="1">
      <alignment horizontal="center" vertical="center"/>
      <protection hidden="1"/>
    </xf>
    <xf numFmtId="165" fontId="41" fillId="0" borderId="20" xfId="40" applyNumberFormat="1" applyFont="1" applyBorder="1" applyAlignment="1" applyProtection="1">
      <alignment horizontal="center" vertical="center"/>
      <protection hidden="1"/>
    </xf>
    <xf numFmtId="165" fontId="41" fillId="0" borderId="31" xfId="40" applyNumberFormat="1" applyFont="1" applyBorder="1" applyAlignment="1" applyProtection="1">
      <alignment horizontal="center" vertical="center"/>
      <protection hidden="1"/>
    </xf>
    <xf numFmtId="165" fontId="41" fillId="0" borderId="49" xfId="0" applyNumberFormat="1" applyFont="1" applyBorder="1" applyAlignment="1" applyProtection="1">
      <alignment horizontal="center" vertical="center"/>
      <protection hidden="1"/>
    </xf>
    <xf numFmtId="166" fontId="38" fillId="0" borderId="26" xfId="0" applyNumberFormat="1" applyFont="1" applyBorder="1" applyAlignment="1" applyProtection="1">
      <alignment horizontal="center" vertical="center"/>
      <protection hidden="1"/>
    </xf>
    <xf numFmtId="0" fontId="25" fillId="0" borderId="10" xfId="0" applyFont="1" applyBorder="1" applyAlignment="1" applyProtection="1">
      <alignment vertical="center" wrapText="1"/>
      <protection hidden="1"/>
    </xf>
    <xf numFmtId="166" fontId="34" fillId="0" borderId="16" xfId="0" applyNumberFormat="1" applyFont="1" applyBorder="1" applyAlignment="1" applyProtection="1">
      <alignment horizontal="center" vertical="center"/>
      <protection hidden="1"/>
    </xf>
    <xf numFmtId="0" fontId="42" fillId="0" borderId="85" xfId="0" applyFont="1" applyBorder="1" applyAlignment="1" applyProtection="1">
      <alignment vertical="center"/>
      <protection hidden="1"/>
    </xf>
    <xf numFmtId="0" fontId="42" fillId="0" borderId="61" xfId="0" applyFont="1" applyBorder="1" applyAlignment="1" applyProtection="1">
      <alignment horizontal="center" vertical="center"/>
      <protection hidden="1"/>
    </xf>
    <xf numFmtId="0" fontId="63" fillId="24" borderId="34" xfId="0" applyFont="1" applyFill="1" applyBorder="1" applyAlignment="1" applyProtection="1">
      <alignment horizontal="center" vertical="center"/>
      <protection hidden="1"/>
    </xf>
    <xf numFmtId="0" fontId="63" fillId="24" borderId="10" xfId="0" applyFont="1" applyFill="1" applyBorder="1" applyAlignment="1" applyProtection="1">
      <alignment horizontal="center" vertical="center"/>
      <protection hidden="1"/>
    </xf>
    <xf numFmtId="0" fontId="63" fillId="24" borderId="10" xfId="0" applyFont="1" applyFill="1" applyBorder="1" applyAlignment="1" applyProtection="1">
      <alignment horizontal="center" vertical="center" wrapText="1"/>
      <protection hidden="1"/>
    </xf>
    <xf numFmtId="0" fontId="34" fillId="25" borderId="10" xfId="0" applyFont="1" applyFill="1" applyBorder="1" applyAlignment="1" applyProtection="1">
      <alignment horizontal="left" vertical="center"/>
      <protection hidden="1"/>
    </xf>
    <xf numFmtId="0" fontId="35" fillId="0" borderId="31" xfId="42" applyFont="1" applyBorder="1" applyAlignment="1" applyProtection="1">
      <alignment horizontal="left" vertical="center"/>
      <protection hidden="1"/>
    </xf>
    <xf numFmtId="4" fontId="35" fillId="0" borderId="31" xfId="0" applyNumberFormat="1" applyFont="1" applyBorder="1" applyAlignment="1" applyProtection="1">
      <alignment horizontal="center" vertical="center"/>
      <protection hidden="1"/>
    </xf>
    <xf numFmtId="9" fontId="70" fillId="0" borderId="31" xfId="0" applyNumberFormat="1" applyFont="1" applyBorder="1" applyAlignment="1" applyProtection="1">
      <alignment horizontal="center" vertical="center"/>
      <protection hidden="1"/>
    </xf>
    <xf numFmtId="165" fontId="34" fillId="0" borderId="33" xfId="0" applyNumberFormat="1" applyFont="1" applyBorder="1" applyAlignment="1" applyProtection="1">
      <alignment horizontal="center" vertical="center"/>
      <protection hidden="1"/>
    </xf>
    <xf numFmtId="166" fontId="34" fillId="0" borderId="31" xfId="0" applyNumberFormat="1" applyFont="1" applyBorder="1" applyAlignment="1" applyProtection="1">
      <alignment horizontal="center" vertical="center"/>
      <protection hidden="1"/>
    </xf>
    <xf numFmtId="0" fontId="34" fillId="0" borderId="50" xfId="42" applyFont="1" applyBorder="1" applyAlignment="1" applyProtection="1">
      <alignment vertical="center"/>
      <protection hidden="1"/>
    </xf>
    <xf numFmtId="0" fontId="34" fillId="0" borderId="53" xfId="42" applyFont="1" applyBorder="1" applyAlignment="1" applyProtection="1">
      <alignment vertical="center"/>
      <protection hidden="1"/>
    </xf>
    <xf numFmtId="0" fontId="34" fillId="0" borderId="51" xfId="42" applyFont="1" applyBorder="1" applyAlignment="1" applyProtection="1">
      <alignment vertical="center"/>
      <protection hidden="1"/>
    </xf>
    <xf numFmtId="0" fontId="35" fillId="0" borderId="11" xfId="42" applyFont="1" applyBorder="1" applyAlignment="1" applyProtection="1">
      <alignment horizontal="left" vertical="center"/>
      <protection hidden="1"/>
    </xf>
    <xf numFmtId="0" fontId="35" fillId="0" borderId="11" xfId="42" applyFont="1" applyBorder="1" applyAlignment="1" applyProtection="1">
      <alignment horizontal="center" vertical="center"/>
      <protection hidden="1"/>
    </xf>
    <xf numFmtId="4" fontId="35" fillId="0" borderId="11" xfId="0" applyNumberFormat="1" applyFont="1" applyBorder="1" applyAlignment="1" applyProtection="1">
      <alignment horizontal="center" vertical="center"/>
      <protection hidden="1"/>
    </xf>
    <xf numFmtId="9" fontId="70" fillId="0" borderId="11" xfId="0" applyNumberFormat="1" applyFont="1" applyBorder="1" applyAlignment="1" applyProtection="1">
      <alignment horizontal="center" vertical="center"/>
      <protection hidden="1"/>
    </xf>
    <xf numFmtId="165" fontId="34" fillId="0" borderId="89" xfId="0" applyNumberFormat="1" applyFont="1" applyBorder="1" applyAlignment="1" applyProtection="1">
      <alignment horizontal="center" vertical="center"/>
      <protection hidden="1"/>
    </xf>
    <xf numFmtId="166" fontId="34" fillId="0" borderId="11" xfId="0" applyNumberFormat="1" applyFont="1" applyBorder="1" applyAlignment="1" applyProtection="1">
      <alignment horizontal="center" vertical="center"/>
      <protection hidden="1"/>
    </xf>
    <xf numFmtId="3" fontId="34" fillId="0" borderId="11" xfId="0" applyNumberFormat="1" applyFont="1" applyBorder="1" applyAlignment="1" applyProtection="1">
      <alignment horizontal="center" vertical="center"/>
      <protection hidden="1"/>
    </xf>
    <xf numFmtId="0" fontId="35" fillId="0" borderId="11" xfId="0" applyFont="1" applyBorder="1" applyAlignment="1" applyProtection="1">
      <alignment horizontal="center" vertical="center"/>
      <protection hidden="1"/>
    </xf>
    <xf numFmtId="0" fontId="34" fillId="0" borderId="56" xfId="42" applyFont="1" applyBorder="1" applyAlignment="1" applyProtection="1">
      <alignment vertical="center"/>
      <protection hidden="1"/>
    </xf>
    <xf numFmtId="0" fontId="35" fillId="0" borderId="31" xfId="42" applyFont="1" applyBorder="1" applyAlignment="1" applyProtection="1">
      <alignment horizontal="center" vertical="center"/>
      <protection hidden="1"/>
    </xf>
    <xf numFmtId="2" fontId="35" fillId="0" borderId="11" xfId="0" applyNumberFormat="1" applyFont="1" applyBorder="1" applyAlignment="1" applyProtection="1">
      <alignment horizontal="left" vertical="center"/>
      <protection hidden="1"/>
    </xf>
    <xf numFmtId="0" fontId="34" fillId="25" borderId="53" xfId="42" applyFont="1" applyFill="1" applyBorder="1" applyAlignment="1" applyProtection="1">
      <alignment vertical="center"/>
      <protection hidden="1"/>
    </xf>
    <xf numFmtId="0" fontId="34" fillId="25" borderId="51" xfId="42" applyFont="1" applyFill="1" applyBorder="1" applyAlignment="1" applyProtection="1">
      <alignment vertical="center"/>
      <protection hidden="1"/>
    </xf>
    <xf numFmtId="2" fontId="35" fillId="25" borderId="11" xfId="0" applyNumberFormat="1" applyFont="1" applyFill="1" applyBorder="1" applyAlignment="1" applyProtection="1">
      <alignment horizontal="left" vertical="center"/>
      <protection hidden="1"/>
    </xf>
    <xf numFmtId="0" fontId="35" fillId="25" borderId="11" xfId="42" applyFont="1" applyFill="1" applyBorder="1" applyAlignment="1" applyProtection="1">
      <alignment horizontal="center" vertical="center"/>
      <protection hidden="1"/>
    </xf>
    <xf numFmtId="165" fontId="34" fillId="0" borderId="11" xfId="0" applyNumberFormat="1" applyFont="1" applyBorder="1" applyAlignment="1" applyProtection="1">
      <alignment horizontal="center" vertical="center"/>
      <protection hidden="1"/>
    </xf>
    <xf numFmtId="0" fontId="38" fillId="0" borderId="56" xfId="40" applyFont="1" applyBorder="1" applyAlignment="1" applyProtection="1">
      <alignment horizontal="left" vertical="center"/>
      <protection hidden="1"/>
    </xf>
    <xf numFmtId="165" fontId="41" fillId="0" borderId="39" xfId="40" applyNumberFormat="1" applyFont="1" applyBorder="1" applyAlignment="1" applyProtection="1">
      <alignment horizontal="center" vertical="center"/>
      <protection hidden="1"/>
    </xf>
    <xf numFmtId="0" fontId="58" fillId="28" borderId="59" xfId="40" applyFont="1" applyFill="1" applyBorder="1" applyAlignment="1" applyProtection="1">
      <alignment horizontal="center" vertical="center" wrapText="1"/>
      <protection hidden="1"/>
    </xf>
    <xf numFmtId="0" fontId="58" fillId="28" borderId="94" xfId="40" applyFont="1" applyFill="1" applyBorder="1" applyAlignment="1" applyProtection="1">
      <alignment horizontal="center" vertical="center" wrapText="1"/>
      <protection hidden="1"/>
    </xf>
    <xf numFmtId="9" fontId="81" fillId="0" borderId="25" xfId="40" applyNumberFormat="1" applyFont="1" applyBorder="1" applyAlignment="1" applyProtection="1">
      <alignment horizontal="center" vertical="center" wrapText="1"/>
      <protection hidden="1"/>
    </xf>
    <xf numFmtId="0" fontId="58" fillId="28" borderId="19" xfId="40" applyFont="1" applyFill="1" applyBorder="1" applyAlignment="1" applyProtection="1">
      <alignment vertical="center"/>
      <protection hidden="1"/>
    </xf>
    <xf numFmtId="0" fontId="58" fillId="28" borderId="65" xfId="40" applyFont="1" applyFill="1" applyBorder="1" applyAlignment="1" applyProtection="1">
      <alignment vertical="center"/>
      <protection hidden="1"/>
    </xf>
    <xf numFmtId="0" fontId="58" fillId="28" borderId="95" xfId="40" applyFont="1" applyFill="1" applyBorder="1" applyAlignment="1" applyProtection="1">
      <alignment vertical="center"/>
      <protection hidden="1"/>
    </xf>
    <xf numFmtId="0" fontId="58" fillId="28" borderId="22" xfId="40" applyFont="1" applyFill="1" applyBorder="1" applyAlignment="1" applyProtection="1">
      <alignment vertical="center"/>
      <protection hidden="1"/>
    </xf>
    <xf numFmtId="0" fontId="58" fillId="28" borderId="43" xfId="40" applyFont="1" applyFill="1" applyBorder="1" applyAlignment="1" applyProtection="1">
      <alignment vertical="center"/>
      <protection hidden="1"/>
    </xf>
    <xf numFmtId="0" fontId="58" fillId="28" borderId="96" xfId="40" applyFont="1" applyFill="1" applyBorder="1" applyAlignment="1" applyProtection="1">
      <alignment vertical="center"/>
      <protection hidden="1"/>
    </xf>
    <xf numFmtId="0" fontId="58" fillId="28" borderId="67" xfId="40" applyFont="1" applyFill="1" applyBorder="1" applyAlignment="1" applyProtection="1">
      <alignment vertical="center"/>
      <protection hidden="1"/>
    </xf>
    <xf numFmtId="0" fontId="58" fillId="28" borderId="68" xfId="40" applyFont="1" applyFill="1" applyBorder="1" applyAlignment="1" applyProtection="1">
      <alignment vertical="center"/>
      <protection hidden="1"/>
    </xf>
    <xf numFmtId="0" fontId="58" fillId="28" borderId="69" xfId="40" applyFont="1" applyFill="1" applyBorder="1" applyAlignment="1" applyProtection="1">
      <alignment vertical="center"/>
      <protection hidden="1"/>
    </xf>
    <xf numFmtId="0" fontId="58" fillId="28" borderId="27" xfId="40" applyFont="1" applyFill="1" applyBorder="1" applyAlignment="1" applyProtection="1">
      <alignment vertical="center"/>
      <protection hidden="1"/>
    </xf>
    <xf numFmtId="0" fontId="58" fillId="28" borderId="64" xfId="40" applyFont="1" applyFill="1" applyBorder="1" applyAlignment="1" applyProtection="1">
      <alignment vertical="center"/>
      <protection hidden="1"/>
    </xf>
    <xf numFmtId="0" fontId="58" fillId="28" borderId="97" xfId="40" applyFont="1" applyFill="1" applyBorder="1" applyAlignment="1" applyProtection="1">
      <alignment vertical="center"/>
      <protection hidden="1"/>
    </xf>
    <xf numFmtId="9" fontId="68" fillId="0" borderId="24" xfId="40" applyNumberFormat="1" applyFont="1" applyBorder="1" applyAlignment="1" applyProtection="1">
      <alignment horizontal="center" vertical="center" wrapText="1"/>
      <protection hidden="1"/>
    </xf>
    <xf numFmtId="49" fontId="41" fillId="0" borderId="0" xfId="39" applyNumberFormat="1" applyFont="1" applyAlignment="1" applyProtection="1">
      <alignment horizontal="left" vertical="center" wrapText="1"/>
      <protection hidden="1"/>
    </xf>
    <xf numFmtId="165" fontId="40" fillId="0" borderId="44" xfId="0" applyNumberFormat="1" applyFont="1" applyBorder="1" applyAlignment="1" applyProtection="1">
      <alignment horizontal="center" vertical="center"/>
      <protection hidden="1"/>
    </xf>
    <xf numFmtId="166" fontId="41" fillId="0" borderId="18" xfId="40" applyNumberFormat="1" applyFont="1" applyBorder="1" applyAlignment="1" applyProtection="1">
      <alignment horizontal="center" vertical="center"/>
      <protection hidden="1"/>
    </xf>
    <xf numFmtId="0" fontId="58" fillId="28" borderId="98" xfId="40" applyFont="1" applyFill="1" applyBorder="1" applyAlignment="1" applyProtection="1">
      <alignment vertical="center"/>
      <protection hidden="1"/>
    </xf>
    <xf numFmtId="0" fontId="58" fillId="28" borderId="99" xfId="40" applyFont="1" applyFill="1" applyBorder="1" applyAlignment="1" applyProtection="1">
      <alignment vertical="center"/>
      <protection hidden="1"/>
    </xf>
    <xf numFmtId="0" fontId="38" fillId="0" borderId="49" xfId="40" applyFont="1" applyBorder="1" applyAlignment="1" applyProtection="1">
      <alignment horizontal="left" vertical="center"/>
      <protection hidden="1"/>
    </xf>
    <xf numFmtId="0" fontId="42" fillId="0" borderId="63" xfId="0" applyFont="1" applyBorder="1" applyAlignment="1" applyProtection="1">
      <alignment horizontal="center" vertical="center"/>
      <protection hidden="1"/>
    </xf>
    <xf numFmtId="165" fontId="40" fillId="0" borderId="101" xfId="0" applyNumberFormat="1" applyFont="1" applyBorder="1" applyAlignment="1" applyProtection="1">
      <alignment horizontal="center" vertical="center"/>
      <protection hidden="1"/>
    </xf>
    <xf numFmtId="0" fontId="34" fillId="25" borderId="10" xfId="0" applyFont="1" applyFill="1" applyBorder="1" applyAlignment="1" applyProtection="1">
      <alignment horizontal="center" vertical="center"/>
      <protection hidden="1"/>
    </xf>
    <xf numFmtId="0" fontId="66" fillId="0" borderId="10" xfId="0" applyFont="1" applyBorder="1" applyAlignment="1" applyProtection="1">
      <alignment horizontal="left" vertical="center"/>
      <protection hidden="1"/>
    </xf>
    <xf numFmtId="165" fontId="40" fillId="0" borderId="44" xfId="40" applyNumberFormat="1" applyFont="1" applyBorder="1" applyAlignment="1" applyProtection="1">
      <alignment horizontal="center" vertical="center"/>
      <protection hidden="1"/>
    </xf>
    <xf numFmtId="165" fontId="40" fillId="0" borderId="14" xfId="40" applyNumberFormat="1" applyFont="1" applyBorder="1" applyAlignment="1" applyProtection="1">
      <alignment horizontal="center" vertical="center"/>
      <protection hidden="1"/>
    </xf>
    <xf numFmtId="165" fontId="40" fillId="0" borderId="15" xfId="40" applyNumberFormat="1" applyFont="1" applyBorder="1" applyAlignment="1" applyProtection="1">
      <alignment horizontal="center" vertical="center"/>
      <protection hidden="1"/>
    </xf>
    <xf numFmtId="165" fontId="40" fillId="0" borderId="13" xfId="40" applyNumberFormat="1" applyFont="1" applyBorder="1" applyAlignment="1" applyProtection="1">
      <alignment horizontal="center" vertical="center"/>
      <protection hidden="1"/>
    </xf>
    <xf numFmtId="0" fontId="82" fillId="24" borderId="44" xfId="0" applyFont="1" applyFill="1" applyBorder="1" applyAlignment="1" applyProtection="1">
      <alignment horizontal="center" vertical="center"/>
      <protection hidden="1"/>
    </xf>
    <xf numFmtId="0" fontId="82" fillId="24" borderId="73" xfId="0" applyFont="1" applyFill="1" applyBorder="1" applyAlignment="1" applyProtection="1">
      <alignment horizontal="center" vertical="center"/>
      <protection hidden="1"/>
    </xf>
    <xf numFmtId="0" fontId="82" fillId="24" borderId="104" xfId="0" applyFont="1" applyFill="1" applyBorder="1" applyAlignment="1" applyProtection="1">
      <alignment horizontal="center" vertical="center"/>
      <protection hidden="1"/>
    </xf>
    <xf numFmtId="165" fontId="41" fillId="0" borderId="36" xfId="40" applyNumberFormat="1" applyFont="1" applyBorder="1" applyAlignment="1" applyProtection="1">
      <alignment horizontal="center" vertical="center"/>
      <protection hidden="1"/>
    </xf>
    <xf numFmtId="165" fontId="58" fillId="28" borderId="99" xfId="40" applyNumberFormat="1" applyFont="1" applyFill="1" applyBorder="1" applyAlignment="1" applyProtection="1">
      <alignment vertical="center"/>
      <protection hidden="1"/>
    </xf>
    <xf numFmtId="165" fontId="41" fillId="0" borderId="32" xfId="40" applyNumberFormat="1" applyFont="1" applyBorder="1" applyAlignment="1" applyProtection="1">
      <alignment horizontal="center" vertical="center"/>
      <protection hidden="1"/>
    </xf>
    <xf numFmtId="165" fontId="58" fillId="28" borderId="65" xfId="40" applyNumberFormat="1" applyFont="1" applyFill="1" applyBorder="1" applyAlignment="1" applyProtection="1">
      <alignment vertical="center"/>
      <protection hidden="1"/>
    </xf>
    <xf numFmtId="165" fontId="58" fillId="28" borderId="43" xfId="40" applyNumberFormat="1" applyFont="1" applyFill="1" applyBorder="1" applyAlignment="1" applyProtection="1">
      <alignment vertical="center"/>
      <protection hidden="1"/>
    </xf>
    <xf numFmtId="165" fontId="58" fillId="28" borderId="64" xfId="40" applyNumberFormat="1" applyFont="1" applyFill="1" applyBorder="1" applyAlignment="1" applyProtection="1">
      <alignment vertical="center"/>
      <protection hidden="1"/>
    </xf>
    <xf numFmtId="165" fontId="58" fillId="28" borderId="68" xfId="40" applyNumberFormat="1" applyFont="1" applyFill="1" applyBorder="1" applyAlignment="1" applyProtection="1">
      <alignment vertical="center"/>
      <protection hidden="1"/>
    </xf>
    <xf numFmtId="165" fontId="41" fillId="0" borderId="0" xfId="40" applyNumberFormat="1" applyFont="1" applyAlignment="1" applyProtection="1">
      <alignment horizontal="center" vertical="center"/>
      <protection hidden="1"/>
    </xf>
    <xf numFmtId="165" fontId="41" fillId="0" borderId="34" xfId="0" applyNumberFormat="1" applyFont="1" applyBorder="1" applyAlignment="1" applyProtection="1">
      <alignment horizontal="center" vertical="center"/>
      <protection hidden="1"/>
    </xf>
    <xf numFmtId="165" fontId="41" fillId="25" borderId="10" xfId="40" applyNumberFormat="1" applyFont="1" applyFill="1" applyBorder="1" applyAlignment="1" applyProtection="1">
      <alignment horizontal="center" vertical="center"/>
      <protection hidden="1"/>
    </xf>
    <xf numFmtId="165" fontId="41" fillId="0" borderId="44" xfId="0" applyNumberFormat="1" applyFont="1" applyBorder="1" applyAlignment="1" applyProtection="1">
      <alignment horizontal="center" vertical="center"/>
      <protection hidden="1"/>
    </xf>
    <xf numFmtId="165" fontId="41" fillId="0" borderId="14" xfId="0" applyNumberFormat="1" applyFont="1" applyBorder="1" applyAlignment="1" applyProtection="1">
      <alignment horizontal="center" vertical="center"/>
      <protection hidden="1"/>
    </xf>
    <xf numFmtId="0" fontId="38" fillId="0" borderId="58" xfId="40" applyFont="1" applyBorder="1" applyAlignment="1" applyProtection="1">
      <alignment horizontal="center" vertical="center"/>
      <protection hidden="1"/>
    </xf>
    <xf numFmtId="49" fontId="28" fillId="0" borderId="19" xfId="39" applyNumberFormat="1" applyFont="1" applyBorder="1" applyAlignment="1" applyProtection="1">
      <alignment horizontal="left" vertical="center" wrapText="1"/>
      <protection hidden="1"/>
    </xf>
    <xf numFmtId="49" fontId="41" fillId="28" borderId="61" xfId="39" applyNumberFormat="1" applyFont="1" applyFill="1" applyBorder="1" applyAlignment="1" applyProtection="1">
      <alignment horizontal="left" vertical="center" wrapText="1"/>
      <protection hidden="1"/>
    </xf>
    <xf numFmtId="165" fontId="41" fillId="28" borderId="105" xfId="0" applyNumberFormat="1" applyFont="1" applyFill="1" applyBorder="1" applyAlignment="1" applyProtection="1">
      <alignment horizontal="center" vertical="center"/>
      <protection hidden="1"/>
    </xf>
    <xf numFmtId="165" fontId="41" fillId="28" borderId="59" xfId="0" applyNumberFormat="1" applyFont="1" applyFill="1" applyBorder="1" applyAlignment="1" applyProtection="1">
      <alignment horizontal="center" vertical="center"/>
      <protection hidden="1"/>
    </xf>
    <xf numFmtId="166" fontId="38" fillId="28" borderId="60" xfId="0" applyNumberFormat="1" applyFont="1" applyFill="1" applyBorder="1" applyAlignment="1" applyProtection="1">
      <alignment horizontal="center" vertical="center"/>
      <protection hidden="1"/>
    </xf>
    <xf numFmtId="49" fontId="41" fillId="0" borderId="44" xfId="39" applyNumberFormat="1" applyFont="1" applyBorder="1" applyAlignment="1" applyProtection="1">
      <alignment horizontal="left" vertical="center" wrapText="1"/>
      <protection hidden="1"/>
    </xf>
    <xf numFmtId="49" fontId="41" fillId="0" borderId="14" xfId="39" applyNumberFormat="1" applyFont="1" applyBorder="1" applyAlignment="1" applyProtection="1">
      <alignment horizontal="left" vertical="center" wrapText="1"/>
      <protection hidden="1"/>
    </xf>
    <xf numFmtId="49" fontId="41" fillId="0" borderId="73" xfId="39" applyNumberFormat="1" applyFont="1" applyBorder="1" applyAlignment="1" applyProtection="1">
      <alignment horizontal="left" vertical="center" wrapText="1"/>
      <protection hidden="1"/>
    </xf>
    <xf numFmtId="49" fontId="41" fillId="0" borderId="104" xfId="39" applyNumberFormat="1" applyFont="1" applyBorder="1" applyAlignment="1" applyProtection="1">
      <alignment horizontal="left" vertical="center" wrapText="1"/>
      <protection hidden="1"/>
    </xf>
    <xf numFmtId="49" fontId="58" fillId="28" borderId="85" xfId="39" applyNumberFormat="1" applyFont="1" applyFill="1" applyBorder="1" applyAlignment="1" applyProtection="1">
      <alignment horizontal="left" vertical="center" wrapText="1"/>
      <protection hidden="1"/>
    </xf>
    <xf numFmtId="165" fontId="40" fillId="30" borderId="14" xfId="0" applyNumberFormat="1" applyFont="1" applyFill="1" applyBorder="1" applyAlignment="1" applyProtection="1">
      <alignment horizontal="center" vertical="center"/>
      <protection hidden="1"/>
    </xf>
    <xf numFmtId="0" fontId="40" fillId="0" borderId="16" xfId="41" applyFont="1" applyBorder="1" applyAlignment="1" applyProtection="1">
      <alignment horizontal="center" vertical="center"/>
      <protection hidden="1"/>
    </xf>
    <xf numFmtId="0" fontId="49" fillId="0" borderId="35" xfId="0" applyFont="1" applyBorder="1" applyAlignment="1" applyProtection="1">
      <alignment vertical="top"/>
      <protection hidden="1"/>
    </xf>
    <xf numFmtId="165" fontId="42" fillId="0" borderId="86" xfId="0" applyNumberFormat="1" applyFont="1" applyBorder="1" applyAlignment="1" applyProtection="1">
      <alignment horizontal="center" vertical="center"/>
      <protection hidden="1"/>
    </xf>
    <xf numFmtId="165" fontId="42" fillId="0" borderId="20" xfId="0" applyNumberFormat="1" applyFont="1" applyBorder="1" applyAlignment="1" applyProtection="1">
      <alignment horizontal="center" vertical="center"/>
      <protection hidden="1"/>
    </xf>
    <xf numFmtId="165" fontId="42" fillId="0" borderId="103" xfId="0" applyNumberFormat="1" applyFont="1" applyBorder="1" applyAlignment="1" applyProtection="1">
      <alignment horizontal="center" vertical="center"/>
      <protection hidden="1"/>
    </xf>
    <xf numFmtId="165" fontId="42" fillId="0" borderId="11" xfId="0" applyNumberFormat="1" applyFont="1" applyBorder="1" applyAlignment="1" applyProtection="1">
      <alignment horizontal="center" vertical="center"/>
      <protection hidden="1"/>
    </xf>
    <xf numFmtId="2" fontId="45" fillId="24" borderId="32" xfId="0" applyNumberFormat="1" applyFont="1" applyFill="1" applyBorder="1" applyAlignment="1" applyProtection="1">
      <alignment horizontal="center" vertical="center"/>
      <protection hidden="1"/>
    </xf>
    <xf numFmtId="0" fontId="45" fillId="24" borderId="104" xfId="0" applyFont="1" applyFill="1" applyBorder="1" applyAlignment="1" applyProtection="1">
      <alignment horizontal="center" vertical="center"/>
      <protection hidden="1"/>
    </xf>
    <xf numFmtId="0" fontId="42" fillId="0" borderId="10" xfId="41" applyFont="1" applyBorder="1" applyAlignment="1" applyProtection="1">
      <alignment vertical="center" wrapText="1"/>
      <protection hidden="1"/>
    </xf>
    <xf numFmtId="2" fontId="60" fillId="33" borderId="115" xfId="0" applyNumberFormat="1" applyFont="1" applyFill="1" applyBorder="1" applyAlignment="1" applyProtection="1">
      <alignment horizontal="center" vertical="center" wrapText="1"/>
      <protection hidden="1"/>
    </xf>
    <xf numFmtId="3" fontId="41" fillId="0" borderId="20" xfId="40" applyNumberFormat="1" applyFont="1" applyBorder="1" applyAlignment="1" applyProtection="1">
      <alignment horizontal="center" vertical="center"/>
      <protection locked="0" hidden="1"/>
    </xf>
    <xf numFmtId="3" fontId="41" fillId="32" borderId="10" xfId="40" applyNumberFormat="1" applyFont="1" applyFill="1" applyBorder="1" applyAlignment="1" applyProtection="1">
      <alignment horizontal="center" vertical="center"/>
      <protection locked="0" hidden="1"/>
    </xf>
    <xf numFmtId="165" fontId="40" fillId="0" borderId="12" xfId="0" applyNumberFormat="1" applyFont="1" applyBorder="1" applyAlignment="1" applyProtection="1">
      <alignment horizontal="center" vertical="center"/>
      <protection hidden="1"/>
    </xf>
    <xf numFmtId="165" fontId="41" fillId="0" borderId="43" xfId="40" applyNumberFormat="1" applyFont="1" applyBorder="1" applyAlignment="1" applyProtection="1">
      <alignment horizontal="center" vertical="center"/>
      <protection hidden="1"/>
    </xf>
    <xf numFmtId="166" fontId="38" fillId="0" borderId="96" xfId="40" applyNumberFormat="1" applyFont="1" applyBorder="1" applyAlignment="1" applyProtection="1">
      <alignment horizontal="center" vertical="center"/>
      <protection hidden="1"/>
    </xf>
    <xf numFmtId="166" fontId="35" fillId="0" borderId="10" xfId="0" applyNumberFormat="1" applyFont="1" applyBorder="1" applyAlignment="1" applyProtection="1">
      <alignment horizontal="center" vertical="center"/>
      <protection hidden="1"/>
    </xf>
    <xf numFmtId="0" fontId="63" fillId="35" borderId="28" xfId="0" applyFont="1" applyFill="1" applyBorder="1" applyAlignment="1" applyProtection="1">
      <alignment horizontal="center" vertical="center"/>
      <protection hidden="1"/>
    </xf>
    <xf numFmtId="0" fontId="63" fillId="35" borderId="31" xfId="0" applyFont="1" applyFill="1" applyBorder="1" applyAlignment="1" applyProtection="1">
      <alignment horizontal="center" vertical="center"/>
      <protection hidden="1"/>
    </xf>
    <xf numFmtId="0" fontId="63" fillId="35" borderId="10" xfId="0" applyFont="1" applyFill="1" applyBorder="1" applyAlignment="1" applyProtection="1">
      <alignment horizontal="center" vertical="center"/>
      <protection hidden="1"/>
    </xf>
    <xf numFmtId="0" fontId="63" fillId="35" borderId="34" xfId="0" applyFont="1" applyFill="1" applyBorder="1" applyAlignment="1" applyProtection="1">
      <alignment horizontal="center" vertical="center"/>
      <protection hidden="1"/>
    </xf>
    <xf numFmtId="49" fontId="41" fillId="0" borderId="65" xfId="39" applyNumberFormat="1" applyFont="1" applyBorder="1" applyAlignment="1" applyProtection="1">
      <alignment horizontal="left" vertical="center" wrapText="1"/>
      <protection hidden="1"/>
    </xf>
    <xf numFmtId="3" fontId="34" fillId="0" borderId="24" xfId="0" applyNumberFormat="1" applyFont="1" applyBorder="1" applyAlignment="1" applyProtection="1">
      <alignment horizontal="center" vertical="center"/>
      <protection hidden="1"/>
    </xf>
    <xf numFmtId="0" fontId="91" fillId="0" borderId="0" xfId="0" applyFont="1"/>
    <xf numFmtId="165" fontId="41" fillId="0" borderId="65" xfId="0" applyNumberFormat="1" applyFont="1" applyBorder="1" applyAlignment="1" applyProtection="1">
      <alignment horizontal="center" vertical="center"/>
      <protection hidden="1"/>
    </xf>
    <xf numFmtId="165" fontId="41" fillId="0" borderId="43" xfId="0" applyNumberFormat="1" applyFont="1" applyBorder="1" applyAlignment="1" applyProtection="1">
      <alignment horizontal="center" vertical="center"/>
      <protection hidden="1"/>
    </xf>
    <xf numFmtId="0" fontId="45" fillId="24" borderId="16" xfId="0" applyFont="1" applyFill="1" applyBorder="1" applyAlignment="1" applyProtection="1">
      <alignment vertical="center"/>
      <protection hidden="1"/>
    </xf>
    <xf numFmtId="0" fontId="45" fillId="24" borderId="34" xfId="0" applyFont="1" applyFill="1" applyBorder="1" applyAlignment="1" applyProtection="1">
      <alignment vertical="center"/>
      <protection hidden="1"/>
    </xf>
    <xf numFmtId="1" fontId="44" fillId="0" borderId="21" xfId="0" applyNumberFormat="1" applyFont="1" applyBorder="1" applyAlignment="1" applyProtection="1">
      <alignment horizontal="center" vertical="center"/>
      <protection hidden="1"/>
    </xf>
    <xf numFmtId="1" fontId="63" fillId="24" borderId="23" xfId="0" applyNumberFormat="1" applyFont="1" applyFill="1" applyBorder="1" applyAlignment="1" applyProtection="1">
      <alignment horizontal="center" vertical="center" wrapText="1"/>
      <protection hidden="1"/>
    </xf>
    <xf numFmtId="1" fontId="34" fillId="25" borderId="23" xfId="0" applyNumberFormat="1" applyFont="1" applyFill="1" applyBorder="1" applyAlignment="1" applyProtection="1">
      <alignment horizontal="center" vertical="center"/>
      <protection hidden="1"/>
    </xf>
    <xf numFmtId="1" fontId="34" fillId="25" borderId="25" xfId="0" applyNumberFormat="1" applyFont="1" applyFill="1" applyBorder="1" applyAlignment="1" applyProtection="1">
      <alignment horizontal="center" vertical="center"/>
      <protection hidden="1"/>
    </xf>
    <xf numFmtId="1" fontId="64" fillId="0" borderId="0" xfId="0" applyNumberFormat="1" applyFont="1" applyAlignment="1" applyProtection="1">
      <alignment horizontal="center" vertical="center"/>
      <protection hidden="1"/>
    </xf>
    <xf numFmtId="1" fontId="34" fillId="25" borderId="10" xfId="0" applyNumberFormat="1" applyFont="1" applyFill="1" applyBorder="1" applyAlignment="1" applyProtection="1">
      <alignment horizontal="center" vertical="center"/>
      <protection hidden="1"/>
    </xf>
    <xf numFmtId="1" fontId="34" fillId="25" borderId="55" xfId="0" applyNumberFormat="1" applyFont="1" applyFill="1" applyBorder="1" applyAlignment="1" applyProtection="1">
      <alignment horizontal="center" vertical="center"/>
      <protection hidden="1"/>
    </xf>
    <xf numFmtId="1" fontId="64" fillId="0" borderId="0" xfId="0" applyNumberFormat="1" applyFont="1" applyAlignment="1" applyProtection="1">
      <alignment vertical="center"/>
      <protection hidden="1"/>
    </xf>
    <xf numFmtId="1" fontId="34" fillId="0" borderId="0" xfId="0" applyNumberFormat="1" applyFont="1" applyAlignment="1" applyProtection="1">
      <alignment vertical="center"/>
      <protection hidden="1"/>
    </xf>
    <xf numFmtId="2" fontId="63" fillId="24" borderId="56" xfId="0" applyNumberFormat="1" applyFont="1" applyFill="1" applyBorder="1" applyAlignment="1" applyProtection="1">
      <alignment horizontal="center" vertical="center" wrapText="1"/>
      <protection hidden="1"/>
    </xf>
    <xf numFmtId="1" fontId="63" fillId="24" borderId="55" xfId="0" applyNumberFormat="1" applyFont="1" applyFill="1" applyBorder="1" applyAlignment="1" applyProtection="1">
      <alignment horizontal="center" vertical="center" wrapText="1"/>
      <protection hidden="1"/>
    </xf>
    <xf numFmtId="166" fontId="35" fillId="0" borderId="49" xfId="0" applyNumberFormat="1" applyFont="1" applyBorder="1" applyAlignment="1" applyProtection="1">
      <alignment horizontal="center" vertical="center"/>
      <protection hidden="1"/>
    </xf>
    <xf numFmtId="1" fontId="34" fillId="25" borderId="21" xfId="0" applyNumberFormat="1" applyFont="1" applyFill="1" applyBorder="1" applyAlignment="1" applyProtection="1">
      <alignment horizontal="center" vertical="center"/>
      <protection hidden="1"/>
    </xf>
    <xf numFmtId="0" fontId="56" fillId="35" borderId="10" xfId="0" applyFont="1" applyFill="1" applyBorder="1" applyAlignment="1" applyProtection="1">
      <alignment horizontal="left" vertical="center"/>
      <protection hidden="1"/>
    </xf>
    <xf numFmtId="1" fontId="63" fillId="35" borderId="10" xfId="0" applyNumberFormat="1" applyFont="1" applyFill="1" applyBorder="1" applyAlignment="1" applyProtection="1">
      <alignment horizontal="center" vertical="center"/>
      <protection hidden="1"/>
    </xf>
    <xf numFmtId="1" fontId="63" fillId="35" borderId="16" xfId="0" applyNumberFormat="1" applyFont="1" applyFill="1" applyBorder="1" applyAlignment="1" applyProtection="1">
      <alignment horizontal="center" vertical="center"/>
      <protection hidden="1"/>
    </xf>
    <xf numFmtId="0" fontId="63" fillId="35" borderId="10" xfId="0" applyFont="1" applyFill="1" applyBorder="1" applyAlignment="1" applyProtection="1">
      <alignment horizontal="center" vertical="center" wrapText="1"/>
      <protection hidden="1"/>
    </xf>
    <xf numFmtId="2" fontId="63" fillId="35" borderId="10" xfId="0" applyNumberFormat="1" applyFont="1" applyFill="1" applyBorder="1" applyAlignment="1" applyProtection="1">
      <alignment horizontal="center" vertical="center" wrapText="1"/>
      <protection hidden="1"/>
    </xf>
    <xf numFmtId="2" fontId="63" fillId="35" borderId="16" xfId="0" applyNumberFormat="1" applyFont="1" applyFill="1" applyBorder="1" applyAlignment="1" applyProtection="1">
      <alignment horizontal="center" vertical="center" wrapText="1"/>
      <protection hidden="1"/>
    </xf>
    <xf numFmtId="0" fontId="63" fillId="35" borderId="31" xfId="0" applyFont="1" applyFill="1" applyBorder="1" applyAlignment="1" applyProtection="1">
      <alignment horizontal="center" vertical="center" wrapText="1"/>
      <protection hidden="1"/>
    </xf>
    <xf numFmtId="165" fontId="63" fillId="35" borderId="10" xfId="0" applyNumberFormat="1" applyFont="1" applyFill="1" applyBorder="1" applyAlignment="1" applyProtection="1">
      <alignment horizontal="center" vertical="center"/>
      <protection hidden="1"/>
    </xf>
    <xf numFmtId="165" fontId="63" fillId="35" borderId="16" xfId="0" applyNumberFormat="1" applyFont="1" applyFill="1" applyBorder="1" applyAlignment="1" applyProtection="1">
      <alignment horizontal="center" vertical="center"/>
      <protection hidden="1"/>
    </xf>
    <xf numFmtId="2" fontId="63" fillId="35" borderId="31" xfId="0" applyNumberFormat="1" applyFont="1" applyFill="1" applyBorder="1" applyAlignment="1" applyProtection="1">
      <alignment horizontal="center" vertical="center" wrapText="1"/>
      <protection hidden="1"/>
    </xf>
    <xf numFmtId="2" fontId="63" fillId="35" borderId="40" xfId="0" applyNumberFormat="1" applyFont="1" applyFill="1" applyBorder="1" applyAlignment="1" applyProtection="1">
      <alignment horizontal="center" vertical="center" wrapText="1"/>
      <protection hidden="1"/>
    </xf>
    <xf numFmtId="0" fontId="63" fillId="35" borderId="10" xfId="0" applyFont="1" applyFill="1" applyBorder="1" applyAlignment="1" applyProtection="1">
      <alignment vertical="center"/>
      <protection hidden="1"/>
    </xf>
    <xf numFmtId="1" fontId="63" fillId="35" borderId="23" xfId="0" applyNumberFormat="1" applyFont="1" applyFill="1" applyBorder="1" applyAlignment="1" applyProtection="1">
      <alignment horizontal="center" vertical="center" wrapText="1"/>
      <protection hidden="1"/>
    </xf>
    <xf numFmtId="2" fontId="63" fillId="35" borderId="50" xfId="0" applyNumberFormat="1" applyFont="1" applyFill="1" applyBorder="1" applyAlignment="1" applyProtection="1">
      <alignment horizontal="center" vertical="center" wrapText="1"/>
      <protection hidden="1"/>
    </xf>
    <xf numFmtId="0" fontId="63" fillId="35" borderId="34" xfId="0" applyFont="1" applyFill="1" applyBorder="1" applyAlignment="1" applyProtection="1">
      <alignment vertical="center"/>
      <protection hidden="1"/>
    </xf>
    <xf numFmtId="1" fontId="63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90" fillId="35" borderId="10" xfId="0" applyFont="1" applyFill="1" applyBorder="1" applyAlignment="1" applyProtection="1">
      <alignment horizontal="left" vertical="center"/>
      <protection hidden="1"/>
    </xf>
    <xf numFmtId="0" fontId="26" fillId="0" borderId="10" xfId="41" applyFont="1" applyBorder="1" applyAlignment="1" applyProtection="1">
      <alignment vertical="center" wrapText="1"/>
      <protection hidden="1"/>
    </xf>
    <xf numFmtId="165" fontId="34" fillId="0" borderId="31" xfId="0" applyNumberFormat="1" applyFont="1" applyBorder="1" applyAlignment="1" applyProtection="1">
      <alignment horizontal="center" vertical="center"/>
      <protection hidden="1"/>
    </xf>
    <xf numFmtId="0" fontId="34" fillId="31" borderId="50" xfId="42" applyFont="1" applyFill="1" applyBorder="1" applyAlignment="1" applyProtection="1">
      <alignment vertical="center"/>
      <protection hidden="1"/>
    </xf>
    <xf numFmtId="165" fontId="40" fillId="31" borderId="14" xfId="0" applyNumberFormat="1" applyFont="1" applyFill="1" applyBorder="1" applyAlignment="1" applyProtection="1">
      <alignment horizontal="center" vertical="center"/>
      <protection hidden="1"/>
    </xf>
    <xf numFmtId="165" fontId="40" fillId="31" borderId="15" xfId="0" applyNumberFormat="1" applyFont="1" applyFill="1" applyBorder="1" applyAlignment="1" applyProtection="1">
      <alignment horizontal="center" vertical="center"/>
      <protection hidden="1"/>
    </xf>
    <xf numFmtId="0" fontId="40" fillId="31" borderId="10" xfId="0" applyFont="1" applyFill="1" applyBorder="1" applyAlignment="1" applyProtection="1">
      <alignment vertical="center" wrapText="1"/>
      <protection hidden="1"/>
    </xf>
    <xf numFmtId="165" fontId="34" fillId="31" borderId="32" xfId="0" applyNumberFormat="1" applyFont="1" applyFill="1" applyBorder="1" applyAlignment="1" applyProtection="1">
      <alignment horizontal="center" vertical="center"/>
      <protection hidden="1"/>
    </xf>
    <xf numFmtId="0" fontId="40" fillId="31" borderId="10" xfId="41" applyFont="1" applyFill="1" applyBorder="1" applyAlignment="1" applyProtection="1">
      <alignment vertical="center" wrapText="1"/>
      <protection hidden="1"/>
    </xf>
    <xf numFmtId="165" fontId="34" fillId="31" borderId="10" xfId="0" applyNumberFormat="1" applyFont="1" applyFill="1" applyBorder="1" applyAlignment="1" applyProtection="1">
      <alignment horizontal="center" vertical="center"/>
      <protection hidden="1"/>
    </xf>
    <xf numFmtId="49" fontId="42" fillId="29" borderId="12" xfId="0" applyNumberFormat="1" applyFont="1" applyFill="1" applyBorder="1" applyAlignment="1" applyProtection="1">
      <alignment horizontal="center" vertical="center"/>
      <protection locked="0" hidden="1"/>
    </xf>
    <xf numFmtId="3" fontId="34" fillId="0" borderId="23" xfId="0" applyNumberFormat="1" applyFont="1" applyBorder="1" applyAlignment="1" applyProtection="1">
      <alignment horizontal="center" vertical="center"/>
      <protection locked="0" hidden="1"/>
    </xf>
    <xf numFmtId="0" fontId="58" fillId="35" borderId="43" xfId="40" applyFont="1" applyFill="1" applyBorder="1" applyAlignment="1" applyProtection="1">
      <alignment vertical="center" wrapText="1"/>
      <protection hidden="1"/>
    </xf>
    <xf numFmtId="0" fontId="58" fillId="35" borderId="96" xfId="40" applyFont="1" applyFill="1" applyBorder="1" applyAlignment="1" applyProtection="1">
      <alignment vertical="center" wrapText="1"/>
      <protection hidden="1"/>
    </xf>
    <xf numFmtId="166" fontId="41" fillId="0" borderId="54" xfId="40" applyNumberFormat="1" applyFont="1" applyBorder="1" applyAlignment="1" applyProtection="1">
      <alignment horizontal="center" vertical="center"/>
      <protection hidden="1"/>
    </xf>
    <xf numFmtId="0" fontId="40" fillId="0" borderId="70" xfId="0" applyFont="1" applyBorder="1" applyAlignment="1" applyProtection="1">
      <alignment vertical="center"/>
      <protection hidden="1"/>
    </xf>
    <xf numFmtId="0" fontId="40" fillId="0" borderId="59" xfId="0" applyFont="1" applyBorder="1" applyAlignment="1" applyProtection="1">
      <alignment vertical="center"/>
      <protection hidden="1"/>
    </xf>
    <xf numFmtId="165" fontId="42" fillId="0" borderId="49" xfId="0" applyNumberFormat="1" applyFont="1" applyBorder="1" applyAlignment="1" applyProtection="1">
      <alignment horizontal="center" vertical="center"/>
      <protection hidden="1"/>
    </xf>
    <xf numFmtId="165" fontId="42" fillId="0" borderId="50" xfId="0" applyNumberFormat="1" applyFont="1" applyBorder="1" applyAlignment="1" applyProtection="1">
      <alignment horizontal="center" vertical="center"/>
      <protection hidden="1"/>
    </xf>
    <xf numFmtId="165" fontId="42" fillId="0" borderId="56" xfId="0" applyNumberFormat="1" applyFont="1" applyBorder="1" applyAlignment="1" applyProtection="1">
      <alignment horizontal="center" vertical="center"/>
      <protection hidden="1"/>
    </xf>
    <xf numFmtId="165" fontId="42" fillId="0" borderId="51" xfId="0" applyNumberFormat="1" applyFont="1" applyBorder="1" applyAlignment="1" applyProtection="1">
      <alignment horizontal="center" vertical="center"/>
      <protection hidden="1"/>
    </xf>
    <xf numFmtId="0" fontId="40" fillId="0" borderId="50" xfId="0" applyFont="1" applyBorder="1" applyAlignment="1" applyProtection="1">
      <alignment vertical="center"/>
      <protection hidden="1"/>
    </xf>
    <xf numFmtId="0" fontId="58" fillId="35" borderId="33" xfId="40" applyFont="1" applyFill="1" applyBorder="1" applyAlignment="1" applyProtection="1">
      <alignment horizontal="center" vertical="center" wrapText="1"/>
      <protection hidden="1"/>
    </xf>
    <xf numFmtId="0" fontId="58" fillId="35" borderId="102" xfId="40" applyFont="1" applyFill="1" applyBorder="1" applyAlignment="1" applyProtection="1">
      <alignment horizontal="center" vertical="center" wrapText="1"/>
      <protection hidden="1"/>
    </xf>
    <xf numFmtId="0" fontId="58" fillId="39" borderId="26" xfId="40" applyFont="1" applyFill="1" applyBorder="1" applyAlignment="1" applyProtection="1">
      <alignment horizontal="center" vertical="center" wrapText="1"/>
      <protection hidden="1"/>
    </xf>
    <xf numFmtId="0" fontId="38" fillId="0" borderId="66" xfId="40" applyFont="1" applyBorder="1" applyAlignment="1" applyProtection="1">
      <alignment vertical="center"/>
      <protection hidden="1"/>
    </xf>
    <xf numFmtId="2" fontId="58" fillId="39" borderId="42" xfId="0" applyNumberFormat="1" applyFont="1" applyFill="1" applyBorder="1" applyAlignment="1" applyProtection="1">
      <alignment horizontal="center" vertical="center" wrapText="1"/>
      <protection hidden="1"/>
    </xf>
    <xf numFmtId="2" fontId="58" fillId="39" borderId="0" xfId="0" applyNumberFormat="1" applyFont="1" applyFill="1" applyAlignment="1" applyProtection="1">
      <alignment horizontal="center" vertical="center" wrapText="1"/>
      <protection hidden="1"/>
    </xf>
    <xf numFmtId="0" fontId="58" fillId="39" borderId="104" xfId="0" applyFont="1" applyFill="1" applyBorder="1" applyAlignment="1" applyProtection="1">
      <alignment horizontal="center" vertical="center" wrapText="1"/>
      <protection hidden="1"/>
    </xf>
    <xf numFmtId="2" fontId="58" fillId="39" borderId="57" xfId="0" applyNumberFormat="1" applyFont="1" applyFill="1" applyBorder="1" applyAlignment="1" applyProtection="1">
      <alignment horizontal="center" vertical="center" wrapText="1"/>
      <protection hidden="1"/>
    </xf>
    <xf numFmtId="0" fontId="58" fillId="39" borderId="102" xfId="0" applyFont="1" applyFill="1" applyBorder="1" applyAlignment="1" applyProtection="1">
      <alignment horizontal="center" vertical="center" wrapText="1"/>
      <protection hidden="1"/>
    </xf>
    <xf numFmtId="0" fontId="10" fillId="0" borderId="110" xfId="29" applyBorder="1" applyAlignment="1" applyProtection="1">
      <alignment horizontal="left" vertical="center"/>
      <protection hidden="1"/>
    </xf>
    <xf numFmtId="0" fontId="10" fillId="0" borderId="111" xfId="29" applyBorder="1" applyAlignment="1" applyProtection="1">
      <alignment horizontal="left" vertical="center"/>
      <protection hidden="1"/>
    </xf>
    <xf numFmtId="0" fontId="10" fillId="0" borderId="112" xfId="29" applyBorder="1" applyAlignment="1" applyProtection="1">
      <alignment horizontal="left" vertical="center"/>
      <protection hidden="1"/>
    </xf>
    <xf numFmtId="0" fontId="47" fillId="0" borderId="110" xfId="29" applyFont="1" applyBorder="1" applyAlignment="1" applyProtection="1">
      <alignment horizontal="left" vertical="center"/>
      <protection hidden="1"/>
    </xf>
    <xf numFmtId="0" fontId="47" fillId="0" borderId="111" xfId="29" applyFont="1" applyBorder="1" applyAlignment="1" applyProtection="1">
      <alignment horizontal="left" vertical="center"/>
      <protection hidden="1"/>
    </xf>
    <xf numFmtId="0" fontId="47" fillId="0" borderId="112" xfId="29" applyFont="1" applyBorder="1" applyAlignment="1" applyProtection="1">
      <alignment horizontal="left" vertical="center"/>
      <protection hidden="1"/>
    </xf>
    <xf numFmtId="2" fontId="56" fillId="34" borderId="91" xfId="0" applyNumberFormat="1" applyFont="1" applyFill="1" applyBorder="1" applyAlignment="1" applyProtection="1">
      <alignment horizontal="center" vertical="center" wrapText="1"/>
      <protection hidden="1"/>
    </xf>
    <xf numFmtId="2" fontId="56" fillId="34" borderId="92" xfId="0" applyNumberFormat="1" applyFont="1" applyFill="1" applyBorder="1" applyAlignment="1" applyProtection="1">
      <alignment horizontal="center" vertical="center" wrapText="1"/>
      <protection hidden="1"/>
    </xf>
    <xf numFmtId="0" fontId="76" fillId="34" borderId="90" xfId="0" applyFont="1" applyFill="1" applyBorder="1" applyAlignment="1" applyProtection="1">
      <alignment horizontal="center" vertical="center" wrapText="1"/>
      <protection hidden="1"/>
    </xf>
    <xf numFmtId="0" fontId="76" fillId="34" borderId="91" xfId="0" applyFont="1" applyFill="1" applyBorder="1" applyAlignment="1" applyProtection="1">
      <alignment horizontal="center" vertical="center"/>
      <protection hidden="1"/>
    </xf>
    <xf numFmtId="2" fontId="76" fillId="34" borderId="91" xfId="0" applyNumberFormat="1" applyFont="1" applyFill="1" applyBorder="1" applyAlignment="1" applyProtection="1">
      <alignment horizontal="center" vertical="center" wrapText="1"/>
      <protection hidden="1"/>
    </xf>
    <xf numFmtId="0" fontId="76" fillId="34" borderId="65" xfId="0" applyFont="1" applyFill="1" applyBorder="1" applyAlignment="1" applyProtection="1">
      <alignment horizontal="center" vertical="center"/>
      <protection hidden="1"/>
    </xf>
    <xf numFmtId="165" fontId="76" fillId="34" borderId="65" xfId="0" applyNumberFormat="1" applyFont="1" applyFill="1" applyBorder="1" applyAlignment="1" applyProtection="1">
      <alignment horizontal="center" vertical="center"/>
      <protection hidden="1"/>
    </xf>
    <xf numFmtId="4" fontId="78" fillId="34" borderId="65" xfId="0" applyNumberFormat="1" applyFont="1" applyFill="1" applyBorder="1" applyAlignment="1" applyProtection="1">
      <alignment horizontal="center" vertical="center"/>
      <protection hidden="1"/>
    </xf>
    <xf numFmtId="166" fontId="95" fillId="34" borderId="65" xfId="0" applyNumberFormat="1" applyFont="1" applyFill="1" applyBorder="1" applyAlignment="1" applyProtection="1">
      <alignment horizontal="center" vertical="center"/>
      <protection hidden="1"/>
    </xf>
    <xf numFmtId="3" fontId="95" fillId="34" borderId="86" xfId="0" applyNumberFormat="1" applyFont="1" applyFill="1" applyBorder="1" applyAlignment="1" applyProtection="1">
      <alignment horizontal="center" vertical="center"/>
      <protection hidden="1"/>
    </xf>
    <xf numFmtId="2" fontId="77" fillId="34" borderId="65" xfId="0" applyNumberFormat="1" applyFont="1" applyFill="1" applyBorder="1" applyAlignment="1" applyProtection="1">
      <alignment horizontal="center" vertical="center"/>
      <protection hidden="1"/>
    </xf>
    <xf numFmtId="9" fontId="79" fillId="34" borderId="65" xfId="0" applyNumberFormat="1" applyFont="1" applyFill="1" applyBorder="1" applyAlignment="1" applyProtection="1">
      <alignment vertical="center"/>
      <protection hidden="1"/>
    </xf>
    <xf numFmtId="165" fontId="78" fillId="34" borderId="65" xfId="0" applyNumberFormat="1" applyFont="1" applyFill="1" applyBorder="1" applyAlignment="1" applyProtection="1">
      <alignment horizontal="center" vertical="center"/>
      <protection hidden="1"/>
    </xf>
    <xf numFmtId="9" fontId="78" fillId="34" borderId="65" xfId="0" applyNumberFormat="1" applyFont="1" applyFill="1" applyBorder="1" applyAlignment="1" applyProtection="1">
      <alignment vertical="center"/>
      <protection hidden="1"/>
    </xf>
    <xf numFmtId="4" fontId="79" fillId="34" borderId="65" xfId="0" applyNumberFormat="1" applyFont="1" applyFill="1" applyBorder="1" applyAlignment="1" applyProtection="1">
      <alignment horizontal="center" vertical="center"/>
      <protection hidden="1"/>
    </xf>
    <xf numFmtId="2" fontId="76" fillId="34" borderId="120" xfId="0" applyNumberFormat="1" applyFont="1" applyFill="1" applyBorder="1" applyAlignment="1" applyProtection="1">
      <alignment horizontal="center" vertical="center"/>
      <protection hidden="1"/>
    </xf>
    <xf numFmtId="0" fontId="76" fillId="34" borderId="120" xfId="0" applyFont="1" applyFill="1" applyBorder="1" applyAlignment="1" applyProtection="1">
      <alignment horizontal="center" vertical="center"/>
      <protection hidden="1"/>
    </xf>
    <xf numFmtId="1" fontId="76" fillId="34" borderId="120" xfId="0" applyNumberFormat="1" applyFont="1" applyFill="1" applyBorder="1" applyAlignment="1" applyProtection="1">
      <alignment horizontal="center" vertical="center"/>
      <protection hidden="1"/>
    </xf>
    <xf numFmtId="4" fontId="78" fillId="34" borderId="120" xfId="0" applyNumberFormat="1" applyFont="1" applyFill="1" applyBorder="1" applyAlignment="1" applyProtection="1">
      <alignment horizontal="center" vertical="center"/>
      <protection hidden="1"/>
    </xf>
    <xf numFmtId="0" fontId="78" fillId="34" borderId="120" xfId="0" applyFont="1" applyFill="1" applyBorder="1" applyAlignment="1" applyProtection="1">
      <alignment vertical="center"/>
      <protection hidden="1"/>
    </xf>
    <xf numFmtId="166" fontId="95" fillId="34" borderId="120" xfId="0" applyNumberFormat="1" applyFont="1" applyFill="1" applyBorder="1" applyAlignment="1" applyProtection="1">
      <alignment horizontal="center" vertical="center"/>
      <protection hidden="1"/>
    </xf>
    <xf numFmtId="3" fontId="95" fillId="34" borderId="71" xfId="0" applyNumberFormat="1" applyFont="1" applyFill="1" applyBorder="1" applyAlignment="1" applyProtection="1">
      <alignment horizontal="center" vertical="center"/>
      <protection hidden="1"/>
    </xf>
    <xf numFmtId="0" fontId="34" fillId="0" borderId="49" xfId="42" applyFont="1" applyBorder="1" applyAlignment="1" applyProtection="1">
      <alignment vertical="center"/>
      <protection hidden="1"/>
    </xf>
    <xf numFmtId="0" fontId="35" fillId="0" borderId="20" xfId="42" applyFont="1" applyBorder="1" applyAlignment="1" applyProtection="1">
      <alignment horizontal="left" vertical="center"/>
      <protection hidden="1"/>
    </xf>
    <xf numFmtId="0" fontId="35" fillId="0" borderId="20" xfId="0" applyFont="1" applyBorder="1" applyAlignment="1" applyProtection="1">
      <alignment horizontal="center" vertical="center"/>
      <protection hidden="1"/>
    </xf>
    <xf numFmtId="165" fontId="34" fillId="0" borderId="20" xfId="0" applyNumberFormat="1" applyFont="1" applyBorder="1" applyAlignment="1" applyProtection="1">
      <alignment horizontal="center" vertical="center"/>
      <protection hidden="1"/>
    </xf>
    <xf numFmtId="4" fontId="35" fillId="0" borderId="20" xfId="0" applyNumberFormat="1" applyFont="1" applyBorder="1" applyAlignment="1" applyProtection="1">
      <alignment horizontal="center" vertical="center"/>
      <protection hidden="1"/>
    </xf>
    <xf numFmtId="9" fontId="70" fillId="0" borderId="20" xfId="0" applyNumberFormat="1" applyFont="1" applyBorder="1" applyAlignment="1" applyProtection="1">
      <alignment horizontal="center" vertical="center"/>
      <protection hidden="1"/>
    </xf>
    <xf numFmtId="166" fontId="34" fillId="0" borderId="20" xfId="0" applyNumberFormat="1" applyFont="1" applyBorder="1" applyAlignment="1" applyProtection="1">
      <alignment horizontal="center" vertical="center"/>
      <protection hidden="1"/>
    </xf>
    <xf numFmtId="3" fontId="34" fillId="0" borderId="20" xfId="0" applyNumberFormat="1" applyFont="1" applyBorder="1" applyAlignment="1" applyProtection="1">
      <alignment horizontal="center" vertical="center"/>
      <protection hidden="1"/>
    </xf>
    <xf numFmtId="0" fontId="35" fillId="0" borderId="31" xfId="0" applyFont="1" applyBorder="1" applyAlignment="1" applyProtection="1">
      <alignment horizontal="center" vertical="center"/>
      <protection hidden="1"/>
    </xf>
    <xf numFmtId="0" fontId="34" fillId="0" borderId="53" xfId="0" applyFont="1" applyBorder="1" applyAlignment="1" applyProtection="1">
      <alignment vertical="center"/>
      <protection hidden="1"/>
    </xf>
    <xf numFmtId="0" fontId="35" fillId="0" borderId="32" xfId="0" applyFont="1" applyBorder="1" applyAlignment="1" applyProtection="1">
      <alignment horizontal="left" vertical="center"/>
      <protection hidden="1"/>
    </xf>
    <xf numFmtId="0" fontId="35" fillId="0" borderId="31" xfId="0" applyFont="1" applyBorder="1" applyAlignment="1" applyProtection="1">
      <alignment horizontal="left" vertical="center"/>
      <protection hidden="1"/>
    </xf>
    <xf numFmtId="0" fontId="34" fillId="0" borderId="20" xfId="42" applyFont="1" applyBorder="1" applyAlignment="1" applyProtection="1">
      <alignment horizontal="center" vertical="center"/>
      <protection hidden="1"/>
    </xf>
    <xf numFmtId="0" fontId="34" fillId="0" borderId="11" xfId="42" applyFont="1" applyBorder="1" applyAlignment="1" applyProtection="1">
      <alignment horizontal="center" vertical="center"/>
      <protection hidden="1"/>
    </xf>
    <xf numFmtId="0" fontId="34" fillId="0" borderId="57" xfId="42" applyFont="1" applyBorder="1" applyAlignment="1" applyProtection="1">
      <alignment vertical="center"/>
      <protection hidden="1"/>
    </xf>
    <xf numFmtId="0" fontId="35" fillId="0" borderId="33" xfId="42" applyFont="1" applyBorder="1" applyAlignment="1" applyProtection="1">
      <alignment horizontal="left" vertical="center"/>
      <protection hidden="1"/>
    </xf>
    <xf numFmtId="0" fontId="35" fillId="0" borderId="33" xfId="42" applyFont="1" applyBorder="1" applyAlignment="1" applyProtection="1">
      <alignment horizontal="center" vertical="center"/>
      <protection hidden="1"/>
    </xf>
    <xf numFmtId="4" fontId="35" fillId="0" borderId="33" xfId="0" applyNumberFormat="1" applyFont="1" applyBorder="1" applyAlignment="1" applyProtection="1">
      <alignment horizontal="center" vertical="center"/>
      <protection hidden="1"/>
    </xf>
    <xf numFmtId="9" fontId="70" fillId="0" borderId="33" xfId="0" applyNumberFormat="1" applyFont="1" applyBorder="1" applyAlignment="1" applyProtection="1">
      <alignment horizontal="center" vertical="center"/>
      <protection hidden="1"/>
    </xf>
    <xf numFmtId="166" fontId="34" fillId="0" borderId="33" xfId="0" applyNumberFormat="1" applyFont="1" applyBorder="1" applyAlignment="1" applyProtection="1">
      <alignment horizontal="center" vertical="center"/>
      <protection hidden="1"/>
    </xf>
    <xf numFmtId="0" fontId="35" fillId="0" borderId="20" xfId="42" applyFont="1" applyBorder="1" applyAlignment="1" applyProtection="1">
      <alignment horizontal="center" vertical="center"/>
      <protection hidden="1"/>
    </xf>
    <xf numFmtId="0" fontId="34" fillId="0" borderId="52" xfId="42" applyFont="1" applyBorder="1" applyAlignment="1" applyProtection="1">
      <alignment vertical="center"/>
      <protection hidden="1"/>
    </xf>
    <xf numFmtId="165" fontId="34" fillId="0" borderId="36" xfId="0" applyNumberFormat="1" applyFont="1" applyBorder="1" applyAlignment="1" applyProtection="1">
      <alignment horizontal="center" vertical="center"/>
      <protection hidden="1"/>
    </xf>
    <xf numFmtId="4" fontId="35" fillId="0" borderId="36" xfId="0" applyNumberFormat="1" applyFont="1" applyBorder="1" applyAlignment="1" applyProtection="1">
      <alignment horizontal="center" vertical="center"/>
      <protection hidden="1"/>
    </xf>
    <xf numFmtId="9" fontId="70" fillId="0" borderId="36" xfId="0" applyNumberFormat="1" applyFont="1" applyBorder="1" applyAlignment="1" applyProtection="1">
      <alignment horizontal="center" vertical="center"/>
      <protection hidden="1"/>
    </xf>
    <xf numFmtId="166" fontId="34" fillId="0" borderId="36" xfId="0" applyNumberFormat="1" applyFont="1" applyBorder="1" applyAlignment="1" applyProtection="1">
      <alignment horizontal="center" vertical="center"/>
      <protection hidden="1"/>
    </xf>
    <xf numFmtId="165" fontId="40" fillId="0" borderId="104" xfId="0" applyNumberFormat="1" applyFont="1" applyBorder="1" applyAlignment="1" applyProtection="1">
      <alignment horizontal="center" vertical="center"/>
      <protection hidden="1"/>
    </xf>
    <xf numFmtId="0" fontId="45" fillId="24" borderId="40" xfId="0" applyFont="1" applyFill="1" applyBorder="1" applyAlignment="1" applyProtection="1">
      <alignment vertical="center"/>
      <protection hidden="1"/>
    </xf>
    <xf numFmtId="0" fontId="45" fillId="24" borderId="39" xfId="0" applyFont="1" applyFill="1" applyBorder="1" applyAlignment="1" applyProtection="1">
      <alignment vertical="center"/>
      <protection hidden="1"/>
    </xf>
    <xf numFmtId="0" fontId="40" fillId="0" borderId="12" xfId="41" applyFont="1" applyBorder="1" applyAlignment="1" applyProtection="1">
      <alignment vertical="center" wrapText="1"/>
      <protection hidden="1"/>
    </xf>
    <xf numFmtId="0" fontId="34" fillId="25" borderId="52" xfId="42" applyFont="1" applyFill="1" applyBorder="1" applyAlignment="1" applyProtection="1">
      <alignment vertical="center"/>
      <protection hidden="1"/>
    </xf>
    <xf numFmtId="2" fontId="35" fillId="25" borderId="36" xfId="0" applyNumberFormat="1" applyFont="1" applyFill="1" applyBorder="1" applyAlignment="1" applyProtection="1">
      <alignment horizontal="left" vertical="center"/>
      <protection hidden="1"/>
    </xf>
    <xf numFmtId="165" fontId="75" fillId="0" borderId="0" xfId="0" applyNumberFormat="1" applyFont="1" applyAlignment="1" applyProtection="1">
      <alignment horizontal="left" vertical="center"/>
      <protection hidden="1"/>
    </xf>
    <xf numFmtId="165" fontId="76" fillId="34" borderId="106" xfId="0" applyNumberFormat="1" applyFont="1" applyFill="1" applyBorder="1" applyAlignment="1" applyProtection="1">
      <alignment horizontal="center" vertical="center"/>
      <protection hidden="1"/>
    </xf>
    <xf numFmtId="2" fontId="35" fillId="0" borderId="20" xfId="0" applyNumberFormat="1" applyFont="1" applyBorder="1" applyAlignment="1" applyProtection="1">
      <alignment horizontal="left" vertical="center"/>
      <protection hidden="1"/>
    </xf>
    <xf numFmtId="0" fontId="36" fillId="0" borderId="0" xfId="41" applyFont="1" applyAlignment="1" applyProtection="1">
      <alignment horizontal="left" vertical="center"/>
      <protection hidden="1"/>
    </xf>
    <xf numFmtId="0" fontId="49" fillId="0" borderId="0" xfId="0" applyFont="1" applyAlignment="1" applyProtection="1">
      <alignment horizontal="left" vertical="top"/>
      <protection hidden="1"/>
    </xf>
    <xf numFmtId="0" fontId="50" fillId="0" borderId="46" xfId="0" applyFont="1" applyBorder="1" applyAlignment="1" applyProtection="1">
      <alignment horizontal="left" vertical="top"/>
      <protection hidden="1"/>
    </xf>
    <xf numFmtId="0" fontId="10" fillId="0" borderId="0" xfId="29" applyBorder="1" applyAlignment="1" applyProtection="1">
      <alignment horizontal="left" vertical="top"/>
      <protection hidden="1"/>
    </xf>
    <xf numFmtId="0" fontId="49" fillId="0" borderId="46" xfId="0" applyFont="1" applyBorder="1" applyAlignment="1" applyProtection="1">
      <alignment horizontal="left" vertical="top"/>
      <protection hidden="1"/>
    </xf>
    <xf numFmtId="0" fontId="50" fillId="0" borderId="0" xfId="0" applyFont="1" applyAlignment="1" applyProtection="1">
      <alignment horizontal="left" vertical="top"/>
      <protection hidden="1"/>
    </xf>
    <xf numFmtId="165" fontId="42" fillId="0" borderId="0" xfId="0" applyNumberFormat="1" applyFont="1" applyAlignment="1" applyProtection="1">
      <alignment horizontal="left" vertical="center"/>
      <protection hidden="1"/>
    </xf>
    <xf numFmtId="0" fontId="34" fillId="25" borderId="36" xfId="42" applyFont="1" applyFill="1" applyBorder="1" applyAlignment="1" applyProtection="1">
      <alignment horizontal="center" vertical="center"/>
      <protection hidden="1"/>
    </xf>
    <xf numFmtId="0" fontId="96" fillId="0" borderId="34" xfId="40" applyFont="1" applyBorder="1" applyAlignment="1" applyProtection="1">
      <alignment vertical="center"/>
      <protection hidden="1"/>
    </xf>
    <xf numFmtId="2" fontId="40" fillId="0" borderId="32" xfId="40" applyNumberFormat="1" applyFont="1" applyBorder="1" applyAlignment="1" applyProtection="1">
      <alignment vertical="center" wrapText="1"/>
      <protection hidden="1"/>
    </xf>
    <xf numFmtId="166" fontId="41" fillId="0" borderId="60" xfId="40" applyNumberFormat="1" applyFont="1" applyBorder="1" applyAlignment="1" applyProtection="1">
      <alignment horizontal="center" vertical="center"/>
      <protection hidden="1"/>
    </xf>
    <xf numFmtId="165" fontId="40" fillId="39" borderId="12" xfId="40" applyNumberFormat="1" applyFont="1" applyFill="1" applyBorder="1" applyAlignment="1" applyProtection="1">
      <alignment horizontal="center" vertical="center"/>
      <protection hidden="1"/>
    </xf>
    <xf numFmtId="165" fontId="40" fillId="31" borderId="12" xfId="40" applyNumberFormat="1" applyFont="1" applyFill="1" applyBorder="1" applyAlignment="1" applyProtection="1">
      <alignment horizontal="center" vertical="center"/>
      <protection hidden="1"/>
    </xf>
    <xf numFmtId="0" fontId="82" fillId="28" borderId="38" xfId="0" applyFont="1" applyFill="1" applyBorder="1" applyAlignment="1" applyProtection="1">
      <alignment horizontal="center" vertical="center"/>
      <protection hidden="1"/>
    </xf>
    <xf numFmtId="165" fontId="82" fillId="28" borderId="12" xfId="40" applyNumberFormat="1" applyFont="1" applyFill="1" applyBorder="1" applyAlignment="1" applyProtection="1">
      <alignment horizontal="center" vertical="center"/>
      <protection hidden="1"/>
    </xf>
    <xf numFmtId="0" fontId="93" fillId="28" borderId="22" xfId="40" applyFont="1" applyFill="1" applyBorder="1" applyAlignment="1" applyProtection="1">
      <alignment vertical="center"/>
      <protection hidden="1"/>
    </xf>
    <xf numFmtId="0" fontId="35" fillId="0" borderId="36" xfId="42" applyFont="1" applyBorder="1" applyAlignment="1" applyProtection="1">
      <alignment horizontal="left" vertical="center"/>
      <protection hidden="1"/>
    </xf>
    <xf numFmtId="0" fontId="35" fillId="0" borderId="36" xfId="42" applyFont="1" applyBorder="1" applyAlignment="1" applyProtection="1">
      <alignment horizontal="center" vertical="center"/>
      <protection hidden="1"/>
    </xf>
    <xf numFmtId="0" fontId="34" fillId="0" borderId="36" xfId="42" applyFont="1" applyBorder="1" applyAlignment="1" applyProtection="1">
      <alignment horizontal="center" vertical="center"/>
      <protection hidden="1"/>
    </xf>
    <xf numFmtId="165" fontId="40" fillId="31" borderId="44" xfId="40" applyNumberFormat="1" applyFont="1" applyFill="1" applyBorder="1" applyAlignment="1" applyProtection="1">
      <alignment horizontal="center" vertical="center"/>
      <protection hidden="1"/>
    </xf>
    <xf numFmtId="165" fontId="40" fillId="31" borderId="14" xfId="40" applyNumberFormat="1" applyFont="1" applyFill="1" applyBorder="1" applyAlignment="1" applyProtection="1">
      <alignment horizontal="center" vertical="center"/>
      <protection hidden="1"/>
    </xf>
    <xf numFmtId="165" fontId="40" fillId="31" borderId="101" xfId="4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right" vertical="center"/>
      <protection hidden="1"/>
    </xf>
    <xf numFmtId="4" fontId="38" fillId="29" borderId="12" xfId="40" applyNumberFormat="1" applyFont="1" applyFill="1" applyBorder="1" applyAlignment="1" applyProtection="1">
      <alignment vertical="center"/>
      <protection hidden="1"/>
    </xf>
    <xf numFmtId="0" fontId="40" fillId="31" borderId="32" xfId="40" applyFont="1" applyFill="1" applyBorder="1" applyAlignment="1" applyProtection="1">
      <alignment horizontal="left" vertical="center"/>
      <protection hidden="1"/>
    </xf>
    <xf numFmtId="0" fontId="40" fillId="31" borderId="10" xfId="40" applyFont="1" applyFill="1" applyBorder="1" applyAlignment="1" applyProtection="1">
      <alignment horizontal="left" vertical="center"/>
      <protection hidden="1"/>
    </xf>
    <xf numFmtId="0" fontId="40" fillId="31" borderId="10" xfId="40" applyFont="1" applyFill="1" applyBorder="1" applyAlignment="1" applyProtection="1">
      <alignment vertical="center"/>
      <protection hidden="1"/>
    </xf>
    <xf numFmtId="0" fontId="40" fillId="31" borderId="31" xfId="40" applyFont="1" applyFill="1" applyBorder="1" applyAlignment="1" applyProtection="1">
      <alignment vertical="center"/>
      <protection hidden="1"/>
    </xf>
    <xf numFmtId="0" fontId="40" fillId="31" borderId="32" xfId="40" applyFont="1" applyFill="1" applyBorder="1" applyAlignment="1" applyProtection="1">
      <alignment vertical="center"/>
      <protection hidden="1"/>
    </xf>
    <xf numFmtId="0" fontId="40" fillId="31" borderId="31" xfId="40" applyFont="1" applyFill="1" applyBorder="1" applyAlignment="1" applyProtection="1">
      <alignment horizontal="left" vertical="center"/>
      <protection hidden="1"/>
    </xf>
    <xf numFmtId="165" fontId="40" fillId="31" borderId="13" xfId="40" applyNumberFormat="1" applyFont="1" applyFill="1" applyBorder="1" applyAlignment="1" applyProtection="1">
      <alignment horizontal="center" vertical="center"/>
      <protection hidden="1"/>
    </xf>
    <xf numFmtId="0" fontId="40" fillId="31" borderId="67" xfId="40" applyFont="1" applyFill="1" applyBorder="1" applyAlignment="1" applyProtection="1">
      <alignment horizontal="left" vertical="center"/>
      <protection hidden="1"/>
    </xf>
    <xf numFmtId="0" fontId="0" fillId="0" borderId="65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64" xfId="0" applyBorder="1" applyAlignment="1">
      <alignment vertical="center"/>
    </xf>
    <xf numFmtId="0" fontId="38" fillId="31" borderId="52" xfId="40" applyFont="1" applyFill="1" applyBorder="1" applyAlignment="1" applyProtection="1">
      <alignment horizontal="left" vertical="center"/>
      <protection hidden="1"/>
    </xf>
    <xf numFmtId="0" fontId="38" fillId="31" borderId="36" xfId="40" applyFont="1" applyFill="1" applyBorder="1" applyAlignment="1" applyProtection="1">
      <alignment horizontal="left" vertical="center"/>
      <protection hidden="1"/>
    </xf>
    <xf numFmtId="165" fontId="41" fillId="31" borderId="36" xfId="40" applyNumberFormat="1" applyFont="1" applyFill="1" applyBorder="1" applyAlignment="1" applyProtection="1">
      <alignment horizontal="center" vertical="center"/>
      <protection hidden="1"/>
    </xf>
    <xf numFmtId="0" fontId="40" fillId="31" borderId="49" xfId="40" applyFont="1" applyFill="1" applyBorder="1" applyAlignment="1" applyProtection="1">
      <alignment horizontal="left" vertical="center"/>
      <protection hidden="1"/>
    </xf>
    <xf numFmtId="0" fontId="40" fillId="31" borderId="50" xfId="40" applyFont="1" applyFill="1" applyBorder="1" applyAlignment="1" applyProtection="1">
      <alignment horizontal="left" vertical="center"/>
      <protection hidden="1"/>
    </xf>
    <xf numFmtId="0" fontId="40" fillId="31" borderId="51" xfId="40" applyFont="1" applyFill="1" applyBorder="1" applyAlignment="1" applyProtection="1">
      <alignment horizontal="left" vertical="center"/>
      <protection hidden="1"/>
    </xf>
    <xf numFmtId="0" fontId="58" fillId="28" borderId="113" xfId="40" applyFont="1" applyFill="1" applyBorder="1" applyAlignment="1" applyProtection="1">
      <alignment vertical="center"/>
      <protection hidden="1"/>
    </xf>
    <xf numFmtId="0" fontId="58" fillId="28" borderId="88" xfId="40" applyFont="1" applyFill="1" applyBorder="1" applyAlignment="1" applyProtection="1">
      <alignment vertical="center"/>
      <protection hidden="1"/>
    </xf>
    <xf numFmtId="165" fontId="40" fillId="0" borderId="101" xfId="40" applyNumberFormat="1" applyFont="1" applyBorder="1" applyAlignment="1" applyProtection="1">
      <alignment horizontal="center" vertical="center"/>
      <protection hidden="1"/>
    </xf>
    <xf numFmtId="0" fontId="38" fillId="0" borderId="57" xfId="40" applyFont="1" applyBorder="1" applyAlignment="1" applyProtection="1">
      <alignment vertical="center"/>
      <protection hidden="1"/>
    </xf>
    <xf numFmtId="0" fontId="38" fillId="0" borderId="59" xfId="40" applyFont="1" applyBorder="1" applyAlignment="1" applyProtection="1">
      <alignment vertical="center"/>
      <protection hidden="1"/>
    </xf>
    <xf numFmtId="0" fontId="40" fillId="31" borderId="52" xfId="40" applyFont="1" applyFill="1" applyBorder="1" applyAlignment="1" applyProtection="1">
      <alignment horizontal="left" vertical="center"/>
      <protection hidden="1"/>
    </xf>
    <xf numFmtId="165" fontId="40" fillId="0" borderId="105" xfId="40" applyNumberFormat="1" applyFont="1" applyBorder="1" applyAlignment="1" applyProtection="1">
      <alignment horizontal="center" vertical="center"/>
      <protection hidden="1"/>
    </xf>
    <xf numFmtId="0" fontId="40" fillId="31" borderId="53" xfId="40" applyFont="1" applyFill="1" applyBorder="1" applyAlignment="1" applyProtection="1">
      <alignment horizontal="left" vertical="center"/>
      <protection hidden="1"/>
    </xf>
    <xf numFmtId="0" fontId="40" fillId="31" borderId="56" xfId="40" applyFont="1" applyFill="1" applyBorder="1" applyAlignment="1" applyProtection="1">
      <alignment horizontal="left" vertical="center"/>
      <protection hidden="1"/>
    </xf>
    <xf numFmtId="0" fontId="40" fillId="31" borderId="59" xfId="40" applyFont="1" applyFill="1" applyBorder="1" applyAlignment="1" applyProtection="1">
      <alignment horizontal="left" vertical="center"/>
      <protection hidden="1"/>
    </xf>
    <xf numFmtId="0" fontId="38" fillId="0" borderId="31" xfId="40" applyFont="1" applyBorder="1" applyAlignment="1" applyProtection="1">
      <alignment vertical="center"/>
      <protection hidden="1"/>
    </xf>
    <xf numFmtId="0" fontId="38" fillId="0" borderId="33" xfId="40" applyFont="1" applyBorder="1" applyAlignment="1" applyProtection="1">
      <alignment vertical="center"/>
      <protection hidden="1"/>
    </xf>
    <xf numFmtId="0" fontId="58" fillId="28" borderId="65" xfId="4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>
      <alignment horizontal="center"/>
    </xf>
    <xf numFmtId="0" fontId="58" fillId="28" borderId="106" xfId="40" applyFont="1" applyFill="1" applyBorder="1" applyAlignment="1" applyProtection="1">
      <alignment vertical="center"/>
      <protection hidden="1"/>
    </xf>
    <xf numFmtId="0" fontId="58" fillId="28" borderId="106" xfId="40" applyFont="1" applyFill="1" applyBorder="1" applyAlignment="1" applyProtection="1">
      <alignment horizontal="center" vertical="center"/>
      <protection hidden="1"/>
    </xf>
    <xf numFmtId="0" fontId="38" fillId="0" borderId="70" xfId="40" applyFont="1" applyBorder="1" applyAlignment="1" applyProtection="1">
      <alignment vertical="center"/>
      <protection hidden="1"/>
    </xf>
    <xf numFmtId="0" fontId="0" fillId="0" borderId="20" xfId="0" applyBorder="1" applyAlignment="1">
      <alignment horizontal="center"/>
    </xf>
    <xf numFmtId="0" fontId="0" fillId="0" borderId="11" xfId="0" applyBorder="1" applyAlignment="1">
      <alignment horizontal="center"/>
    </xf>
    <xf numFmtId="3" fontId="57" fillId="0" borderId="0" xfId="41" applyNumberFormat="1" applyFont="1" applyAlignment="1" applyProtection="1">
      <alignment vertical="center"/>
      <protection hidden="1"/>
    </xf>
    <xf numFmtId="3" fontId="38" fillId="0" borderId="0" xfId="40" applyNumberFormat="1" applyFont="1" applyAlignment="1" applyProtection="1">
      <alignment vertical="center"/>
      <protection hidden="1"/>
    </xf>
    <xf numFmtId="9" fontId="92" fillId="31" borderId="0" xfId="46" applyFont="1" applyFill="1" applyBorder="1" applyAlignment="1" applyProtection="1">
      <alignment horizontal="left" vertical="center"/>
      <protection hidden="1"/>
    </xf>
    <xf numFmtId="166" fontId="61" fillId="0" borderId="0" xfId="0" applyNumberFormat="1" applyFont="1" applyAlignment="1" applyProtection="1">
      <alignment vertical="center"/>
      <protection hidden="1"/>
    </xf>
    <xf numFmtId="168" fontId="40" fillId="29" borderId="12" xfId="0" applyNumberFormat="1" applyFont="1" applyFill="1" applyBorder="1" applyAlignment="1" applyProtection="1">
      <alignment vertical="center"/>
      <protection hidden="1"/>
    </xf>
    <xf numFmtId="9" fontId="54" fillId="31" borderId="12" xfId="46" applyFont="1" applyFill="1" applyBorder="1" applyAlignment="1" applyProtection="1">
      <alignment horizontal="left" vertical="center"/>
      <protection locked="0" hidden="1"/>
    </xf>
    <xf numFmtId="9" fontId="97" fillId="36" borderId="12" xfId="46" applyFont="1" applyFill="1" applyBorder="1" applyAlignment="1" applyProtection="1">
      <alignment horizontal="center" vertical="center"/>
      <protection hidden="1"/>
    </xf>
    <xf numFmtId="9" fontId="80" fillId="29" borderId="12" xfId="46" applyFont="1" applyFill="1" applyBorder="1" applyAlignment="1" applyProtection="1">
      <alignment horizontal="center" vertical="center"/>
      <protection hidden="1"/>
    </xf>
    <xf numFmtId="3" fontId="41" fillId="0" borderId="54" xfId="0" applyNumberFormat="1" applyFont="1" applyBorder="1" applyAlignment="1" applyProtection="1">
      <alignment horizontal="center" vertical="center"/>
      <protection locked="0" hidden="1"/>
    </xf>
    <xf numFmtId="3" fontId="41" fillId="0" borderId="21" xfId="0" applyNumberFormat="1" applyFont="1" applyBorder="1" applyAlignment="1" applyProtection="1">
      <alignment horizontal="center" vertical="center"/>
      <protection locked="0" hidden="1"/>
    </xf>
    <xf numFmtId="3" fontId="34" fillId="31" borderId="0" xfId="0" applyNumberFormat="1" applyFont="1" applyFill="1" applyAlignment="1" applyProtection="1">
      <alignment horizontal="center" vertical="center"/>
      <protection hidden="1"/>
    </xf>
    <xf numFmtId="0" fontId="38" fillId="0" borderId="0" xfId="42" applyFont="1" applyAlignment="1" applyProtection="1">
      <alignment vertical="center"/>
      <protection hidden="1"/>
    </xf>
    <xf numFmtId="165" fontId="38" fillId="0" borderId="0" xfId="0" applyNumberFormat="1" applyFont="1" applyAlignment="1" applyProtection="1">
      <alignment vertical="center"/>
      <protection hidden="1"/>
    </xf>
    <xf numFmtId="0" fontId="34" fillId="31" borderId="0" xfId="42" applyFont="1" applyFill="1" applyAlignment="1" applyProtection="1">
      <alignment vertical="center"/>
      <protection hidden="1"/>
    </xf>
    <xf numFmtId="0" fontId="35" fillId="31" borderId="0" xfId="42" applyFont="1" applyFill="1" applyAlignment="1" applyProtection="1">
      <alignment horizontal="left" vertical="center"/>
      <protection hidden="1"/>
    </xf>
    <xf numFmtId="0" fontId="35" fillId="31" borderId="0" xfId="42" applyFont="1" applyFill="1" applyAlignment="1" applyProtection="1">
      <alignment horizontal="center" vertical="center"/>
      <protection hidden="1"/>
    </xf>
    <xf numFmtId="165" fontId="34" fillId="31" borderId="0" xfId="0" applyNumberFormat="1" applyFont="1" applyFill="1" applyAlignment="1" applyProtection="1">
      <alignment horizontal="center" vertical="center"/>
      <protection hidden="1"/>
    </xf>
    <xf numFmtId="4" fontId="35" fillId="31" borderId="0" xfId="0" applyNumberFormat="1" applyFont="1" applyFill="1" applyAlignment="1" applyProtection="1">
      <alignment horizontal="center" vertical="center"/>
      <protection hidden="1"/>
    </xf>
    <xf numFmtId="9" fontId="70" fillId="31" borderId="0" xfId="0" applyNumberFormat="1" applyFont="1" applyFill="1" applyAlignment="1" applyProtection="1">
      <alignment horizontal="center" vertical="center"/>
      <protection hidden="1"/>
    </xf>
    <xf numFmtId="166" fontId="34" fillId="31" borderId="0" xfId="0" applyNumberFormat="1" applyFont="1" applyFill="1" applyAlignment="1" applyProtection="1">
      <alignment horizontal="center" vertical="center"/>
      <protection hidden="1"/>
    </xf>
    <xf numFmtId="166" fontId="57" fillId="29" borderId="12" xfId="0" applyNumberFormat="1" applyFont="1" applyFill="1" applyBorder="1" applyAlignment="1" applyProtection="1">
      <alignment horizontal="center" vertical="center" wrapText="1"/>
      <protection hidden="1"/>
    </xf>
    <xf numFmtId="2" fontId="60" fillId="24" borderId="32" xfId="0" applyNumberFormat="1" applyFont="1" applyFill="1" applyBorder="1" applyAlignment="1" applyProtection="1">
      <alignment horizontal="center" vertical="center" wrapText="1"/>
      <protection hidden="1"/>
    </xf>
    <xf numFmtId="3" fontId="68" fillId="38" borderId="12" xfId="0" applyNumberFormat="1" applyFont="1" applyFill="1" applyBorder="1" applyAlignment="1" applyProtection="1">
      <alignment horizontal="center" vertical="center"/>
      <protection hidden="1"/>
    </xf>
    <xf numFmtId="4" fontId="38" fillId="0" borderId="12" xfId="40" applyNumberFormat="1" applyFont="1" applyBorder="1" applyAlignment="1" applyProtection="1">
      <alignment horizontal="center" vertical="center"/>
      <protection hidden="1"/>
    </xf>
    <xf numFmtId="3" fontId="34" fillId="0" borderId="73" xfId="0" applyNumberFormat="1" applyFont="1" applyBorder="1" applyAlignment="1" applyProtection="1">
      <alignment horizontal="center" vertical="center"/>
      <protection locked="0" hidden="1"/>
    </xf>
    <xf numFmtId="3" fontId="34" fillId="0" borderId="101" xfId="0" applyNumberFormat="1" applyFont="1" applyBorder="1" applyAlignment="1" applyProtection="1">
      <alignment horizontal="center" vertical="center"/>
      <protection locked="0" hidden="1"/>
    </xf>
    <xf numFmtId="3" fontId="34" fillId="0" borderId="15" xfId="0" applyNumberFormat="1" applyFont="1" applyBorder="1" applyAlignment="1" applyProtection="1">
      <alignment horizontal="center" vertical="center"/>
      <protection locked="0" hidden="1"/>
    </xf>
    <xf numFmtId="166" fontId="38" fillId="0" borderId="97" xfId="40" applyNumberFormat="1" applyFont="1" applyBorder="1" applyAlignment="1" applyProtection="1">
      <alignment horizontal="center" vertical="center"/>
      <protection hidden="1"/>
    </xf>
    <xf numFmtId="0" fontId="58" fillId="28" borderId="58" xfId="40" applyFont="1" applyFill="1" applyBorder="1" applyAlignment="1" applyProtection="1">
      <alignment vertical="center"/>
      <protection hidden="1"/>
    </xf>
    <xf numFmtId="166" fontId="38" fillId="0" borderId="95" xfId="40" applyNumberFormat="1" applyFont="1" applyBorder="1" applyAlignment="1" applyProtection="1">
      <alignment horizontal="center" vertical="center"/>
      <protection hidden="1"/>
    </xf>
    <xf numFmtId="0" fontId="93" fillId="28" borderId="19" xfId="40" applyFont="1" applyFill="1" applyBorder="1" applyAlignment="1" applyProtection="1">
      <alignment vertical="center"/>
      <protection hidden="1"/>
    </xf>
    <xf numFmtId="0" fontId="93" fillId="28" borderId="113" xfId="40" applyFont="1" applyFill="1" applyBorder="1" applyAlignment="1" applyProtection="1">
      <alignment vertical="center"/>
      <protection hidden="1"/>
    </xf>
    <xf numFmtId="0" fontId="99" fillId="0" borderId="0" xfId="0" applyFont="1"/>
    <xf numFmtId="0" fontId="93" fillId="28" borderId="67" xfId="40" applyFont="1" applyFill="1" applyBorder="1" applyAlignment="1" applyProtection="1">
      <alignment vertical="center"/>
      <protection hidden="1"/>
    </xf>
    <xf numFmtId="0" fontId="93" fillId="28" borderId="68" xfId="40" applyFont="1" applyFill="1" applyBorder="1" applyAlignment="1" applyProtection="1">
      <alignment vertical="center"/>
      <protection hidden="1"/>
    </xf>
    <xf numFmtId="0" fontId="101" fillId="0" borderId="0" xfId="40" applyFont="1" applyAlignment="1" applyProtection="1">
      <alignment horizontal="left" vertical="center"/>
      <protection hidden="1"/>
    </xf>
    <xf numFmtId="0" fontId="90" fillId="28" borderId="68" xfId="40" applyFont="1" applyFill="1" applyBorder="1" applyAlignment="1" applyProtection="1">
      <alignment horizontal="left" vertical="center"/>
      <protection hidden="1"/>
    </xf>
    <xf numFmtId="0" fontId="44" fillId="0" borderId="0" xfId="40" applyFont="1" applyAlignment="1" applyProtection="1">
      <alignment horizontal="left" vertical="center"/>
      <protection hidden="1"/>
    </xf>
    <xf numFmtId="0" fontId="44" fillId="0" borderId="34" xfId="40" applyFont="1" applyBorder="1" applyAlignment="1" applyProtection="1">
      <alignment horizontal="left" vertical="center"/>
      <protection hidden="1"/>
    </xf>
    <xf numFmtId="0" fontId="44" fillId="0" borderId="10" xfId="40" applyFont="1" applyBorder="1" applyAlignment="1" applyProtection="1">
      <alignment horizontal="left" vertical="center"/>
      <protection hidden="1"/>
    </xf>
    <xf numFmtId="0" fontId="100" fillId="30" borderId="32" xfId="0" applyFont="1" applyFill="1" applyBorder="1" applyAlignment="1">
      <alignment horizontal="center" vertical="center" wrapText="1"/>
    </xf>
    <xf numFmtId="0" fontId="44" fillId="0" borderId="28" xfId="40" applyFont="1" applyBorder="1" applyAlignment="1" applyProtection="1">
      <alignment horizontal="left" vertical="center"/>
      <protection hidden="1"/>
    </xf>
    <xf numFmtId="0" fontId="44" fillId="0" borderId="86" xfId="40" applyFont="1" applyBorder="1" applyAlignment="1" applyProtection="1">
      <alignment horizontal="left" vertical="center"/>
      <protection hidden="1"/>
    </xf>
    <xf numFmtId="0" fontId="58" fillId="28" borderId="63" xfId="40" applyFont="1" applyFill="1" applyBorder="1" applyAlignment="1" applyProtection="1">
      <alignment vertical="center"/>
      <protection hidden="1"/>
    </xf>
    <xf numFmtId="0" fontId="42" fillId="28" borderId="32" xfId="0" applyFont="1" applyFill="1" applyBorder="1" applyAlignment="1" applyProtection="1">
      <alignment horizontal="center" vertical="center"/>
      <protection hidden="1"/>
    </xf>
    <xf numFmtId="0" fontId="40" fillId="0" borderId="70" xfId="0" applyFont="1" applyBorder="1" applyAlignment="1" applyProtection="1">
      <alignment horizontal="left" vertical="center" wrapText="1"/>
      <protection hidden="1"/>
    </xf>
    <xf numFmtId="0" fontId="58" fillId="28" borderId="61" xfId="40" applyFont="1" applyFill="1" applyBorder="1" applyAlignment="1" applyProtection="1">
      <alignment vertical="center"/>
      <protection hidden="1"/>
    </xf>
    <xf numFmtId="0" fontId="93" fillId="28" borderId="16" xfId="40" applyFont="1" applyFill="1" applyBorder="1" applyAlignment="1" applyProtection="1">
      <alignment vertical="center"/>
      <protection hidden="1"/>
    </xf>
    <xf numFmtId="3" fontId="38" fillId="0" borderId="0" xfId="40" applyNumberFormat="1" applyFont="1" applyAlignment="1" applyProtection="1">
      <alignment horizontal="center" vertical="center"/>
      <protection hidden="1"/>
    </xf>
    <xf numFmtId="3" fontId="38" fillId="0" borderId="34" xfId="40" applyNumberFormat="1" applyFont="1" applyBorder="1" applyAlignment="1" applyProtection="1">
      <alignment horizontal="center" vertical="center"/>
      <protection hidden="1"/>
    </xf>
    <xf numFmtId="167" fontId="38" fillId="0" borderId="96" xfId="40" applyNumberFormat="1" applyFont="1" applyBorder="1" applyAlignment="1" applyProtection="1">
      <alignment horizontal="center" vertical="center"/>
      <protection hidden="1"/>
    </xf>
    <xf numFmtId="0" fontId="58" fillId="28" borderId="40" xfId="40" applyFont="1" applyFill="1" applyBorder="1" applyAlignment="1" applyProtection="1">
      <alignment vertical="center"/>
      <protection hidden="1"/>
    </xf>
    <xf numFmtId="0" fontId="38" fillId="0" borderId="73" xfId="40" applyFont="1" applyBorder="1" applyAlignment="1" applyProtection="1">
      <alignment vertical="center"/>
      <protection hidden="1"/>
    </xf>
    <xf numFmtId="0" fontId="38" fillId="0" borderId="104" xfId="40" applyFont="1" applyBorder="1" applyAlignment="1" applyProtection="1">
      <alignment vertical="center"/>
      <protection hidden="1"/>
    </xf>
    <xf numFmtId="0" fontId="0" fillId="0" borderId="73" xfId="0" applyBorder="1"/>
    <xf numFmtId="0" fontId="0" fillId="0" borderId="104" xfId="0" applyBorder="1"/>
    <xf numFmtId="0" fontId="0" fillId="0" borderId="105" xfId="0" applyBorder="1"/>
    <xf numFmtId="0" fontId="38" fillId="0" borderId="56" xfId="40" applyFont="1" applyBorder="1" applyAlignment="1" applyProtection="1">
      <alignment vertical="center"/>
      <protection hidden="1"/>
    </xf>
    <xf numFmtId="0" fontId="38" fillId="0" borderId="53" xfId="40" applyFont="1" applyBorder="1" applyAlignment="1" applyProtection="1">
      <alignment vertical="center"/>
      <protection hidden="1"/>
    </xf>
    <xf numFmtId="0" fontId="98" fillId="0" borderId="50" xfId="0" applyFont="1" applyBorder="1" applyAlignment="1">
      <alignment horizontal="center" vertical="center" wrapText="1"/>
    </xf>
    <xf numFmtId="9" fontId="81" fillId="0" borderId="24" xfId="40" applyNumberFormat="1" applyFont="1" applyBorder="1" applyAlignment="1" applyProtection="1">
      <alignment horizontal="center" vertical="center" wrapText="1"/>
      <protection hidden="1"/>
    </xf>
    <xf numFmtId="165" fontId="41" fillId="0" borderId="38" xfId="40" applyNumberFormat="1" applyFont="1" applyBorder="1" applyAlignment="1" applyProtection="1">
      <alignment horizontal="center" vertical="center"/>
      <protection hidden="1"/>
    </xf>
    <xf numFmtId="167" fontId="86" fillId="38" borderId="69" xfId="40" applyNumberFormat="1" applyFont="1" applyFill="1" applyBorder="1" applyAlignment="1" applyProtection="1">
      <alignment horizontal="center" vertical="center"/>
      <protection hidden="1"/>
    </xf>
    <xf numFmtId="167" fontId="58" fillId="28" borderId="95" xfId="40" applyNumberFormat="1" applyFont="1" applyFill="1" applyBorder="1" applyAlignment="1" applyProtection="1">
      <alignment vertical="center"/>
      <protection hidden="1"/>
    </xf>
    <xf numFmtId="167" fontId="58" fillId="28" borderId="97" xfId="40" applyNumberFormat="1" applyFont="1" applyFill="1" applyBorder="1" applyAlignment="1" applyProtection="1">
      <alignment vertical="center"/>
      <protection hidden="1"/>
    </xf>
    <xf numFmtId="167" fontId="58" fillId="28" borderId="122" xfId="40" applyNumberFormat="1" applyFont="1" applyFill="1" applyBorder="1" applyAlignment="1" applyProtection="1">
      <alignment horizontal="center" vertical="center"/>
      <protection hidden="1"/>
    </xf>
    <xf numFmtId="167" fontId="58" fillId="28" borderId="58" xfId="40" applyNumberFormat="1" applyFont="1" applyFill="1" applyBorder="1" applyAlignment="1" applyProtection="1">
      <alignment horizontal="center" vertical="center"/>
      <protection hidden="1"/>
    </xf>
    <xf numFmtId="167" fontId="38" fillId="0" borderId="122" xfId="40" applyNumberFormat="1" applyFont="1" applyBorder="1" applyAlignment="1" applyProtection="1">
      <alignment horizontal="center" vertical="center"/>
      <protection hidden="1"/>
    </xf>
    <xf numFmtId="168" fontId="93" fillId="28" borderId="69" xfId="40" applyNumberFormat="1" applyFont="1" applyFill="1" applyBorder="1" applyAlignment="1" applyProtection="1">
      <alignment vertical="center"/>
      <protection hidden="1"/>
    </xf>
    <xf numFmtId="3" fontId="86" fillId="41" borderId="12" xfId="40" applyNumberFormat="1" applyFont="1" applyFill="1" applyBorder="1" applyAlignment="1" applyProtection="1">
      <alignment horizontal="center" vertical="center"/>
      <protection hidden="1"/>
    </xf>
    <xf numFmtId="0" fontId="58" fillId="28" borderId="44" xfId="40" applyFont="1" applyFill="1" applyBorder="1" applyAlignment="1" applyProtection="1">
      <alignment vertical="center"/>
      <protection hidden="1"/>
    </xf>
    <xf numFmtId="3" fontId="41" fillId="0" borderId="14" xfId="0" applyNumberFormat="1" applyFont="1" applyBorder="1" applyAlignment="1" applyProtection="1">
      <alignment horizontal="center" vertical="center"/>
      <protection locked="0" hidden="1"/>
    </xf>
    <xf numFmtId="0" fontId="58" fillId="28" borderId="101" xfId="40" applyFont="1" applyFill="1" applyBorder="1" applyAlignment="1" applyProtection="1">
      <alignment vertical="center"/>
      <protection hidden="1"/>
    </xf>
    <xf numFmtId="3" fontId="58" fillId="28" borderId="101" xfId="40" applyNumberFormat="1" applyFont="1" applyFill="1" applyBorder="1" applyAlignment="1" applyProtection="1">
      <alignment horizontal="center" vertical="center"/>
      <protection hidden="1"/>
    </xf>
    <xf numFmtId="3" fontId="41" fillId="0" borderId="12" xfId="0" applyNumberFormat="1" applyFont="1" applyBorder="1" applyAlignment="1" applyProtection="1">
      <alignment horizontal="center" vertical="center"/>
      <protection locked="0" hidden="1"/>
    </xf>
    <xf numFmtId="3" fontId="58" fillId="28" borderId="104" xfId="40" applyNumberFormat="1" applyFont="1" applyFill="1" applyBorder="1" applyAlignment="1" applyProtection="1">
      <alignment horizontal="center" vertical="center"/>
      <protection hidden="1"/>
    </xf>
    <xf numFmtId="3" fontId="41" fillId="0" borderId="44" xfId="0" applyNumberFormat="1" applyFont="1" applyBorder="1" applyAlignment="1" applyProtection="1">
      <alignment horizontal="center" vertical="center"/>
      <protection locked="0" hidden="1"/>
    </xf>
    <xf numFmtId="0" fontId="93" fillId="28" borderId="12" xfId="40" applyFont="1" applyFill="1" applyBorder="1" applyAlignment="1" applyProtection="1">
      <alignment vertical="center"/>
      <protection hidden="1"/>
    </xf>
    <xf numFmtId="3" fontId="55" fillId="0" borderId="0" xfId="41" applyNumberFormat="1" applyFont="1" applyAlignment="1" applyProtection="1">
      <alignment horizontal="center" vertical="center"/>
      <protection hidden="1"/>
    </xf>
    <xf numFmtId="3" fontId="102" fillId="0" borderId="34" xfId="0" applyNumberFormat="1" applyFont="1" applyBorder="1" applyAlignment="1">
      <alignment horizontal="center" vertical="center" wrapText="1"/>
    </xf>
    <xf numFmtId="167" fontId="41" fillId="29" borderId="12" xfId="40" applyNumberFormat="1" applyFont="1" applyFill="1" applyBorder="1" applyAlignment="1" applyProtection="1">
      <alignment horizontal="center" vertical="center"/>
      <protection hidden="1"/>
    </xf>
    <xf numFmtId="3" fontId="38" fillId="28" borderId="0" xfId="40" applyNumberFormat="1" applyFont="1" applyFill="1" applyAlignment="1" applyProtection="1">
      <alignment horizontal="center" vertical="center"/>
      <protection hidden="1"/>
    </xf>
    <xf numFmtId="0" fontId="93" fillId="28" borderId="26" xfId="40" applyFont="1" applyFill="1" applyBorder="1" applyAlignment="1" applyProtection="1">
      <alignment horizontal="center" vertical="center" wrapText="1"/>
      <protection hidden="1"/>
    </xf>
    <xf numFmtId="0" fontId="44" fillId="0" borderId="41" xfId="40" applyFont="1" applyBorder="1" applyAlignment="1" applyProtection="1">
      <alignment horizontal="center" vertical="center"/>
      <protection hidden="1"/>
    </xf>
    <xf numFmtId="3" fontId="103" fillId="28" borderId="69" xfId="40" applyNumberFormat="1" applyFont="1" applyFill="1" applyBorder="1" applyAlignment="1" applyProtection="1">
      <alignment horizontal="center" vertical="center"/>
      <protection hidden="1"/>
    </xf>
    <xf numFmtId="0" fontId="68" fillId="28" borderId="105" xfId="40" applyFont="1" applyFill="1" applyBorder="1" applyAlignment="1" applyProtection="1">
      <alignment horizontal="center" vertical="center" wrapText="1"/>
      <protection hidden="1"/>
    </xf>
    <xf numFmtId="0" fontId="93" fillId="28" borderId="62" xfId="40" applyFont="1" applyFill="1" applyBorder="1" applyAlignment="1" applyProtection="1">
      <alignment horizontal="center" vertical="center" wrapText="1"/>
      <protection hidden="1"/>
    </xf>
    <xf numFmtId="3" fontId="102" fillId="28" borderId="34" xfId="0" applyNumberFormat="1" applyFont="1" applyFill="1" applyBorder="1" applyAlignment="1">
      <alignment horizontal="center" vertical="center" wrapText="1"/>
    </xf>
    <xf numFmtId="0" fontId="35" fillId="25" borderId="32" xfId="0" applyFont="1" applyFill="1" applyBorder="1" applyAlignment="1" applyProtection="1">
      <alignment horizontal="center" vertical="center"/>
      <protection hidden="1"/>
    </xf>
    <xf numFmtId="0" fontId="44" fillId="25" borderId="33" xfId="0" applyFont="1" applyFill="1" applyBorder="1" applyAlignment="1" applyProtection="1">
      <alignment vertical="center" wrapText="1"/>
      <protection hidden="1"/>
    </xf>
    <xf numFmtId="0" fontId="44" fillId="25" borderId="32" xfId="0" applyFont="1" applyFill="1" applyBorder="1" applyAlignment="1" applyProtection="1">
      <alignment vertical="center" wrapText="1"/>
      <protection hidden="1"/>
    </xf>
    <xf numFmtId="0" fontId="35" fillId="25" borderId="33" xfId="0" applyFont="1" applyFill="1" applyBorder="1" applyAlignment="1" applyProtection="1">
      <alignment vertical="center"/>
      <protection hidden="1"/>
    </xf>
    <xf numFmtId="0" fontId="35" fillId="25" borderId="32" xfId="0" applyFont="1" applyFill="1" applyBorder="1" applyAlignment="1" applyProtection="1">
      <alignment vertical="center"/>
      <protection hidden="1"/>
    </xf>
    <xf numFmtId="1" fontId="63" fillId="35" borderId="39" xfId="0" applyNumberFormat="1" applyFont="1" applyFill="1" applyBorder="1" applyAlignment="1" applyProtection="1">
      <alignment horizontal="center" vertical="center"/>
      <protection hidden="1"/>
    </xf>
    <xf numFmtId="0" fontId="42" fillId="30" borderId="65" xfId="0" applyFont="1" applyFill="1" applyBorder="1" applyAlignment="1" applyProtection="1">
      <alignment horizontal="center" vertical="center"/>
      <protection hidden="1"/>
    </xf>
    <xf numFmtId="165" fontId="40" fillId="30" borderId="44" xfId="0" applyNumberFormat="1" applyFont="1" applyFill="1" applyBorder="1" applyAlignment="1" applyProtection="1">
      <alignment horizontal="center" vertical="center"/>
      <protection hidden="1"/>
    </xf>
    <xf numFmtId="0" fontId="42" fillId="30" borderId="64" xfId="0" applyFont="1" applyFill="1" applyBorder="1" applyAlignment="1" applyProtection="1">
      <alignment horizontal="center" vertical="center"/>
      <protection hidden="1"/>
    </xf>
    <xf numFmtId="165" fontId="40" fillId="30" borderId="15" xfId="0" applyNumberFormat="1" applyFont="1" applyFill="1" applyBorder="1" applyAlignment="1" applyProtection="1">
      <alignment horizontal="center" vertical="center"/>
      <protection hidden="1"/>
    </xf>
    <xf numFmtId="165" fontId="40" fillId="31" borderId="101" xfId="0" applyNumberFormat="1" applyFont="1" applyFill="1" applyBorder="1" applyAlignment="1" applyProtection="1">
      <alignment horizontal="center" vertical="center"/>
      <protection hidden="1"/>
    </xf>
    <xf numFmtId="0" fontId="42" fillId="0" borderId="99" xfId="0" applyFont="1" applyBorder="1" applyAlignment="1" applyProtection="1">
      <alignment horizontal="center" vertical="center"/>
      <protection hidden="1"/>
    </xf>
    <xf numFmtId="165" fontId="40" fillId="0" borderId="13" xfId="0" applyNumberFormat="1" applyFont="1" applyBorder="1" applyAlignment="1" applyProtection="1">
      <alignment horizontal="center" vertical="center"/>
      <protection hidden="1"/>
    </xf>
    <xf numFmtId="0" fontId="40" fillId="40" borderId="57" xfId="0" applyFont="1" applyFill="1" applyBorder="1" applyAlignment="1" applyProtection="1">
      <alignment vertical="center"/>
      <protection hidden="1"/>
    </xf>
    <xf numFmtId="0" fontId="86" fillId="40" borderId="59" xfId="0" applyFont="1" applyFill="1" applyBorder="1" applyAlignment="1" applyProtection="1">
      <alignment vertical="center"/>
      <protection hidden="1"/>
    </xf>
    <xf numFmtId="165" fontId="40" fillId="37" borderId="15" xfId="0" applyNumberFormat="1" applyFont="1" applyFill="1" applyBorder="1" applyAlignment="1" applyProtection="1">
      <alignment horizontal="center" vertical="center"/>
      <protection hidden="1"/>
    </xf>
    <xf numFmtId="0" fontId="106" fillId="0" borderId="10" xfId="0" applyFont="1" applyBorder="1" applyAlignment="1" applyProtection="1">
      <alignment vertical="center"/>
      <protection hidden="1"/>
    </xf>
    <xf numFmtId="0" fontId="70" fillId="0" borderId="10" xfId="0" applyFont="1" applyBorder="1" applyAlignment="1" applyProtection="1">
      <alignment vertical="center"/>
      <protection hidden="1"/>
    </xf>
    <xf numFmtId="1" fontId="44" fillId="0" borderId="26" xfId="0" applyNumberFormat="1" applyFont="1" applyBorder="1" applyAlignment="1" applyProtection="1">
      <alignment horizontal="center" vertical="center"/>
      <protection hidden="1"/>
    </xf>
    <xf numFmtId="165" fontId="105" fillId="38" borderId="12" xfId="41" applyNumberFormat="1" applyFont="1" applyFill="1" applyBorder="1" applyAlignment="1" applyProtection="1">
      <alignment horizontal="center" vertical="center"/>
      <protection hidden="1"/>
    </xf>
    <xf numFmtId="9" fontId="67" fillId="29" borderId="12" xfId="41" applyNumberFormat="1" applyFont="1" applyFill="1" applyBorder="1" applyAlignment="1" applyProtection="1">
      <alignment horizontal="center" vertical="center"/>
      <protection hidden="1"/>
    </xf>
    <xf numFmtId="0" fontId="37" fillId="0" borderId="0" xfId="41" applyFont="1" applyAlignment="1" applyProtection="1">
      <alignment horizontal="right" vertical="center"/>
      <protection hidden="1"/>
    </xf>
    <xf numFmtId="0" fontId="104" fillId="35" borderId="16" xfId="0" applyFont="1" applyFill="1" applyBorder="1" applyAlignment="1" applyProtection="1">
      <alignment vertical="center"/>
      <protection hidden="1"/>
    </xf>
    <xf numFmtId="0" fontId="63" fillId="35" borderId="99" xfId="0" applyFont="1" applyFill="1" applyBorder="1" applyAlignment="1" applyProtection="1">
      <alignment vertical="center"/>
      <protection hidden="1"/>
    </xf>
    <xf numFmtId="169" fontId="105" fillId="36" borderId="12" xfId="41" applyNumberFormat="1" applyFont="1" applyFill="1" applyBorder="1" applyAlignment="1" applyProtection="1">
      <alignment horizontal="center" vertical="center"/>
      <protection hidden="1"/>
    </xf>
    <xf numFmtId="0" fontId="66" fillId="0" borderId="10" xfId="0" applyFont="1" applyBorder="1" applyAlignment="1" applyProtection="1">
      <alignment horizontal="center" vertical="center"/>
      <protection hidden="1"/>
    </xf>
    <xf numFmtId="2" fontId="63" fillId="35" borderId="53" xfId="0" applyNumberFormat="1" applyFont="1" applyFill="1" applyBorder="1" applyAlignment="1" applyProtection="1">
      <alignment horizontal="center" vertical="center" wrapText="1"/>
      <protection hidden="1"/>
    </xf>
    <xf numFmtId="166" fontId="44" fillId="31" borderId="52" xfId="0" applyNumberFormat="1" applyFont="1" applyFill="1" applyBorder="1" applyAlignment="1" applyProtection="1">
      <alignment horizontal="center" vertical="center"/>
      <protection hidden="1"/>
    </xf>
    <xf numFmtId="1" fontId="34" fillId="31" borderId="37" xfId="0" applyNumberFormat="1" applyFont="1" applyFill="1" applyBorder="1" applyAlignment="1" applyProtection="1">
      <alignment horizontal="center" vertical="center"/>
      <protection hidden="1"/>
    </xf>
    <xf numFmtId="2" fontId="63" fillId="35" borderId="22" xfId="0" applyNumberFormat="1" applyFont="1" applyFill="1" applyBorder="1" applyAlignment="1" applyProtection="1">
      <alignment horizontal="center" vertical="center" wrapText="1"/>
      <protection hidden="1"/>
    </xf>
    <xf numFmtId="165" fontId="40" fillId="31" borderId="44" xfId="0" applyNumberFormat="1" applyFont="1" applyFill="1" applyBorder="1" applyAlignment="1" applyProtection="1">
      <alignment horizontal="center" vertical="center"/>
      <protection hidden="1"/>
    </xf>
    <xf numFmtId="0" fontId="40" fillId="0" borderId="113" xfId="0" applyFont="1" applyBorder="1" applyAlignment="1" applyProtection="1">
      <alignment vertical="center"/>
      <protection hidden="1"/>
    </xf>
    <xf numFmtId="0" fontId="40" fillId="0" borderId="66" xfId="0" applyFont="1" applyBorder="1" applyAlignment="1" applyProtection="1">
      <alignment vertical="center"/>
      <protection hidden="1"/>
    </xf>
    <xf numFmtId="0" fontId="42" fillId="0" borderId="66" xfId="0" applyFont="1" applyBorder="1" applyAlignment="1" applyProtection="1">
      <alignment vertical="center"/>
      <protection hidden="1"/>
    </xf>
    <xf numFmtId="0" fontId="42" fillId="0" borderId="65" xfId="0" applyFont="1" applyBorder="1" applyAlignment="1" applyProtection="1">
      <alignment horizontal="center" vertical="center"/>
      <protection hidden="1"/>
    </xf>
    <xf numFmtId="0" fontId="42" fillId="0" borderId="64" xfId="0" applyFont="1" applyBorder="1" applyAlignment="1" applyProtection="1">
      <alignment horizontal="center" vertical="center"/>
      <protection hidden="1"/>
    </xf>
    <xf numFmtId="0" fontId="40" fillId="0" borderId="73" xfId="0" applyFont="1" applyBorder="1" applyAlignment="1" applyProtection="1">
      <alignment vertical="center"/>
      <protection hidden="1"/>
    </xf>
    <xf numFmtId="0" fontId="40" fillId="0" borderId="104" xfId="0" applyFont="1" applyBorder="1" applyAlignment="1" applyProtection="1">
      <alignment vertical="center"/>
      <protection hidden="1"/>
    </xf>
    <xf numFmtId="0" fontId="42" fillId="0" borderId="105" xfId="0" applyFont="1" applyBorder="1" applyAlignment="1" applyProtection="1">
      <alignment vertical="center"/>
      <protection hidden="1"/>
    </xf>
    <xf numFmtId="0" fontId="40" fillId="0" borderId="85" xfId="0" applyFont="1" applyBorder="1" applyAlignment="1" applyProtection="1">
      <alignment vertical="center"/>
      <protection hidden="1"/>
    </xf>
    <xf numFmtId="0" fontId="40" fillId="31" borderId="104" xfId="0" applyFont="1" applyFill="1" applyBorder="1" applyAlignment="1" applyProtection="1">
      <alignment horizontal="left" vertical="center"/>
      <protection hidden="1"/>
    </xf>
    <xf numFmtId="0" fontId="57" fillId="0" borderId="0" xfId="41" applyFont="1" applyAlignment="1" applyProtection="1">
      <alignment horizontal="right" vertical="center"/>
      <protection hidden="1"/>
    </xf>
    <xf numFmtId="0" fontId="38" fillId="0" borderId="0" xfId="40" applyFont="1" applyAlignment="1" applyProtection="1">
      <alignment horizontal="right" vertical="center"/>
      <protection hidden="1"/>
    </xf>
    <xf numFmtId="165" fontId="41" fillId="34" borderId="36" xfId="40" applyNumberFormat="1" applyFont="1" applyFill="1" applyBorder="1" applyAlignment="1" applyProtection="1">
      <alignment horizontal="center" vertical="center"/>
      <protection hidden="1"/>
    </xf>
    <xf numFmtId="166" fontId="41" fillId="34" borderId="37" xfId="40" applyNumberFormat="1" applyFont="1" applyFill="1" applyBorder="1" applyAlignment="1" applyProtection="1">
      <alignment horizontal="center" vertical="center"/>
      <protection hidden="1"/>
    </xf>
    <xf numFmtId="0" fontId="74" fillId="34" borderId="41" xfId="40" applyFont="1" applyFill="1" applyBorder="1" applyAlignment="1" applyProtection="1">
      <alignment horizontal="center" vertical="center" wrapText="1"/>
      <protection hidden="1"/>
    </xf>
    <xf numFmtId="0" fontId="41" fillId="0" borderId="114" xfId="40" applyFont="1" applyBorder="1" applyAlignment="1" applyProtection="1">
      <alignment horizontal="center" vertical="center" wrapText="1"/>
      <protection hidden="1"/>
    </xf>
    <xf numFmtId="0" fontId="41" fillId="0" borderId="30" xfId="0" applyFont="1" applyBorder="1" applyAlignment="1" applyProtection="1">
      <alignment horizontal="center" vertical="center" wrapText="1"/>
      <protection hidden="1"/>
    </xf>
    <xf numFmtId="0" fontId="71" fillId="0" borderId="104" xfId="40" applyFont="1" applyBorder="1" applyAlignment="1" applyProtection="1">
      <alignment vertical="center"/>
      <protection hidden="1"/>
    </xf>
    <xf numFmtId="0" fontId="41" fillId="0" borderId="22" xfId="40" applyFont="1" applyBorder="1" applyAlignment="1" applyProtection="1">
      <alignment horizontal="center" vertical="center" wrapText="1"/>
      <protection hidden="1"/>
    </xf>
    <xf numFmtId="0" fontId="72" fillId="25" borderId="34" xfId="40" applyFont="1" applyFill="1" applyBorder="1" applyAlignment="1" applyProtection="1">
      <alignment horizontal="center" vertical="center" wrapText="1"/>
      <protection hidden="1"/>
    </xf>
    <xf numFmtId="0" fontId="72" fillId="25" borderId="28" xfId="40" applyFont="1" applyFill="1" applyBorder="1" applyAlignment="1" applyProtection="1">
      <alignment horizontal="center" vertical="center" wrapText="1"/>
      <protection hidden="1"/>
    </xf>
    <xf numFmtId="0" fontId="38" fillId="0" borderId="44" xfId="0" applyFont="1" applyBorder="1" applyAlignment="1" applyProtection="1">
      <alignment vertical="center"/>
      <protection hidden="1"/>
    </xf>
    <xf numFmtId="0" fontId="38" fillId="0" borderId="14" xfId="0" applyFont="1" applyBorder="1" applyAlignment="1" applyProtection="1">
      <alignment vertical="center"/>
      <protection hidden="1"/>
    </xf>
    <xf numFmtId="0" fontId="42" fillId="0" borderId="15" xfId="0" applyFont="1" applyBorder="1" applyAlignment="1" applyProtection="1">
      <alignment horizontal="left" vertical="center"/>
      <protection hidden="1"/>
    </xf>
    <xf numFmtId="0" fontId="72" fillId="25" borderId="86" xfId="40" applyFont="1" applyFill="1" applyBorder="1" applyAlignment="1" applyProtection="1">
      <alignment horizontal="center" vertical="center" wrapText="1"/>
      <protection hidden="1"/>
    </xf>
    <xf numFmtId="0" fontId="74" fillId="25" borderId="34" xfId="40" applyFont="1" applyFill="1" applyBorder="1" applyAlignment="1" applyProtection="1">
      <alignment horizontal="center" vertical="center" wrapText="1"/>
      <protection hidden="1"/>
    </xf>
    <xf numFmtId="0" fontId="38" fillId="0" borderId="101" xfId="0" applyFont="1" applyBorder="1" applyAlignment="1" applyProtection="1">
      <alignment vertical="center"/>
      <protection hidden="1"/>
    </xf>
    <xf numFmtId="0" fontId="38" fillId="0" borderId="15" xfId="0" applyFont="1" applyBorder="1" applyAlignment="1" applyProtection="1">
      <alignment vertical="center"/>
      <protection hidden="1"/>
    </xf>
    <xf numFmtId="0" fontId="41" fillId="0" borderId="22" xfId="40" applyFont="1" applyBorder="1" applyAlignment="1" applyProtection="1">
      <alignment horizontal="center" vertical="center"/>
      <protection hidden="1"/>
    </xf>
    <xf numFmtId="0" fontId="38" fillId="0" borderId="12" xfId="0" applyFont="1" applyBorder="1" applyAlignment="1" applyProtection="1">
      <alignment vertical="center"/>
      <protection hidden="1"/>
    </xf>
    <xf numFmtId="4" fontId="67" fillId="32" borderId="12" xfId="40" applyNumberFormat="1" applyFont="1" applyFill="1" applyBorder="1" applyAlignment="1" applyProtection="1">
      <alignment horizontal="center" vertical="center"/>
      <protection hidden="1"/>
    </xf>
    <xf numFmtId="4" fontId="67" fillId="38" borderId="37" xfId="40" applyNumberFormat="1" applyFont="1" applyFill="1" applyBorder="1" applyAlignment="1" applyProtection="1">
      <alignment horizontal="center" vertical="center"/>
      <protection hidden="1"/>
    </xf>
    <xf numFmtId="0" fontId="38" fillId="31" borderId="12" xfId="0" applyFont="1" applyFill="1" applyBorder="1" applyAlignment="1" applyProtection="1">
      <alignment vertical="top" wrapText="1"/>
      <protection hidden="1"/>
    </xf>
    <xf numFmtId="0" fontId="41" fillId="25" borderId="32" xfId="0" applyFont="1" applyFill="1" applyBorder="1" applyAlignment="1" applyProtection="1">
      <alignment horizontal="left" vertical="center" wrapText="1"/>
      <protection hidden="1"/>
    </xf>
    <xf numFmtId="0" fontId="41" fillId="25" borderId="10" xfId="0" applyFont="1" applyFill="1" applyBorder="1" applyAlignment="1" applyProtection="1">
      <alignment vertical="center"/>
      <protection hidden="1"/>
    </xf>
    <xf numFmtId="165" fontId="40" fillId="31" borderId="13" xfId="0" applyNumberFormat="1" applyFont="1" applyFill="1" applyBorder="1" applyAlignment="1" applyProtection="1">
      <alignment horizontal="center" vertical="center"/>
      <protection hidden="1"/>
    </xf>
    <xf numFmtId="0" fontId="40" fillId="31" borderId="105" xfId="0" applyFont="1" applyFill="1" applyBorder="1" applyAlignment="1" applyProtection="1">
      <alignment horizontal="left" vertical="center"/>
      <protection hidden="1"/>
    </xf>
    <xf numFmtId="0" fontId="42" fillId="0" borderId="104" xfId="0" applyFont="1" applyBorder="1" applyAlignment="1" applyProtection="1">
      <alignment vertical="center"/>
      <protection hidden="1"/>
    </xf>
    <xf numFmtId="165" fontId="42" fillId="0" borderId="53" xfId="0" applyNumberFormat="1" applyFont="1" applyBorder="1" applyAlignment="1" applyProtection="1">
      <alignment horizontal="center" vertical="center"/>
      <protection hidden="1"/>
    </xf>
    <xf numFmtId="0" fontId="40" fillId="0" borderId="57" xfId="0" applyFont="1" applyBorder="1" applyAlignment="1" applyProtection="1">
      <alignment vertical="center"/>
      <protection hidden="1"/>
    </xf>
    <xf numFmtId="3" fontId="107" fillId="31" borderId="0" xfId="54" applyNumberFormat="1" applyFont="1" applyFill="1" applyAlignment="1" applyProtection="1">
      <alignment horizontal="center" vertical="center"/>
      <protection hidden="1"/>
    </xf>
    <xf numFmtId="3" fontId="70" fillId="31" borderId="0" xfId="54" applyNumberFormat="1" applyFont="1" applyFill="1" applyAlignment="1" applyProtection="1">
      <alignment horizontal="center" vertical="center"/>
      <protection hidden="1"/>
    </xf>
    <xf numFmtId="165" fontId="70" fillId="31" borderId="0" xfId="54" applyNumberFormat="1" applyFont="1" applyFill="1" applyAlignment="1" applyProtection="1">
      <alignment horizontal="center" vertical="center"/>
      <protection hidden="1"/>
    </xf>
    <xf numFmtId="3" fontId="105" fillId="31" borderId="12" xfId="54" applyNumberFormat="1" applyFont="1" applyFill="1" applyBorder="1" applyAlignment="1" applyProtection="1">
      <alignment horizontal="center" vertical="center"/>
      <protection hidden="1"/>
    </xf>
    <xf numFmtId="3" fontId="34" fillId="29" borderId="12" xfId="54" applyNumberFormat="1" applyFont="1" applyFill="1" applyBorder="1" applyAlignment="1" applyProtection="1">
      <alignment horizontal="center" vertical="center"/>
      <protection hidden="1"/>
    </xf>
    <xf numFmtId="4" fontId="57" fillId="0" borderId="12" xfId="0" applyNumberFormat="1" applyFont="1" applyBorder="1" applyAlignment="1" applyProtection="1">
      <alignment horizontal="center" vertical="center"/>
      <protection hidden="1"/>
    </xf>
    <xf numFmtId="0" fontId="58" fillId="28" borderId="71" xfId="0" applyFont="1" applyFill="1" applyBorder="1" applyAlignment="1" applyProtection="1">
      <alignment horizontal="center"/>
      <protection hidden="1"/>
    </xf>
    <xf numFmtId="0" fontId="58" fillId="28" borderId="72" xfId="0" applyFont="1" applyFill="1" applyBorder="1" applyAlignment="1" applyProtection="1">
      <alignment horizontal="center"/>
      <protection hidden="1"/>
    </xf>
    <xf numFmtId="0" fontId="58" fillId="28" borderId="93" xfId="0" applyFont="1" applyFill="1" applyBorder="1" applyAlignment="1" applyProtection="1">
      <alignment horizontal="center"/>
      <protection hidden="1"/>
    </xf>
    <xf numFmtId="3" fontId="41" fillId="0" borderId="49" xfId="0" applyNumberFormat="1" applyFont="1" applyBorder="1" applyAlignment="1" applyProtection="1">
      <alignment horizontal="center" vertical="center"/>
      <protection locked="0" hidden="1"/>
    </xf>
    <xf numFmtId="3" fontId="41" fillId="0" borderId="20" xfId="0" applyNumberFormat="1" applyFont="1" applyBorder="1" applyAlignment="1" applyProtection="1">
      <alignment horizontal="center" vertical="center"/>
      <protection locked="0" hidden="1"/>
    </xf>
    <xf numFmtId="3" fontId="41" fillId="27" borderId="20" xfId="0" applyNumberFormat="1" applyFont="1" applyFill="1" applyBorder="1" applyAlignment="1" applyProtection="1">
      <alignment horizontal="center" vertical="center"/>
      <protection hidden="1"/>
    </xf>
    <xf numFmtId="3" fontId="41" fillId="0" borderId="51" xfId="0" applyNumberFormat="1" applyFont="1" applyBorder="1" applyAlignment="1" applyProtection="1">
      <alignment horizontal="center" vertical="center"/>
      <protection locked="0" hidden="1"/>
    </xf>
    <xf numFmtId="3" fontId="41" fillId="0" borderId="11" xfId="0" applyNumberFormat="1" applyFont="1" applyBorder="1" applyAlignment="1" applyProtection="1">
      <alignment horizontal="center" vertical="center"/>
      <protection locked="0" hidden="1"/>
    </xf>
    <xf numFmtId="3" fontId="41" fillId="27" borderId="31" xfId="0" applyNumberFormat="1" applyFont="1" applyFill="1" applyBorder="1" applyAlignment="1" applyProtection="1">
      <alignment horizontal="center" vertical="center"/>
      <protection hidden="1"/>
    </xf>
    <xf numFmtId="3" fontId="41" fillId="27" borderId="32" xfId="0" applyNumberFormat="1" applyFont="1" applyFill="1" applyBorder="1" applyAlignment="1" applyProtection="1">
      <alignment horizontal="center" vertical="center"/>
      <protection hidden="1"/>
    </xf>
    <xf numFmtId="3" fontId="41" fillId="27" borderId="11" xfId="0" applyNumberFormat="1" applyFont="1" applyFill="1" applyBorder="1" applyAlignment="1" applyProtection="1">
      <alignment horizontal="center" vertical="center"/>
      <protection hidden="1"/>
    </xf>
    <xf numFmtId="3" fontId="41" fillId="0" borderId="32" xfId="0" applyNumberFormat="1" applyFont="1" applyBorder="1" applyAlignment="1" applyProtection="1">
      <alignment horizontal="center" vertical="center"/>
      <protection locked="0" hidden="1"/>
    </xf>
    <xf numFmtId="3" fontId="41" fillId="0" borderId="31" xfId="0" applyNumberFormat="1" applyFont="1" applyBorder="1" applyAlignment="1" applyProtection="1">
      <alignment horizontal="center" vertical="center"/>
      <protection locked="0" hidden="1"/>
    </xf>
    <xf numFmtId="0" fontId="58" fillId="28" borderId="17" xfId="0" applyFont="1" applyFill="1" applyBorder="1" applyAlignment="1" applyProtection="1">
      <alignment horizontal="center"/>
      <protection hidden="1"/>
    </xf>
    <xf numFmtId="3" fontId="41" fillId="0" borderId="10" xfId="0" applyNumberFormat="1" applyFont="1" applyBorder="1" applyAlignment="1" applyProtection="1">
      <alignment horizontal="center" vertical="center"/>
      <protection locked="0" hidden="1"/>
    </xf>
    <xf numFmtId="3" fontId="41" fillId="0" borderId="23" xfId="0" applyNumberFormat="1" applyFont="1" applyBorder="1" applyAlignment="1" applyProtection="1">
      <alignment horizontal="center" vertical="center"/>
      <protection locked="0" hidden="1"/>
    </xf>
    <xf numFmtId="3" fontId="41" fillId="27" borderId="40" xfId="0" applyNumberFormat="1" applyFont="1" applyFill="1" applyBorder="1" applyAlignment="1" applyProtection="1">
      <alignment horizontal="center" vertical="center"/>
      <protection hidden="1"/>
    </xf>
    <xf numFmtId="3" fontId="41" fillId="0" borderId="52" xfId="0" applyNumberFormat="1" applyFont="1" applyBorder="1" applyAlignment="1" applyProtection="1">
      <alignment horizontal="center" vertical="center"/>
      <protection locked="0" hidden="1"/>
    </xf>
    <xf numFmtId="3" fontId="41" fillId="0" borderId="36" xfId="0" applyNumberFormat="1" applyFont="1" applyBorder="1" applyAlignment="1" applyProtection="1">
      <alignment horizontal="center" vertical="center"/>
      <protection locked="0" hidden="1"/>
    </xf>
    <xf numFmtId="3" fontId="41" fillId="27" borderId="36" xfId="0" applyNumberFormat="1" applyFont="1" applyFill="1" applyBorder="1" applyAlignment="1" applyProtection="1">
      <alignment horizontal="center" vertical="center"/>
      <protection hidden="1"/>
    </xf>
    <xf numFmtId="3" fontId="41" fillId="27" borderId="89" xfId="0" applyNumberFormat="1" applyFont="1" applyFill="1" applyBorder="1" applyAlignment="1" applyProtection="1">
      <alignment horizontal="center" vertical="center"/>
      <protection hidden="1"/>
    </xf>
    <xf numFmtId="3" fontId="41" fillId="0" borderId="89" xfId="0" applyNumberFormat="1" applyFont="1" applyBorder="1" applyAlignment="1" applyProtection="1">
      <alignment horizontal="center" vertical="center"/>
      <protection locked="0" hidden="1"/>
    </xf>
    <xf numFmtId="0" fontId="60" fillId="24" borderId="86" xfId="0" applyFont="1" applyFill="1" applyBorder="1" applyAlignment="1" applyProtection="1">
      <alignment horizontal="center"/>
      <protection hidden="1"/>
    </xf>
    <xf numFmtId="0" fontId="60" fillId="24" borderId="17" xfId="0" applyFont="1" applyFill="1" applyBorder="1" applyAlignment="1" applyProtection="1">
      <alignment horizontal="center"/>
      <protection hidden="1"/>
    </xf>
    <xf numFmtId="0" fontId="60" fillId="24" borderId="21" xfId="0" applyFont="1" applyFill="1" applyBorder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/>
      <protection hidden="1"/>
    </xf>
    <xf numFmtId="3" fontId="41" fillId="0" borderId="17" xfId="0" applyNumberFormat="1" applyFont="1" applyBorder="1" applyAlignment="1" applyProtection="1">
      <alignment horizontal="center" vertical="center"/>
      <protection locked="0" hidden="1"/>
    </xf>
    <xf numFmtId="3" fontId="41" fillId="0" borderId="50" xfId="0" applyNumberFormat="1" applyFont="1" applyBorder="1" applyAlignment="1" applyProtection="1">
      <alignment horizontal="center" vertical="center"/>
      <protection locked="0" hidden="1"/>
    </xf>
    <xf numFmtId="3" fontId="41" fillId="0" borderId="37" xfId="0" applyNumberFormat="1" applyFont="1" applyBorder="1" applyAlignment="1" applyProtection="1">
      <alignment horizontal="center" vertical="center"/>
      <protection locked="0" hidden="1"/>
    </xf>
    <xf numFmtId="0" fontId="60" fillId="24" borderId="84" xfId="0" applyFont="1" applyFill="1" applyBorder="1" applyAlignment="1" applyProtection="1">
      <alignment horizontal="center"/>
      <protection hidden="1"/>
    </xf>
    <xf numFmtId="0" fontId="110" fillId="34" borderId="119" xfId="0" applyFont="1" applyFill="1" applyBorder="1" applyAlignment="1" applyProtection="1">
      <alignment horizontal="left" vertical="center"/>
      <protection hidden="1"/>
    </xf>
    <xf numFmtId="0" fontId="110" fillId="34" borderId="19" xfId="0" applyFont="1" applyFill="1" applyBorder="1" applyAlignment="1" applyProtection="1">
      <alignment horizontal="left" vertical="center"/>
      <protection hidden="1"/>
    </xf>
    <xf numFmtId="9" fontId="70" fillId="29" borderId="12" xfId="0" applyNumberFormat="1" applyFont="1" applyFill="1" applyBorder="1" applyAlignment="1" applyProtection="1">
      <alignment horizontal="center" vertical="center"/>
      <protection hidden="1"/>
    </xf>
    <xf numFmtId="3" fontId="70" fillId="44" borderId="12" xfId="0" applyNumberFormat="1" applyFont="1" applyFill="1" applyBorder="1" applyAlignment="1" applyProtection="1">
      <alignment horizontal="center" vertical="center"/>
      <protection hidden="1"/>
    </xf>
    <xf numFmtId="166" fontId="70" fillId="38" borderId="12" xfId="0" applyNumberFormat="1" applyFont="1" applyFill="1" applyBorder="1" applyAlignment="1" applyProtection="1">
      <alignment horizontal="center" vertical="center"/>
      <protection hidden="1"/>
    </xf>
    <xf numFmtId="9" fontId="67" fillId="29" borderId="67" xfId="40" applyNumberFormat="1" applyFont="1" applyFill="1" applyBorder="1" applyAlignment="1" applyProtection="1">
      <alignment horizontal="center" vertical="center" wrapText="1"/>
      <protection hidden="1"/>
    </xf>
    <xf numFmtId="167" fontId="57" fillId="0" borderId="0" xfId="41" applyNumberFormat="1" applyFont="1" applyAlignment="1" applyProtection="1">
      <alignment vertical="center"/>
      <protection hidden="1"/>
    </xf>
    <xf numFmtId="167" fontId="38" fillId="0" borderId="0" xfId="40" applyNumberFormat="1" applyFont="1" applyAlignment="1" applyProtection="1">
      <alignment horizontal="center" vertical="center"/>
      <protection hidden="1"/>
    </xf>
    <xf numFmtId="170" fontId="57" fillId="0" borderId="0" xfId="54" applyNumberFormat="1" applyFont="1" applyAlignment="1" applyProtection="1">
      <alignment vertical="center"/>
      <protection hidden="1"/>
    </xf>
    <xf numFmtId="170" fontId="73" fillId="0" borderId="0" xfId="54" applyNumberFormat="1" applyFont="1" applyFill="1" applyAlignment="1" applyProtection="1">
      <alignment vertical="center"/>
      <protection hidden="1"/>
    </xf>
    <xf numFmtId="170" fontId="73" fillId="36" borderId="12" xfId="54" applyNumberFormat="1" applyFont="1" applyFill="1" applyBorder="1" applyAlignment="1" applyProtection="1">
      <alignment vertical="center"/>
      <protection hidden="1"/>
    </xf>
    <xf numFmtId="4" fontId="68" fillId="29" borderId="12" xfId="0" applyNumberFormat="1" applyFont="1" applyFill="1" applyBorder="1" applyAlignment="1" applyProtection="1">
      <alignment horizontal="center" vertical="center"/>
      <protection hidden="1"/>
    </xf>
    <xf numFmtId="0" fontId="110" fillId="39" borderId="66" xfId="0" applyFont="1" applyFill="1" applyBorder="1" applyAlignment="1" applyProtection="1">
      <alignment horizontal="center" vertical="center" wrapText="1"/>
      <protection hidden="1"/>
    </xf>
    <xf numFmtId="0" fontId="110" fillId="39" borderId="12" xfId="0" applyFont="1" applyFill="1" applyBorder="1" applyAlignment="1" applyProtection="1">
      <alignment horizontal="center" vertical="center" wrapText="1"/>
      <protection hidden="1"/>
    </xf>
    <xf numFmtId="0" fontId="110" fillId="39" borderId="67" xfId="0" applyFont="1" applyFill="1" applyBorder="1" applyAlignment="1" applyProtection="1">
      <alignment horizontal="center" vertical="center" wrapText="1"/>
      <protection hidden="1"/>
    </xf>
    <xf numFmtId="2" fontId="110" fillId="39" borderId="68" xfId="0" applyNumberFormat="1" applyFont="1" applyFill="1" applyBorder="1" applyAlignment="1" applyProtection="1">
      <alignment horizontal="center" vertical="center" wrapText="1"/>
      <protection hidden="1"/>
    </xf>
    <xf numFmtId="2" fontId="110" fillId="39" borderId="52" xfId="0" applyNumberFormat="1" applyFont="1" applyFill="1" applyBorder="1" applyAlignment="1" applyProtection="1">
      <alignment horizontal="center" vertical="center" wrapText="1"/>
      <protection hidden="1"/>
    </xf>
    <xf numFmtId="2" fontId="110" fillId="39" borderId="38" xfId="0" applyNumberFormat="1" applyFont="1" applyFill="1" applyBorder="1" applyAlignment="1" applyProtection="1">
      <alignment horizontal="center" vertical="center" wrapText="1"/>
      <protection hidden="1"/>
    </xf>
    <xf numFmtId="0" fontId="110" fillId="39" borderId="37" xfId="0" applyFont="1" applyFill="1" applyBorder="1" applyAlignment="1" applyProtection="1">
      <alignment horizontal="center" vertical="center" wrapText="1"/>
      <protection hidden="1"/>
    </xf>
    <xf numFmtId="0" fontId="110" fillId="39" borderId="67" xfId="0" applyFont="1" applyFill="1" applyBorder="1" applyAlignment="1" applyProtection="1">
      <alignment horizontal="left" vertical="center"/>
      <protection hidden="1"/>
    </xf>
    <xf numFmtId="9" fontId="68" fillId="0" borderId="67" xfId="46" applyFont="1" applyFill="1" applyBorder="1" applyAlignment="1" applyProtection="1">
      <alignment horizontal="center" vertical="center"/>
      <protection hidden="1"/>
    </xf>
    <xf numFmtId="3" fontId="68" fillId="45" borderId="69" xfId="0" applyNumberFormat="1" applyFont="1" applyFill="1" applyBorder="1" applyAlignment="1" applyProtection="1">
      <alignment horizontal="center" vertical="center"/>
      <protection hidden="1"/>
    </xf>
    <xf numFmtId="0" fontId="73" fillId="39" borderId="68" xfId="39" applyFont="1" applyFill="1" applyBorder="1" applyAlignment="1" applyProtection="1">
      <alignment vertical="center"/>
      <protection hidden="1"/>
    </xf>
    <xf numFmtId="1" fontId="93" fillId="39" borderId="12" xfId="0" applyNumberFormat="1" applyFont="1" applyFill="1" applyBorder="1" applyAlignment="1" applyProtection="1">
      <alignment horizontal="right" vertical="center"/>
      <protection hidden="1"/>
    </xf>
    <xf numFmtId="166" fontId="38" fillId="28" borderId="105" xfId="0" applyNumberFormat="1" applyFont="1" applyFill="1" applyBorder="1" applyAlignment="1" applyProtection="1">
      <alignment horizontal="center" vertical="center"/>
      <protection hidden="1"/>
    </xf>
    <xf numFmtId="49" fontId="28" fillId="0" borderId="113" xfId="39" applyNumberFormat="1" applyFont="1" applyBorder="1" applyAlignment="1" applyProtection="1">
      <alignment horizontal="left" vertical="center" wrapText="1"/>
      <protection hidden="1"/>
    </xf>
    <xf numFmtId="165" fontId="41" fillId="0" borderId="63" xfId="0" applyNumberFormat="1" applyFont="1" applyBorder="1" applyAlignment="1" applyProtection="1">
      <alignment horizontal="center" vertical="center"/>
      <protection hidden="1"/>
    </xf>
    <xf numFmtId="165" fontId="41" fillId="0" borderId="56" xfId="0" applyNumberFormat="1" applyFont="1" applyBorder="1" applyAlignment="1" applyProtection="1">
      <alignment horizontal="center" vertical="center"/>
      <protection hidden="1"/>
    </xf>
    <xf numFmtId="166" fontId="38" fillId="0" borderId="40" xfId="0" applyNumberFormat="1" applyFont="1" applyBorder="1" applyAlignment="1" applyProtection="1">
      <alignment horizontal="center" vertical="center"/>
      <protection hidden="1"/>
    </xf>
    <xf numFmtId="49" fontId="41" fillId="0" borderId="13" xfId="39" applyNumberFormat="1" applyFont="1" applyBorder="1" applyAlignment="1" applyProtection="1">
      <alignment horizontal="left" vertical="center" wrapText="1"/>
      <protection hidden="1"/>
    </xf>
    <xf numFmtId="165" fontId="41" fillId="0" borderId="13" xfId="0" applyNumberFormat="1" applyFont="1" applyBorder="1" applyAlignment="1" applyProtection="1">
      <alignment horizontal="center" vertical="center"/>
      <protection hidden="1"/>
    </xf>
    <xf numFmtId="165" fontId="41" fillId="0" borderId="30" xfId="0" applyNumberFormat="1" applyFont="1" applyBorder="1" applyAlignment="1" applyProtection="1">
      <alignment horizontal="center" vertical="center"/>
      <protection hidden="1"/>
    </xf>
    <xf numFmtId="166" fontId="38" fillId="0" borderId="39" xfId="0" applyNumberFormat="1" applyFont="1" applyBorder="1" applyAlignment="1" applyProtection="1">
      <alignment horizontal="center" vertical="center"/>
      <protection hidden="1"/>
    </xf>
    <xf numFmtId="165" fontId="41" fillId="39" borderId="12" xfId="0" applyNumberFormat="1" applyFont="1" applyFill="1" applyBorder="1" applyAlignment="1" applyProtection="1">
      <alignment horizontal="center" vertical="center"/>
      <protection hidden="1"/>
    </xf>
    <xf numFmtId="165" fontId="41" fillId="39" borderId="52" xfId="0" applyNumberFormat="1" applyFont="1" applyFill="1" applyBorder="1" applyAlignment="1" applyProtection="1">
      <alignment horizontal="center" vertical="center"/>
      <protection hidden="1"/>
    </xf>
    <xf numFmtId="166" fontId="38" fillId="39" borderId="38" xfId="0" applyNumberFormat="1" applyFont="1" applyFill="1" applyBorder="1" applyAlignment="1" applyProtection="1">
      <alignment horizontal="center" vertical="center"/>
      <protection hidden="1"/>
    </xf>
    <xf numFmtId="166" fontId="38" fillId="39" borderId="12" xfId="0" applyNumberFormat="1" applyFont="1" applyFill="1" applyBorder="1" applyAlignment="1" applyProtection="1">
      <alignment horizontal="center" vertical="center"/>
      <protection hidden="1"/>
    </xf>
    <xf numFmtId="0" fontId="40" fillId="31" borderId="31" xfId="0" applyFont="1" applyFill="1" applyBorder="1" applyAlignment="1" applyProtection="1">
      <alignment vertical="center"/>
      <protection hidden="1"/>
    </xf>
    <xf numFmtId="0" fontId="40" fillId="31" borderId="73" xfId="0" applyFont="1" applyFill="1" applyBorder="1" applyAlignment="1" applyProtection="1">
      <alignment vertical="center"/>
      <protection hidden="1"/>
    </xf>
    <xf numFmtId="0" fontId="75" fillId="31" borderId="104" xfId="0" applyFont="1" applyFill="1" applyBorder="1" applyAlignment="1" applyProtection="1">
      <alignment vertical="center"/>
      <protection hidden="1"/>
    </xf>
    <xf numFmtId="0" fontId="40" fillId="31" borderId="104" xfId="0" applyFont="1" applyFill="1" applyBorder="1" applyAlignment="1" applyProtection="1">
      <alignment vertical="center"/>
      <protection hidden="1"/>
    </xf>
    <xf numFmtId="0" fontId="40" fillId="0" borderId="101" xfId="0" applyFont="1" applyBorder="1" applyAlignment="1" applyProtection="1">
      <alignment vertical="center"/>
      <protection hidden="1"/>
    </xf>
    <xf numFmtId="0" fontId="40" fillId="0" borderId="13" xfId="0" applyFont="1" applyBorder="1" applyAlignment="1" applyProtection="1">
      <alignment vertical="center"/>
      <protection hidden="1"/>
    </xf>
    <xf numFmtId="165" fontId="40" fillId="31" borderId="12" xfId="0" applyNumberFormat="1" applyFont="1" applyFill="1" applyBorder="1" applyAlignment="1" applyProtection="1">
      <alignment horizontal="center" vertical="center"/>
      <protection hidden="1"/>
    </xf>
    <xf numFmtId="0" fontId="97" fillId="28" borderId="31" xfId="0" applyFont="1" applyFill="1" applyBorder="1" applyAlignment="1" applyProtection="1">
      <alignment vertical="center"/>
      <protection hidden="1"/>
    </xf>
    <xf numFmtId="3" fontId="41" fillId="35" borderId="32" xfId="0" applyNumberFormat="1" applyFont="1" applyFill="1" applyBorder="1" applyAlignment="1" applyProtection="1">
      <alignment horizontal="center" vertical="center"/>
      <protection hidden="1"/>
    </xf>
    <xf numFmtId="3" fontId="41" fillId="35" borderId="31" xfId="0" applyNumberFormat="1" applyFont="1" applyFill="1" applyBorder="1" applyAlignment="1" applyProtection="1">
      <alignment horizontal="center" vertical="center"/>
      <protection hidden="1"/>
    </xf>
    <xf numFmtId="3" fontId="41" fillId="35" borderId="20" xfId="0" applyNumberFormat="1" applyFont="1" applyFill="1" applyBorder="1" applyAlignment="1" applyProtection="1">
      <alignment horizontal="center" vertical="center"/>
      <protection hidden="1"/>
    </xf>
    <xf numFmtId="3" fontId="41" fillId="35" borderId="30" xfId="0" applyNumberFormat="1" applyFont="1" applyFill="1" applyBorder="1" applyAlignment="1" applyProtection="1">
      <alignment horizontal="center" vertical="center"/>
      <protection hidden="1"/>
    </xf>
    <xf numFmtId="3" fontId="41" fillId="35" borderId="23" xfId="0" applyNumberFormat="1" applyFont="1" applyFill="1" applyBorder="1" applyAlignment="1" applyProtection="1">
      <alignment horizontal="center" vertical="center"/>
      <protection hidden="1"/>
    </xf>
    <xf numFmtId="3" fontId="41" fillId="35" borderId="28" xfId="0" applyNumberFormat="1" applyFont="1" applyFill="1" applyBorder="1" applyAlignment="1" applyProtection="1">
      <alignment horizontal="center" vertical="center"/>
      <protection hidden="1"/>
    </xf>
    <xf numFmtId="3" fontId="41" fillId="35" borderId="55" xfId="0" applyNumberFormat="1" applyFont="1" applyFill="1" applyBorder="1" applyAlignment="1" applyProtection="1">
      <alignment horizontal="center" vertical="center"/>
      <protection hidden="1"/>
    </xf>
    <xf numFmtId="0" fontId="58" fillId="28" borderId="29" xfId="0" applyFont="1" applyFill="1" applyBorder="1" applyAlignment="1" applyProtection="1">
      <alignment horizontal="center"/>
      <protection hidden="1"/>
    </xf>
    <xf numFmtId="0" fontId="58" fillId="28" borderId="33" xfId="0" applyFont="1" applyFill="1" applyBorder="1" applyAlignment="1" applyProtection="1">
      <alignment horizontal="center"/>
      <protection hidden="1"/>
    </xf>
    <xf numFmtId="3" fontId="34" fillId="0" borderId="26" xfId="0" applyNumberFormat="1" applyFont="1" applyBorder="1" applyAlignment="1" applyProtection="1">
      <alignment horizontal="center" vertical="center"/>
      <protection hidden="1"/>
    </xf>
    <xf numFmtId="3" fontId="34" fillId="0" borderId="39" xfId="0" applyNumberFormat="1" applyFont="1" applyBorder="1" applyAlignment="1" applyProtection="1">
      <alignment horizontal="center" vertical="center"/>
      <protection hidden="1"/>
    </xf>
    <xf numFmtId="3" fontId="34" fillId="0" borderId="40" xfId="0" applyNumberFormat="1" applyFont="1" applyBorder="1" applyAlignment="1" applyProtection="1">
      <alignment horizontal="center" vertical="center"/>
      <protection hidden="1"/>
    </xf>
    <xf numFmtId="3" fontId="41" fillId="35" borderId="49" xfId="0" applyNumberFormat="1" applyFont="1" applyFill="1" applyBorder="1" applyAlignment="1" applyProtection="1">
      <alignment horizontal="center" vertical="center"/>
      <protection hidden="1"/>
    </xf>
    <xf numFmtId="3" fontId="41" fillId="35" borderId="21" xfId="0" applyNumberFormat="1" applyFont="1" applyFill="1" applyBorder="1" applyAlignment="1" applyProtection="1">
      <alignment horizontal="center" vertical="center"/>
      <protection hidden="1"/>
    </xf>
    <xf numFmtId="3" fontId="41" fillId="35" borderId="51" xfId="0" applyNumberFormat="1" applyFont="1" applyFill="1" applyBorder="1" applyAlignment="1" applyProtection="1">
      <alignment horizontal="center" vertical="center"/>
      <protection hidden="1"/>
    </xf>
    <xf numFmtId="0" fontId="42" fillId="0" borderId="65" xfId="0" quotePrefix="1" applyFont="1" applyBorder="1" applyAlignment="1" applyProtection="1">
      <alignment horizontal="center" vertical="center"/>
      <protection hidden="1"/>
    </xf>
    <xf numFmtId="0" fontId="42" fillId="0" borderId="43" xfId="0" quotePrefix="1" applyFont="1" applyBorder="1" applyAlignment="1" applyProtection="1">
      <alignment horizontal="center" vertical="center"/>
      <protection hidden="1"/>
    </xf>
    <xf numFmtId="0" fontId="42" fillId="0" borderId="64" xfId="0" quotePrefix="1" applyFont="1" applyBorder="1" applyAlignment="1" applyProtection="1">
      <alignment horizontal="center" vertical="center"/>
      <protection hidden="1"/>
    </xf>
    <xf numFmtId="0" fontId="42" fillId="0" borderId="99" xfId="0" quotePrefix="1" applyFont="1" applyBorder="1" applyAlignment="1" applyProtection="1">
      <alignment horizontal="center" vertical="center"/>
      <protection hidden="1"/>
    </xf>
    <xf numFmtId="0" fontId="42" fillId="0" borderId="63" xfId="0" quotePrefix="1" applyFont="1" applyBorder="1" applyAlignment="1" applyProtection="1">
      <alignment horizontal="center" vertical="center"/>
      <protection hidden="1"/>
    </xf>
    <xf numFmtId="0" fontId="45" fillId="24" borderId="0" xfId="0" applyFont="1" applyFill="1" applyAlignment="1" applyProtection="1">
      <alignment horizontal="center" vertical="center"/>
      <protection hidden="1"/>
    </xf>
    <xf numFmtId="0" fontId="42" fillId="0" borderId="97" xfId="0" applyFont="1" applyBorder="1" applyAlignment="1" applyProtection="1">
      <alignment horizontal="center" vertical="center"/>
      <protection hidden="1"/>
    </xf>
    <xf numFmtId="0" fontId="45" fillId="24" borderId="63" xfId="0" applyFont="1" applyFill="1" applyBorder="1" applyAlignment="1" applyProtection="1">
      <alignment horizontal="center" vertical="center"/>
      <protection hidden="1"/>
    </xf>
    <xf numFmtId="49" fontId="42" fillId="0" borderId="43" xfId="0" applyNumberFormat="1" applyFont="1" applyBorder="1" applyAlignment="1" applyProtection="1">
      <alignment horizontal="center" vertical="center"/>
      <protection hidden="1"/>
    </xf>
    <xf numFmtId="0" fontId="42" fillId="28" borderId="30" xfId="0" applyFont="1" applyFill="1" applyBorder="1" applyAlignment="1" applyProtection="1">
      <alignment horizontal="center" vertical="center"/>
      <protection hidden="1"/>
    </xf>
    <xf numFmtId="0" fontId="40" fillId="30" borderId="66" xfId="0" applyFont="1" applyFill="1" applyBorder="1" applyAlignment="1" applyProtection="1">
      <alignment vertical="center"/>
      <protection hidden="1"/>
    </xf>
    <xf numFmtId="0" fontId="40" fillId="31" borderId="95" xfId="0" applyFont="1" applyFill="1" applyBorder="1" applyAlignment="1" applyProtection="1">
      <alignment horizontal="left" vertical="center"/>
      <protection hidden="1"/>
    </xf>
    <xf numFmtId="0" fontId="40" fillId="31" borderId="96" xfId="0" applyFont="1" applyFill="1" applyBorder="1" applyAlignment="1" applyProtection="1">
      <alignment horizontal="left" vertical="center"/>
      <protection hidden="1"/>
    </xf>
    <xf numFmtId="0" fontId="40" fillId="31" borderId="97" xfId="0" applyFont="1" applyFill="1" applyBorder="1" applyAlignment="1" applyProtection="1">
      <alignment horizontal="left" vertical="center" wrapText="1" shrinkToFit="1"/>
      <protection hidden="1"/>
    </xf>
    <xf numFmtId="0" fontId="42" fillId="0" borderId="100" xfId="0" applyFont="1" applyBorder="1" applyAlignment="1" applyProtection="1">
      <alignment horizontal="left" vertical="center"/>
      <protection hidden="1"/>
    </xf>
    <xf numFmtId="0" fontId="42" fillId="0" borderId="96" xfId="0" applyFont="1" applyBorder="1" applyAlignment="1" applyProtection="1">
      <alignment horizontal="left" vertical="center"/>
      <protection hidden="1"/>
    </xf>
    <xf numFmtId="0" fontId="42" fillId="0" borderId="122" xfId="0" applyFont="1" applyBorder="1" applyAlignment="1" applyProtection="1">
      <alignment horizontal="left" vertical="center"/>
      <protection hidden="1"/>
    </xf>
    <xf numFmtId="0" fontId="40" fillId="40" borderId="56" xfId="0" applyFont="1" applyFill="1" applyBorder="1" applyAlignment="1" applyProtection="1">
      <alignment vertical="center"/>
      <protection hidden="1"/>
    </xf>
    <xf numFmtId="0" fontId="42" fillId="40" borderId="57" xfId="0" applyFont="1" applyFill="1" applyBorder="1" applyAlignment="1" applyProtection="1">
      <alignment horizontal="right" vertical="center"/>
      <protection hidden="1"/>
    </xf>
    <xf numFmtId="0" fontId="42" fillId="0" borderId="95" xfId="0" applyFont="1" applyBorder="1" applyAlignment="1" applyProtection="1">
      <alignment horizontal="left" vertical="center"/>
      <protection hidden="1"/>
    </xf>
    <xf numFmtId="0" fontId="42" fillId="0" borderId="97" xfId="0" applyFont="1" applyBorder="1" applyAlignment="1" applyProtection="1">
      <alignment horizontal="left" vertical="center"/>
      <protection hidden="1"/>
    </xf>
    <xf numFmtId="0" fontId="42" fillId="0" borderId="12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vertical="center"/>
      <protection hidden="1"/>
    </xf>
    <xf numFmtId="0" fontId="42" fillId="0" borderId="14" xfId="0" applyFont="1" applyBorder="1" applyAlignment="1" applyProtection="1">
      <alignment vertical="center"/>
      <protection hidden="1"/>
    </xf>
    <xf numFmtId="0" fontId="42" fillId="0" borderId="101" xfId="0" applyFont="1" applyBorder="1" applyAlignment="1" applyProtection="1">
      <alignment vertical="center"/>
      <protection hidden="1"/>
    </xf>
    <xf numFmtId="0" fontId="42" fillId="30" borderId="44" xfId="0" applyFont="1" applyFill="1" applyBorder="1" applyAlignment="1" applyProtection="1">
      <alignment vertical="center"/>
      <protection hidden="1"/>
    </xf>
    <xf numFmtId="0" fontId="42" fillId="30" borderId="101" xfId="0" applyFont="1" applyFill="1" applyBorder="1" applyAlignment="1" applyProtection="1">
      <alignment vertical="center"/>
      <protection hidden="1"/>
    </xf>
    <xf numFmtId="0" fontId="42" fillId="0" borderId="23" xfId="0" applyFont="1" applyBorder="1" applyAlignment="1" applyProtection="1">
      <alignment horizontal="left" vertical="center"/>
      <protection hidden="1"/>
    </xf>
    <xf numFmtId="0" fontId="45" fillId="24" borderId="66" xfId="0" applyFont="1" applyFill="1" applyBorder="1" applyAlignment="1" applyProtection="1">
      <alignment horizontal="left" vertical="center"/>
      <protection hidden="1"/>
    </xf>
    <xf numFmtId="0" fontId="45" fillId="24" borderId="58" xfId="0" applyFont="1" applyFill="1" applyBorder="1" applyAlignment="1" applyProtection="1">
      <alignment horizontal="left" vertical="center"/>
      <protection hidden="1"/>
    </xf>
    <xf numFmtId="0" fontId="40" fillId="31" borderId="114" xfId="0" applyFont="1" applyFill="1" applyBorder="1" applyAlignment="1" applyProtection="1">
      <alignment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75" fillId="0" borderId="58" xfId="0" applyFont="1" applyBorder="1" applyAlignment="1" applyProtection="1">
      <alignment horizontal="left" vertical="center"/>
      <protection hidden="1"/>
    </xf>
    <xf numFmtId="0" fontId="97" fillId="24" borderId="66" xfId="0" applyFont="1" applyFill="1" applyBorder="1" applyAlignment="1" applyProtection="1">
      <alignment horizontal="left" vertical="center"/>
      <protection hidden="1"/>
    </xf>
    <xf numFmtId="0" fontId="45" fillId="24" borderId="122" xfId="0" applyFont="1" applyFill="1" applyBorder="1" applyAlignment="1" applyProtection="1">
      <alignment horizontal="left" vertical="center"/>
      <protection hidden="1"/>
    </xf>
    <xf numFmtId="0" fontId="42" fillId="28" borderId="58" xfId="0" applyFont="1" applyFill="1" applyBorder="1" applyAlignment="1" applyProtection="1">
      <alignment horizontal="left" vertical="center"/>
      <protection hidden="1"/>
    </xf>
    <xf numFmtId="0" fontId="80" fillId="30" borderId="52" xfId="0" applyFont="1" applyFill="1" applyBorder="1" applyAlignment="1" applyProtection="1">
      <alignment vertical="center" wrapText="1"/>
      <protection hidden="1"/>
    </xf>
    <xf numFmtId="165" fontId="41" fillId="0" borderId="34" xfId="40" applyNumberFormat="1" applyFont="1" applyBorder="1" applyAlignment="1" applyProtection="1">
      <alignment horizontal="center" vertical="center"/>
      <protection hidden="1"/>
    </xf>
    <xf numFmtId="0" fontId="58" fillId="28" borderId="60" xfId="40" applyFont="1" applyFill="1" applyBorder="1" applyAlignment="1" applyProtection="1">
      <alignment vertical="center"/>
      <protection hidden="1"/>
    </xf>
    <xf numFmtId="0" fontId="44" fillId="43" borderId="44" xfId="40" applyFont="1" applyFill="1" applyBorder="1" applyAlignment="1" applyProtection="1">
      <alignment horizontal="left" vertical="center"/>
      <protection hidden="1"/>
    </xf>
    <xf numFmtId="0" fontId="44" fillId="42" borderId="14" xfId="40" applyFont="1" applyFill="1" applyBorder="1" applyAlignment="1" applyProtection="1">
      <alignment horizontal="left" vertical="center"/>
      <protection hidden="1"/>
    </xf>
    <xf numFmtId="0" fontId="44" fillId="36" borderId="15" xfId="40" applyFont="1" applyFill="1" applyBorder="1" applyAlignment="1" applyProtection="1">
      <alignment horizontal="left" vertical="center"/>
      <protection hidden="1"/>
    </xf>
    <xf numFmtId="166" fontId="38" fillId="0" borderId="44" xfId="40" applyNumberFormat="1" applyFont="1" applyBorder="1" applyAlignment="1" applyProtection="1">
      <alignment horizontal="center" vertical="center"/>
      <protection hidden="1"/>
    </xf>
    <xf numFmtId="166" fontId="38" fillId="0" borderId="14" xfId="40" applyNumberFormat="1" applyFont="1" applyBorder="1" applyAlignment="1" applyProtection="1">
      <alignment horizontal="center" vertical="center"/>
      <protection hidden="1"/>
    </xf>
    <xf numFmtId="166" fontId="38" fillId="0" borderId="15" xfId="40" applyNumberFormat="1" applyFont="1" applyBorder="1" applyAlignment="1" applyProtection="1">
      <alignment horizontal="center" vertical="center"/>
      <protection hidden="1"/>
    </xf>
    <xf numFmtId="3" fontId="41" fillId="30" borderId="12" xfId="40" applyNumberFormat="1" applyFont="1" applyFill="1" applyBorder="1" applyAlignment="1" applyProtection="1">
      <alignment vertical="center"/>
      <protection hidden="1"/>
    </xf>
    <xf numFmtId="3" fontId="68" fillId="44" borderId="52" xfId="40" applyNumberFormat="1" applyFont="1" applyFill="1" applyBorder="1" applyAlignment="1" applyProtection="1">
      <alignment horizontal="center" vertical="center"/>
      <protection hidden="1"/>
    </xf>
    <xf numFmtId="167" fontId="68" fillId="29" borderId="67" xfId="40" applyNumberFormat="1" applyFont="1" applyFill="1" applyBorder="1" applyAlignment="1" applyProtection="1">
      <alignment horizontal="center" vertical="center"/>
      <protection hidden="1"/>
    </xf>
    <xf numFmtId="49" fontId="42" fillId="0" borderId="0" xfId="0" applyNumberFormat="1" applyFont="1" applyAlignment="1" applyProtection="1">
      <alignment horizontal="right" vertical="center"/>
      <protection hidden="1"/>
    </xf>
    <xf numFmtId="0" fontId="42" fillId="0" borderId="0" xfId="0" applyFont="1" applyAlignment="1" applyProtection="1">
      <alignment horizontal="right" vertical="center"/>
      <protection hidden="1"/>
    </xf>
    <xf numFmtId="168" fontId="80" fillId="38" borderId="73" xfId="0" applyNumberFormat="1" applyFont="1" applyFill="1" applyBorder="1" applyAlignment="1" applyProtection="1">
      <alignment vertical="center"/>
      <protection hidden="1"/>
    </xf>
    <xf numFmtId="0" fontId="40" fillId="0" borderId="66" xfId="0" applyFont="1" applyBorder="1" applyAlignment="1" applyProtection="1">
      <alignment horizontal="center" vertical="center"/>
      <protection hidden="1"/>
    </xf>
    <xf numFmtId="0" fontId="42" fillId="0" borderId="66" xfId="0" applyFont="1" applyBorder="1" applyAlignment="1" applyProtection="1">
      <alignment horizontal="center" vertical="center"/>
      <protection hidden="1"/>
    </xf>
    <xf numFmtId="0" fontId="42" fillId="0" borderId="58" xfId="0" applyFont="1" applyBorder="1" applyAlignment="1" applyProtection="1">
      <alignment vertical="center"/>
      <protection hidden="1"/>
    </xf>
    <xf numFmtId="1" fontId="42" fillId="0" borderId="58" xfId="0" applyNumberFormat="1" applyFont="1" applyBorder="1" applyAlignment="1" applyProtection="1">
      <alignment horizontal="center" vertical="center"/>
      <protection locked="0" hidden="1"/>
    </xf>
    <xf numFmtId="0" fontId="38" fillId="0" borderId="85" xfId="0" applyFont="1" applyBorder="1" applyAlignment="1" applyProtection="1">
      <alignment vertical="justify"/>
      <protection hidden="1"/>
    </xf>
    <xf numFmtId="0" fontId="38" fillId="0" borderId="61" xfId="0" applyFont="1" applyBorder="1" applyAlignment="1" applyProtection="1">
      <alignment vertical="justify"/>
      <protection hidden="1"/>
    </xf>
    <xf numFmtId="0" fontId="38" fillId="0" borderId="62" xfId="0" applyFont="1" applyBorder="1" applyAlignment="1" applyProtection="1">
      <alignment vertical="justify"/>
      <protection hidden="1"/>
    </xf>
    <xf numFmtId="3" fontId="34" fillId="0" borderId="42" xfId="0" applyNumberFormat="1" applyFont="1" applyBorder="1" applyAlignment="1" applyProtection="1">
      <alignment horizontal="center" vertical="center"/>
      <protection hidden="1"/>
    </xf>
    <xf numFmtId="3" fontId="34" fillId="0" borderId="16" xfId="0" applyNumberFormat="1" applyFont="1" applyBorder="1" applyAlignment="1" applyProtection="1">
      <alignment horizontal="center" vertical="center"/>
      <protection hidden="1"/>
    </xf>
    <xf numFmtId="3" fontId="41" fillId="32" borderId="89" xfId="40" applyNumberFormat="1" applyFont="1" applyFill="1" applyBorder="1" applyAlignment="1" applyProtection="1">
      <alignment horizontal="center" vertical="center"/>
      <protection locked="0" hidden="1"/>
    </xf>
    <xf numFmtId="0" fontId="41" fillId="0" borderId="67" xfId="40" applyFont="1" applyBorder="1" applyAlignment="1" applyProtection="1">
      <alignment horizontal="center" vertical="center" wrapText="1"/>
      <protection hidden="1"/>
    </xf>
    <xf numFmtId="0" fontId="74" fillId="25" borderId="41" xfId="40" applyFont="1" applyFill="1" applyBorder="1" applyAlignment="1" applyProtection="1">
      <alignment horizontal="center" vertical="center" wrapText="1"/>
      <protection hidden="1"/>
    </xf>
    <xf numFmtId="0" fontId="42" fillId="30" borderId="15" xfId="0" applyFont="1" applyFill="1" applyBorder="1" applyAlignment="1" applyProtection="1">
      <alignment vertical="center"/>
      <protection hidden="1"/>
    </xf>
    <xf numFmtId="0" fontId="40" fillId="0" borderId="67" xfId="0" applyFont="1" applyBorder="1" applyAlignment="1" applyProtection="1">
      <alignment vertical="center"/>
      <protection hidden="1"/>
    </xf>
    <xf numFmtId="0" fontId="40" fillId="0" borderId="27" xfId="0" applyFont="1" applyBorder="1" applyAlignment="1" applyProtection="1">
      <alignment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3" fontId="41" fillId="32" borderId="36" xfId="40" applyNumberFormat="1" applyFont="1" applyFill="1" applyBorder="1" applyAlignment="1" applyProtection="1">
      <alignment horizontal="center" vertical="center"/>
      <protection locked="0" hidden="1"/>
    </xf>
    <xf numFmtId="3" fontId="41" fillId="35" borderId="54" xfId="0" applyNumberFormat="1" applyFont="1" applyFill="1" applyBorder="1" applyAlignment="1" applyProtection="1">
      <alignment horizontal="center" vertical="center"/>
      <protection hidden="1"/>
    </xf>
    <xf numFmtId="0" fontId="35" fillId="0" borderId="10" xfId="0" applyFont="1" applyBorder="1" applyAlignment="1" applyProtection="1">
      <alignment horizontal="center" vertical="center"/>
      <protection hidden="1"/>
    </xf>
    <xf numFmtId="3" fontId="41" fillId="35" borderId="11" xfId="0" applyNumberFormat="1" applyFont="1" applyFill="1" applyBorder="1" applyAlignment="1" applyProtection="1">
      <alignment horizontal="center" vertical="center"/>
      <protection hidden="1"/>
    </xf>
    <xf numFmtId="3" fontId="41" fillId="35" borderId="25" xfId="0" applyNumberFormat="1" applyFont="1" applyFill="1" applyBorder="1" applyAlignment="1" applyProtection="1">
      <alignment horizontal="center" vertical="center"/>
      <protection hidden="1"/>
    </xf>
    <xf numFmtId="0" fontId="60" fillId="24" borderId="87" xfId="0" applyFont="1" applyFill="1" applyBorder="1" applyAlignment="1" applyProtection="1">
      <alignment horizontal="center"/>
      <protection hidden="1"/>
    </xf>
    <xf numFmtId="0" fontId="58" fillId="35" borderId="20" xfId="40" applyFont="1" applyFill="1" applyBorder="1" applyAlignment="1" applyProtection="1">
      <alignment horizontal="center" vertical="center" wrapText="1"/>
      <protection hidden="1"/>
    </xf>
    <xf numFmtId="0" fontId="58" fillId="35" borderId="31" xfId="40" applyFont="1" applyFill="1" applyBorder="1" applyAlignment="1" applyProtection="1">
      <alignment horizontal="center" vertical="center" wrapText="1"/>
      <protection hidden="1"/>
    </xf>
    <xf numFmtId="0" fontId="42" fillId="31" borderId="14" xfId="0" applyFont="1" applyFill="1" applyBorder="1" applyAlignment="1" applyProtection="1">
      <alignment horizontal="center" vertical="center"/>
      <protection hidden="1"/>
    </xf>
    <xf numFmtId="0" fontId="42" fillId="31" borderId="15" xfId="0" applyFont="1" applyFill="1" applyBorder="1" applyAlignment="1" applyProtection="1">
      <alignment horizontal="center" vertical="center"/>
      <protection hidden="1"/>
    </xf>
    <xf numFmtId="0" fontId="42" fillId="31" borderId="13" xfId="0" applyFont="1" applyFill="1" applyBorder="1" applyAlignment="1" applyProtection="1">
      <alignment horizontal="center" vertical="center"/>
      <protection hidden="1"/>
    </xf>
    <xf numFmtId="0" fontId="40" fillId="30" borderId="113" xfId="0" applyFont="1" applyFill="1" applyBorder="1" applyAlignment="1" applyProtection="1">
      <alignment vertical="center"/>
      <protection hidden="1"/>
    </xf>
    <xf numFmtId="0" fontId="40" fillId="30" borderId="85" xfId="0" applyFont="1" applyFill="1" applyBorder="1" applyAlignment="1" applyProtection="1">
      <alignment vertical="center"/>
      <protection hidden="1"/>
    </xf>
    <xf numFmtId="0" fontId="75" fillId="0" borderId="65" xfId="0" applyFont="1" applyBorder="1" applyAlignment="1" applyProtection="1">
      <alignment horizontal="center" vertical="center"/>
      <protection hidden="1"/>
    </xf>
    <xf numFmtId="0" fontId="75" fillId="0" borderId="64" xfId="0" applyFont="1" applyBorder="1" applyAlignment="1" applyProtection="1">
      <alignment horizontal="center" vertical="center"/>
      <protection hidden="1"/>
    </xf>
    <xf numFmtId="165" fontId="58" fillId="28" borderId="106" xfId="40" applyNumberFormat="1" applyFont="1" applyFill="1" applyBorder="1" applyAlignment="1" applyProtection="1">
      <alignment vertical="center"/>
      <protection hidden="1"/>
    </xf>
    <xf numFmtId="0" fontId="35" fillId="0" borderId="10" xfId="0" applyFont="1" applyBorder="1" applyAlignment="1" applyProtection="1">
      <alignment horizontal="left" vertical="center"/>
      <protection hidden="1"/>
    </xf>
    <xf numFmtId="0" fontId="34" fillId="0" borderId="49" xfId="0" applyFont="1" applyBorder="1" applyAlignment="1" applyProtection="1">
      <alignment vertical="center"/>
      <protection hidden="1"/>
    </xf>
    <xf numFmtId="0" fontId="35" fillId="0" borderId="20" xfId="0" applyFont="1" applyBorder="1" applyAlignment="1" applyProtection="1">
      <alignment horizontal="left" vertical="center"/>
      <protection hidden="1"/>
    </xf>
    <xf numFmtId="0" fontId="34" fillId="0" borderId="50" xfId="0" applyFont="1" applyBorder="1" applyAlignment="1" applyProtection="1">
      <alignment vertical="center"/>
      <protection hidden="1"/>
    </xf>
    <xf numFmtId="0" fontId="74" fillId="25" borderId="103" xfId="40" applyFont="1" applyFill="1" applyBorder="1" applyAlignment="1" applyProtection="1">
      <alignment horizontal="center" vertical="center" wrapText="1"/>
      <protection hidden="1"/>
    </xf>
    <xf numFmtId="0" fontId="38" fillId="0" borderId="63" xfId="0" applyFont="1" applyBorder="1" applyAlignment="1" applyProtection="1">
      <alignment vertical="center"/>
      <protection hidden="1"/>
    </xf>
    <xf numFmtId="0" fontId="41" fillId="0" borderId="31" xfId="40" applyFont="1" applyBorder="1" applyAlignment="1" applyProtection="1">
      <alignment horizontal="center" vertical="center" wrapText="1"/>
      <protection hidden="1"/>
    </xf>
    <xf numFmtId="0" fontId="41" fillId="34" borderId="49" xfId="40" applyFont="1" applyFill="1" applyBorder="1" applyAlignment="1" applyProtection="1">
      <alignment horizontal="center" vertical="center" wrapText="1"/>
      <protection hidden="1"/>
    </xf>
    <xf numFmtId="0" fontId="41" fillId="34" borderId="50" xfId="40" applyFont="1" applyFill="1" applyBorder="1" applyAlignment="1" applyProtection="1">
      <alignment horizontal="center" vertical="center" wrapText="1"/>
      <protection hidden="1"/>
    </xf>
    <xf numFmtId="0" fontId="41" fillId="34" borderId="51" xfId="40" applyFont="1" applyFill="1" applyBorder="1" applyAlignment="1" applyProtection="1">
      <alignment horizontal="center" vertical="center" wrapText="1"/>
      <protection hidden="1"/>
    </xf>
    <xf numFmtId="3" fontId="41" fillId="32" borderId="11" xfId="40" applyNumberFormat="1" applyFont="1" applyFill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vertical="center"/>
      <protection hidden="1"/>
    </xf>
    <xf numFmtId="0" fontId="41" fillId="0" borderId="49" xfId="40" applyFont="1" applyBorder="1" applyAlignment="1" applyProtection="1">
      <alignment horizontal="center" vertical="center" wrapText="1"/>
      <protection hidden="1"/>
    </xf>
    <xf numFmtId="0" fontId="38" fillId="0" borderId="65" xfId="0" applyFont="1" applyBorder="1" applyAlignment="1" applyProtection="1">
      <alignment vertical="center"/>
      <protection hidden="1"/>
    </xf>
    <xf numFmtId="3" fontId="41" fillId="32" borderId="20" xfId="40" applyNumberFormat="1" applyFont="1" applyFill="1" applyBorder="1" applyAlignment="1" applyProtection="1">
      <alignment horizontal="center" vertical="center"/>
      <protection locked="0" hidden="1"/>
    </xf>
    <xf numFmtId="0" fontId="41" fillId="0" borderId="51" xfId="40" applyFont="1" applyBorder="1" applyAlignment="1" applyProtection="1">
      <alignment horizontal="center" vertical="center" wrapText="1"/>
      <protection hidden="1"/>
    </xf>
    <xf numFmtId="0" fontId="38" fillId="0" borderId="64" xfId="0" applyFont="1" applyBorder="1" applyAlignment="1" applyProtection="1">
      <alignment vertical="center"/>
      <protection hidden="1"/>
    </xf>
    <xf numFmtId="0" fontId="38" fillId="34" borderId="26" xfId="0" applyFont="1" applyFill="1" applyBorder="1" applyAlignment="1" applyProtection="1">
      <alignment vertical="center"/>
      <protection hidden="1"/>
    </xf>
    <xf numFmtId="0" fontId="38" fillId="34" borderId="16" xfId="0" applyFont="1" applyFill="1" applyBorder="1" applyAlignment="1" applyProtection="1">
      <alignment vertical="center"/>
      <protection hidden="1"/>
    </xf>
    <xf numFmtId="0" fontId="38" fillId="34" borderId="24" xfId="0" applyFont="1" applyFill="1" applyBorder="1" applyAlignment="1" applyProtection="1">
      <alignment vertical="center"/>
      <protection hidden="1"/>
    </xf>
    <xf numFmtId="0" fontId="74" fillId="25" borderId="86" xfId="40" applyFont="1" applyFill="1" applyBorder="1" applyAlignment="1" applyProtection="1">
      <alignment horizontal="center" vertical="center" wrapText="1"/>
      <protection hidden="1"/>
    </xf>
    <xf numFmtId="0" fontId="38" fillId="34" borderId="44" xfId="0" applyFont="1" applyFill="1" applyBorder="1" applyAlignment="1" applyProtection="1">
      <alignment vertical="center"/>
      <protection hidden="1"/>
    </xf>
    <xf numFmtId="0" fontId="38" fillId="34" borderId="14" xfId="0" applyFont="1" applyFill="1" applyBorder="1" applyAlignment="1" applyProtection="1">
      <alignment vertical="center"/>
      <protection hidden="1"/>
    </xf>
    <xf numFmtId="0" fontId="38" fillId="34" borderId="15" xfId="0" applyFont="1" applyFill="1" applyBorder="1" applyAlignment="1" applyProtection="1">
      <alignment vertical="center"/>
      <protection hidden="1"/>
    </xf>
    <xf numFmtId="0" fontId="38" fillId="0" borderId="68" xfId="0" applyFont="1" applyBorder="1" applyAlignment="1" applyProtection="1">
      <alignment vertical="center" wrapText="1"/>
      <protection hidden="1"/>
    </xf>
    <xf numFmtId="0" fontId="42" fillId="30" borderId="14" xfId="0" applyFont="1" applyFill="1" applyBorder="1" applyAlignment="1" applyProtection="1">
      <alignment vertical="center"/>
      <protection hidden="1"/>
    </xf>
    <xf numFmtId="0" fontId="42" fillId="0" borderId="106" xfId="0" applyFont="1" applyBorder="1" applyAlignment="1" applyProtection="1">
      <alignment horizontal="center" vertical="center"/>
      <protection hidden="1"/>
    </xf>
    <xf numFmtId="165" fontId="40" fillId="34" borderId="12" xfId="40" applyNumberFormat="1" applyFont="1" applyFill="1" applyBorder="1" applyAlignment="1" applyProtection="1">
      <alignment horizontal="center" vertical="center"/>
      <protection hidden="1"/>
    </xf>
    <xf numFmtId="0" fontId="60" fillId="24" borderId="33" xfId="0" applyFont="1" applyFill="1" applyBorder="1" applyAlignment="1" applyProtection="1">
      <alignment horizontal="center"/>
      <protection hidden="1"/>
    </xf>
    <xf numFmtId="0" fontId="42" fillId="31" borderId="65" xfId="0" applyFont="1" applyFill="1" applyBorder="1" applyAlignment="1" applyProtection="1">
      <alignment horizontal="left" vertical="center" wrapText="1"/>
      <protection hidden="1"/>
    </xf>
    <xf numFmtId="0" fontId="42" fillId="28" borderId="16" xfId="0" applyFont="1" applyFill="1" applyBorder="1" applyAlignment="1" applyProtection="1">
      <alignment horizontal="left" vertical="center"/>
      <protection hidden="1"/>
    </xf>
    <xf numFmtId="0" fontId="40" fillId="31" borderId="43" xfId="0" applyFont="1" applyFill="1" applyBorder="1" applyAlignment="1" applyProtection="1">
      <alignment horizontal="left" vertical="center"/>
      <protection hidden="1"/>
    </xf>
    <xf numFmtId="0" fontId="40" fillId="31" borderId="68" xfId="0" applyFont="1" applyFill="1" applyBorder="1" applyAlignment="1" applyProtection="1">
      <alignment horizontal="left" vertical="center"/>
      <protection hidden="1"/>
    </xf>
    <xf numFmtId="165" fontId="40" fillId="0" borderId="95" xfId="0" applyNumberFormat="1" applyFont="1" applyBorder="1" applyAlignment="1" applyProtection="1">
      <alignment horizontal="center" vertical="center"/>
      <protection hidden="1"/>
    </xf>
    <xf numFmtId="0" fontId="45" fillId="24" borderId="88" xfId="0" applyFont="1" applyFill="1" applyBorder="1" applyAlignment="1" applyProtection="1">
      <alignment horizontal="center" vertical="center"/>
      <protection hidden="1"/>
    </xf>
    <xf numFmtId="165" fontId="40" fillId="31" borderId="58" xfId="0" applyNumberFormat="1" applyFont="1" applyFill="1" applyBorder="1" applyAlignment="1" applyProtection="1">
      <alignment horizontal="center" vertical="center"/>
      <protection hidden="1"/>
    </xf>
    <xf numFmtId="165" fontId="40" fillId="31" borderId="69" xfId="0" applyNumberFormat="1" applyFont="1" applyFill="1" applyBorder="1" applyAlignment="1" applyProtection="1">
      <alignment horizontal="center" vertical="center"/>
      <protection hidden="1"/>
    </xf>
    <xf numFmtId="0" fontId="42" fillId="0" borderId="44" xfId="0" applyFont="1" applyBorder="1" applyAlignment="1" applyProtection="1">
      <alignment horizontal="center" vertical="center"/>
      <protection hidden="1"/>
    </xf>
    <xf numFmtId="0" fontId="45" fillId="24" borderId="101" xfId="0" applyFont="1" applyFill="1" applyBorder="1" applyAlignment="1" applyProtection="1">
      <alignment horizontal="center" vertical="center"/>
      <protection hidden="1"/>
    </xf>
    <xf numFmtId="49" fontId="42" fillId="31" borderId="13" xfId="0" applyNumberFormat="1" applyFont="1" applyFill="1" applyBorder="1" applyAlignment="1" applyProtection="1">
      <alignment horizontal="center" vertical="center"/>
      <protection hidden="1"/>
    </xf>
    <xf numFmtId="49" fontId="42" fillId="31" borderId="12" xfId="0" applyNumberFormat="1" applyFont="1" applyFill="1" applyBorder="1" applyAlignment="1" applyProtection="1">
      <alignment horizontal="center" vertical="center"/>
      <protection hidden="1"/>
    </xf>
    <xf numFmtId="165" fontId="40" fillId="0" borderId="73" xfId="0" applyNumberFormat="1" applyFont="1" applyBorder="1" applyAlignment="1" applyProtection="1">
      <alignment horizontal="center" vertical="center"/>
      <protection hidden="1"/>
    </xf>
    <xf numFmtId="0" fontId="42" fillId="34" borderId="12" xfId="0" applyFont="1" applyFill="1" applyBorder="1" applyAlignment="1" applyProtection="1">
      <alignment horizontal="left" vertical="center"/>
      <protection hidden="1"/>
    </xf>
    <xf numFmtId="0" fontId="42" fillId="34" borderId="68" xfId="0" applyFont="1" applyFill="1" applyBorder="1" applyAlignment="1" applyProtection="1">
      <alignment horizontal="center" vertical="center"/>
      <protection hidden="1"/>
    </xf>
    <xf numFmtId="165" fontId="40" fillId="34" borderId="12" xfId="0" applyNumberFormat="1" applyFont="1" applyFill="1" applyBorder="1" applyAlignment="1" applyProtection="1">
      <alignment horizontal="center" vertical="center"/>
      <protection hidden="1"/>
    </xf>
    <xf numFmtId="0" fontId="110" fillId="34" borderId="113" xfId="0" applyFont="1" applyFill="1" applyBorder="1" applyAlignment="1" applyProtection="1">
      <alignment horizontal="left" vertical="center"/>
      <protection hidden="1"/>
    </xf>
    <xf numFmtId="2" fontId="77" fillId="34" borderId="106" xfId="0" applyNumberFormat="1" applyFont="1" applyFill="1" applyBorder="1" applyAlignment="1" applyProtection="1">
      <alignment horizontal="center" vertical="center"/>
      <protection hidden="1"/>
    </xf>
    <xf numFmtId="0" fontId="76" fillId="34" borderId="106" xfId="0" applyFont="1" applyFill="1" applyBorder="1" applyAlignment="1" applyProtection="1">
      <alignment horizontal="center" vertical="center"/>
      <protection hidden="1"/>
    </xf>
    <xf numFmtId="4" fontId="78" fillId="34" borderId="106" xfId="0" applyNumberFormat="1" applyFont="1" applyFill="1" applyBorder="1" applyAlignment="1" applyProtection="1">
      <alignment horizontal="center" vertical="center"/>
      <protection hidden="1"/>
    </xf>
    <xf numFmtId="9" fontId="79" fillId="34" borderId="106" xfId="0" applyNumberFormat="1" applyFont="1" applyFill="1" applyBorder="1" applyAlignment="1" applyProtection="1">
      <alignment vertical="center"/>
      <protection hidden="1"/>
    </xf>
    <xf numFmtId="165" fontId="78" fillId="34" borderId="106" xfId="0" applyNumberFormat="1" applyFont="1" applyFill="1" applyBorder="1" applyAlignment="1" applyProtection="1">
      <alignment horizontal="center" vertical="center"/>
      <protection hidden="1"/>
    </xf>
    <xf numFmtId="166" fontId="95" fillId="34" borderId="106" xfId="0" applyNumberFormat="1" applyFont="1" applyFill="1" applyBorder="1" applyAlignment="1" applyProtection="1">
      <alignment horizontal="center" vertical="center"/>
      <protection hidden="1"/>
    </xf>
    <xf numFmtId="3" fontId="95" fillId="34" borderId="87" xfId="0" applyNumberFormat="1" applyFont="1" applyFill="1" applyBorder="1" applyAlignment="1" applyProtection="1">
      <alignment horizontal="center" vertical="center"/>
      <protection hidden="1"/>
    </xf>
    <xf numFmtId="0" fontId="34" fillId="0" borderId="70" xfId="42" applyFont="1" applyBorder="1" applyAlignment="1" applyProtection="1">
      <alignment vertical="center"/>
      <protection hidden="1"/>
    </xf>
    <xf numFmtId="2" fontId="35" fillId="0" borderId="17" xfId="0" applyNumberFormat="1" applyFont="1" applyBorder="1" applyAlignment="1" applyProtection="1">
      <alignment horizontal="left" vertical="center"/>
      <protection hidden="1"/>
    </xf>
    <xf numFmtId="0" fontId="35" fillId="0" borderId="17" xfId="42" applyFont="1" applyBorder="1" applyAlignment="1" applyProtection="1">
      <alignment horizontal="center" vertical="center"/>
      <protection hidden="1"/>
    </xf>
    <xf numFmtId="165" fontId="34" fillId="0" borderId="17" xfId="0" applyNumberFormat="1" applyFont="1" applyBorder="1" applyAlignment="1" applyProtection="1">
      <alignment horizontal="center" vertical="center"/>
      <protection hidden="1"/>
    </xf>
    <xf numFmtId="4" fontId="35" fillId="0" borderId="17" xfId="0" applyNumberFormat="1" applyFont="1" applyBorder="1" applyAlignment="1" applyProtection="1">
      <alignment horizontal="center" vertical="center"/>
      <protection hidden="1"/>
    </xf>
    <xf numFmtId="9" fontId="70" fillId="0" borderId="17" xfId="0" applyNumberFormat="1" applyFont="1" applyBorder="1" applyAlignment="1" applyProtection="1">
      <alignment horizontal="center" vertical="center"/>
      <protection hidden="1"/>
    </xf>
    <xf numFmtId="166" fontId="34" fillId="0" borderId="17" xfId="0" applyNumberFormat="1" applyFont="1" applyBorder="1" applyAlignment="1" applyProtection="1">
      <alignment horizontal="center" vertical="center"/>
      <protection hidden="1"/>
    </xf>
    <xf numFmtId="3" fontId="34" fillId="0" borderId="17" xfId="0" applyNumberFormat="1" applyFont="1" applyBorder="1" applyAlignment="1" applyProtection="1">
      <alignment horizontal="center" vertical="center"/>
      <protection hidden="1"/>
    </xf>
    <xf numFmtId="3" fontId="34" fillId="35" borderId="63" xfId="0" applyNumberFormat="1" applyFont="1" applyFill="1" applyBorder="1" applyAlignment="1" applyProtection="1">
      <alignment vertical="center"/>
      <protection hidden="1"/>
    </xf>
    <xf numFmtId="3" fontId="34" fillId="35" borderId="0" xfId="0" applyNumberFormat="1" applyFont="1" applyFill="1" applyAlignment="1" applyProtection="1">
      <alignment vertical="center"/>
      <protection hidden="1"/>
    </xf>
    <xf numFmtId="3" fontId="34" fillId="35" borderId="61" xfId="0" applyNumberFormat="1" applyFont="1" applyFill="1" applyBorder="1" applyAlignment="1" applyProtection="1">
      <alignment vertical="center"/>
      <protection hidden="1"/>
    </xf>
    <xf numFmtId="0" fontId="50" fillId="0" borderId="48" xfId="0" applyFont="1" applyBorder="1" applyAlignment="1" applyProtection="1">
      <alignment horizontal="left" vertical="top"/>
      <protection hidden="1"/>
    </xf>
    <xf numFmtId="0" fontId="49" fillId="0" borderId="45" xfId="0" applyFont="1" applyBorder="1" applyAlignment="1" applyProtection="1">
      <alignment horizontal="left" vertical="top"/>
      <protection hidden="1"/>
    </xf>
    <xf numFmtId="0" fontId="49" fillId="0" borderId="48" xfId="0" applyFont="1" applyBorder="1" applyAlignment="1" applyProtection="1">
      <alignment horizontal="left" vertical="top"/>
      <protection hidden="1"/>
    </xf>
    <xf numFmtId="0" fontId="114" fillId="42" borderId="0" xfId="0" applyFont="1" applyFill="1" applyAlignment="1" applyProtection="1">
      <alignment vertical="center"/>
      <protection hidden="1"/>
    </xf>
    <xf numFmtId="0" fontId="115" fillId="42" borderId="0" xfId="0" applyFont="1" applyFill="1" applyAlignment="1" applyProtection="1">
      <alignment vertical="center"/>
      <protection hidden="1"/>
    </xf>
    <xf numFmtId="0" fontId="46" fillId="31" borderId="0" xfId="0" applyFont="1" applyFill="1" applyAlignment="1" applyProtection="1">
      <alignment horizontal="center" vertical="center"/>
      <protection hidden="1"/>
    </xf>
    <xf numFmtId="0" fontId="41" fillId="0" borderId="67" xfId="0" applyFont="1" applyBorder="1" applyAlignment="1" applyProtection="1">
      <alignment vertical="center"/>
      <protection hidden="1"/>
    </xf>
    <xf numFmtId="0" fontId="35" fillId="0" borderId="69" xfId="0" applyFont="1" applyBorder="1" applyAlignment="1" applyProtection="1">
      <alignment vertical="center"/>
      <protection hidden="1"/>
    </xf>
    <xf numFmtId="165" fontId="38" fillId="0" borderId="0" xfId="40" applyNumberFormat="1" applyFont="1" applyAlignment="1" applyProtection="1">
      <alignment vertical="center"/>
      <protection hidden="1"/>
    </xf>
    <xf numFmtId="0" fontId="75" fillId="0" borderId="68" xfId="0" applyFont="1" applyBorder="1" applyAlignment="1" applyProtection="1">
      <alignment horizontal="center" vertical="center"/>
      <protection hidden="1"/>
    </xf>
    <xf numFmtId="0" fontId="75" fillId="0" borderId="63" xfId="0" applyFont="1" applyBorder="1" applyAlignment="1" applyProtection="1">
      <alignment horizontal="center" vertical="center"/>
      <protection hidden="1"/>
    </xf>
    <xf numFmtId="0" fontId="75" fillId="0" borderId="99" xfId="0" applyFont="1" applyBorder="1" applyAlignment="1" applyProtection="1">
      <alignment horizontal="center" vertical="center"/>
      <protection hidden="1"/>
    </xf>
    <xf numFmtId="0" fontId="42" fillId="0" borderId="12" xfId="0" applyFont="1" applyBorder="1" applyAlignment="1" applyProtection="1">
      <alignment vertical="center"/>
      <protection hidden="1"/>
    </xf>
    <xf numFmtId="2" fontId="97" fillId="24" borderId="34" xfId="0" applyNumberFormat="1" applyFont="1" applyFill="1" applyBorder="1" applyAlignment="1" applyProtection="1">
      <alignment horizontal="center" vertical="center"/>
      <protection hidden="1"/>
    </xf>
    <xf numFmtId="9" fontId="97" fillId="24" borderId="28" xfId="46" applyFont="1" applyFill="1" applyBorder="1" applyAlignment="1" applyProtection="1">
      <alignment horizontal="center" vertical="center"/>
      <protection hidden="1"/>
    </xf>
    <xf numFmtId="165" fontId="42" fillId="0" borderId="95" xfId="0" applyNumberFormat="1" applyFont="1" applyBorder="1" applyAlignment="1" applyProtection="1">
      <alignment horizontal="center" vertical="center"/>
      <protection hidden="1"/>
    </xf>
    <xf numFmtId="165" fontId="42" fillId="0" borderId="96" xfId="0" applyNumberFormat="1" applyFont="1" applyBorder="1" applyAlignment="1" applyProtection="1">
      <alignment horizontal="center" vertical="center"/>
      <protection hidden="1"/>
    </xf>
    <xf numFmtId="9" fontId="45" fillId="24" borderId="50" xfId="46" applyFont="1" applyFill="1" applyBorder="1" applyAlignment="1" applyProtection="1">
      <alignment horizontal="center" vertical="center"/>
      <protection hidden="1"/>
    </xf>
    <xf numFmtId="9" fontId="45" fillId="24" borderId="96" xfId="46" applyFont="1" applyFill="1" applyBorder="1" applyAlignment="1" applyProtection="1">
      <alignment horizontal="center" vertical="center"/>
      <protection hidden="1"/>
    </xf>
    <xf numFmtId="9" fontId="80" fillId="39" borderId="52" xfId="40" applyNumberFormat="1" applyFont="1" applyFill="1" applyBorder="1" applyAlignment="1" applyProtection="1">
      <alignment horizontal="center" vertical="center"/>
      <protection hidden="1"/>
    </xf>
    <xf numFmtId="9" fontId="80" fillId="39" borderId="69" xfId="40" applyNumberFormat="1" applyFont="1" applyFill="1" applyBorder="1" applyAlignment="1" applyProtection="1">
      <alignment horizontal="center" vertical="center"/>
      <protection hidden="1"/>
    </xf>
    <xf numFmtId="9" fontId="80" fillId="39" borderId="70" xfId="40" applyNumberFormat="1" applyFont="1" applyFill="1" applyBorder="1" applyAlignment="1" applyProtection="1">
      <alignment horizontal="center" vertical="center"/>
      <protection hidden="1"/>
    </xf>
    <xf numFmtId="9" fontId="80" fillId="39" borderId="88" xfId="40" applyNumberFormat="1" applyFont="1" applyFill="1" applyBorder="1" applyAlignment="1" applyProtection="1">
      <alignment horizontal="center" vertical="center"/>
      <protection hidden="1"/>
    </xf>
    <xf numFmtId="165" fontId="42" fillId="0" borderId="100" xfId="0" applyNumberFormat="1" applyFont="1" applyBorder="1" applyAlignment="1" applyProtection="1">
      <alignment horizontal="center" vertical="center"/>
      <protection hidden="1"/>
    </xf>
    <xf numFmtId="9" fontId="40" fillId="0" borderId="52" xfId="40" applyNumberFormat="1" applyFont="1" applyBorder="1" applyAlignment="1" applyProtection="1">
      <alignment horizontal="center" vertical="center"/>
      <protection hidden="1"/>
    </xf>
    <xf numFmtId="165" fontId="42" fillId="0" borderId="122" xfId="0" applyNumberFormat="1" applyFont="1" applyBorder="1" applyAlignment="1" applyProtection="1">
      <alignment horizontal="center" vertical="center"/>
      <protection hidden="1"/>
    </xf>
    <xf numFmtId="165" fontId="42" fillId="0" borderId="97" xfId="0" applyNumberFormat="1" applyFont="1" applyBorder="1" applyAlignment="1" applyProtection="1">
      <alignment horizontal="center" vertical="center"/>
      <protection hidden="1"/>
    </xf>
    <xf numFmtId="165" fontId="42" fillId="0" borderId="52" xfId="0" applyNumberFormat="1" applyFont="1" applyBorder="1" applyAlignment="1" applyProtection="1">
      <alignment horizontal="center" vertical="center"/>
      <protection hidden="1"/>
    </xf>
    <xf numFmtId="165" fontId="42" fillId="0" borderId="69" xfId="0" applyNumberFormat="1" applyFont="1" applyBorder="1" applyAlignment="1" applyProtection="1">
      <alignment horizontal="center" vertical="center"/>
      <protection hidden="1"/>
    </xf>
    <xf numFmtId="9" fontId="45" fillId="24" borderId="56" xfId="46" applyFont="1" applyFill="1" applyBorder="1" applyAlignment="1" applyProtection="1">
      <alignment horizontal="center" vertical="center"/>
      <protection hidden="1"/>
    </xf>
    <xf numFmtId="9" fontId="45" fillId="24" borderId="122" xfId="46" applyFont="1" applyFill="1" applyBorder="1" applyAlignment="1" applyProtection="1">
      <alignment horizontal="center" vertical="center"/>
      <protection hidden="1"/>
    </xf>
    <xf numFmtId="165" fontId="42" fillId="0" borderId="57" xfId="0" applyNumberFormat="1" applyFont="1" applyBorder="1" applyAlignment="1" applyProtection="1">
      <alignment horizontal="center" vertical="center"/>
      <protection hidden="1"/>
    </xf>
    <xf numFmtId="165" fontId="42" fillId="0" borderId="58" xfId="0" applyNumberFormat="1" applyFont="1" applyBorder="1" applyAlignment="1" applyProtection="1">
      <alignment horizontal="center" vertical="center"/>
      <protection hidden="1"/>
    </xf>
    <xf numFmtId="9" fontId="45" fillId="24" borderId="53" xfId="46" applyFont="1" applyFill="1" applyBorder="1" applyAlignment="1" applyProtection="1">
      <alignment horizontal="center" vertical="center"/>
      <protection hidden="1"/>
    </xf>
    <xf numFmtId="9" fontId="45" fillId="24" borderId="100" xfId="46" applyFont="1" applyFill="1" applyBorder="1" applyAlignment="1" applyProtection="1">
      <alignment horizontal="center" vertical="center"/>
      <protection hidden="1"/>
    </xf>
    <xf numFmtId="165" fontId="42" fillId="34" borderId="50" xfId="0" applyNumberFormat="1" applyFont="1" applyFill="1" applyBorder="1" applyAlignment="1" applyProtection="1">
      <alignment horizontal="center" vertical="center"/>
      <protection hidden="1"/>
    </xf>
    <xf numFmtId="165" fontId="42" fillId="34" borderId="96" xfId="0" applyNumberFormat="1" applyFont="1" applyFill="1" applyBorder="1" applyAlignment="1" applyProtection="1">
      <alignment horizontal="center" vertical="center"/>
      <protection hidden="1"/>
    </xf>
    <xf numFmtId="2" fontId="42" fillId="0" borderId="32" xfId="40" applyNumberFormat="1" applyFont="1" applyBorder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41" fillId="31" borderId="0" xfId="0" applyNumberFormat="1" applyFont="1" applyFill="1" applyAlignment="1" applyProtection="1">
      <alignment horizontal="center" vertical="center"/>
      <protection hidden="1"/>
    </xf>
    <xf numFmtId="0" fontId="60" fillId="24" borderId="20" xfId="0" applyFont="1" applyFill="1" applyBorder="1" applyAlignment="1" applyProtection="1">
      <alignment horizontal="center"/>
      <protection hidden="1"/>
    </xf>
    <xf numFmtId="0" fontId="60" fillId="24" borderId="17" xfId="0" applyFont="1" applyFill="1" applyBorder="1" applyAlignment="1" applyProtection="1">
      <alignment horizontal="center"/>
      <protection hidden="1"/>
    </xf>
    <xf numFmtId="3" fontId="41" fillId="27" borderId="10" xfId="0" applyNumberFormat="1" applyFont="1" applyFill="1" applyBorder="1" applyAlignment="1" applyProtection="1">
      <alignment horizontal="center" vertical="center"/>
      <protection hidden="1"/>
    </xf>
    <xf numFmtId="3" fontId="34" fillId="35" borderId="29" xfId="0" applyNumberFormat="1" applyFont="1" applyFill="1" applyBorder="1" applyAlignment="1" applyProtection="1">
      <alignment horizontal="center" vertical="center"/>
      <protection hidden="1"/>
    </xf>
    <xf numFmtId="0" fontId="38" fillId="0" borderId="0" xfId="0" applyFont="1" applyBorder="1" applyAlignment="1" applyProtection="1">
      <alignment vertical="justify"/>
      <protection hidden="1"/>
    </xf>
    <xf numFmtId="4" fontId="35" fillId="0" borderId="32" xfId="0" applyNumberFormat="1" applyFont="1" applyFill="1" applyBorder="1" applyAlignment="1" applyProtection="1">
      <alignment horizontal="center" vertical="center"/>
      <protection hidden="1"/>
    </xf>
    <xf numFmtId="0" fontId="34" fillId="29" borderId="10" xfId="42" applyFont="1" applyFill="1" applyBorder="1" applyAlignment="1" applyProtection="1">
      <alignment horizontal="center" vertical="center"/>
      <protection hidden="1"/>
    </xf>
    <xf numFmtId="0" fontId="60" fillId="24" borderId="26" xfId="0" applyFont="1" applyFill="1" applyBorder="1" applyAlignment="1" applyProtection="1">
      <alignment horizontal="center"/>
      <protection hidden="1"/>
    </xf>
    <xf numFmtId="3" fontId="41" fillId="27" borderId="34" xfId="0" applyNumberFormat="1" applyFont="1" applyFill="1" applyBorder="1" applyAlignment="1" applyProtection="1">
      <alignment horizontal="center" vertical="center"/>
      <protection hidden="1"/>
    </xf>
    <xf numFmtId="0" fontId="35" fillId="25" borderId="31" xfId="0" applyFont="1" applyFill="1" applyBorder="1" applyAlignment="1" applyProtection="1">
      <alignment horizontal="center" vertical="center"/>
      <protection hidden="1"/>
    </xf>
    <xf numFmtId="0" fontId="63" fillId="35" borderId="10" xfId="0" applyFont="1" applyFill="1" applyBorder="1" applyAlignment="1" applyProtection="1">
      <alignment horizontal="center" vertical="center"/>
      <protection hidden="1"/>
    </xf>
    <xf numFmtId="0" fontId="35" fillId="25" borderId="10" xfId="0" applyFont="1" applyFill="1" applyBorder="1" applyAlignment="1" applyProtection="1">
      <alignment horizontal="center" vertical="center"/>
      <protection hidden="1"/>
    </xf>
    <xf numFmtId="0" fontId="34" fillId="25" borderId="32" xfId="0" applyFont="1" applyFill="1" applyBorder="1" applyAlignment="1" applyProtection="1">
      <alignment horizontal="center" vertical="center"/>
      <protection hidden="1"/>
    </xf>
    <xf numFmtId="0" fontId="66" fillId="0" borderId="32" xfId="0" applyFont="1" applyBorder="1" applyAlignment="1" applyProtection="1">
      <alignment horizontal="left" vertical="center"/>
      <protection hidden="1"/>
    </xf>
    <xf numFmtId="165" fontId="34" fillId="0" borderId="39" xfId="0" applyNumberFormat="1" applyFont="1" applyBorder="1" applyAlignment="1" applyProtection="1">
      <alignment horizontal="center" vertical="center"/>
      <protection hidden="1"/>
    </xf>
    <xf numFmtId="166" fontId="44" fillId="0" borderId="10" xfId="0" applyNumberFormat="1" applyFont="1" applyBorder="1" applyAlignment="1" applyProtection="1">
      <alignment horizontal="center" vertical="center"/>
      <protection hidden="1"/>
    </xf>
    <xf numFmtId="1" fontId="44" fillId="0" borderId="10" xfId="0" applyNumberFormat="1" applyFont="1" applyBorder="1" applyAlignment="1" applyProtection="1">
      <alignment horizontal="center" vertical="center"/>
      <protection hidden="1"/>
    </xf>
    <xf numFmtId="0" fontId="44" fillId="25" borderId="31" xfId="0" applyFont="1" applyFill="1" applyBorder="1" applyAlignment="1" applyProtection="1">
      <alignment horizontal="center" vertical="center" wrapText="1"/>
      <protection hidden="1"/>
    </xf>
    <xf numFmtId="165" fontId="40" fillId="31" borderId="73" xfId="0" applyNumberFormat="1" applyFont="1" applyFill="1" applyBorder="1" applyAlignment="1" applyProtection="1">
      <alignment horizontal="center" vertical="center"/>
      <protection hidden="1"/>
    </xf>
    <xf numFmtId="165" fontId="42" fillId="0" borderId="70" xfId="0" applyNumberFormat="1" applyFont="1" applyBorder="1" applyAlignment="1" applyProtection="1">
      <alignment horizontal="center" vertical="center"/>
      <protection hidden="1"/>
    </xf>
    <xf numFmtId="165" fontId="42" fillId="0" borderId="88" xfId="0" applyNumberFormat="1" applyFont="1" applyBorder="1" applyAlignment="1" applyProtection="1">
      <alignment horizontal="center" vertical="center"/>
      <protection hidden="1"/>
    </xf>
    <xf numFmtId="0" fontId="42" fillId="30" borderId="99" xfId="0" applyFont="1" applyFill="1" applyBorder="1" applyAlignment="1" applyProtection="1">
      <alignment horizontal="center" vertical="center"/>
      <protection hidden="1"/>
    </xf>
    <xf numFmtId="165" fontId="40" fillId="30" borderId="13" xfId="0" applyNumberFormat="1" applyFont="1" applyFill="1" applyBorder="1" applyAlignment="1" applyProtection="1">
      <alignment horizontal="center" vertical="center"/>
      <protection hidden="1"/>
    </xf>
    <xf numFmtId="0" fontId="40" fillId="0" borderId="105" xfId="0" applyFont="1" applyBorder="1" applyAlignment="1" applyProtection="1">
      <alignment vertical="center"/>
      <protection hidden="1"/>
    </xf>
    <xf numFmtId="0" fontId="35" fillId="0" borderId="17" xfId="42" applyFont="1" applyBorder="1" applyAlignment="1" applyProtection="1">
      <alignment horizontal="left" vertical="center"/>
      <protection hidden="1"/>
    </xf>
    <xf numFmtId="0" fontId="34" fillId="0" borderId="17" xfId="42" applyFont="1" applyBorder="1" applyAlignment="1" applyProtection="1">
      <alignment horizontal="center" vertical="center"/>
      <protection hidden="1"/>
    </xf>
    <xf numFmtId="3" fontId="34" fillId="0" borderId="18" xfId="0" applyNumberFormat="1" applyFont="1" applyBorder="1" applyAlignment="1" applyProtection="1">
      <alignment horizontal="center" vertical="center"/>
      <protection hidden="1"/>
    </xf>
    <xf numFmtId="3" fontId="41" fillId="0" borderId="70" xfId="0" applyNumberFormat="1" applyFont="1" applyBorder="1" applyAlignment="1" applyProtection="1">
      <alignment horizontal="center" vertical="center"/>
      <protection locked="0" hidden="1"/>
    </xf>
    <xf numFmtId="3" fontId="41" fillId="27" borderId="87" xfId="0" applyNumberFormat="1" applyFont="1" applyFill="1" applyBorder="1" applyAlignment="1" applyProtection="1">
      <alignment horizontal="center" vertical="center"/>
      <protection hidden="1"/>
    </xf>
    <xf numFmtId="3" fontId="41" fillId="27" borderId="17" xfId="0" applyNumberFormat="1" applyFont="1" applyFill="1" applyBorder="1" applyAlignment="1" applyProtection="1">
      <alignment horizontal="center" vertical="center"/>
      <protection hidden="1"/>
    </xf>
    <xf numFmtId="0" fontId="44" fillId="0" borderId="10" xfId="42" applyFont="1" applyBorder="1" applyAlignment="1" applyProtection="1">
      <alignment horizontal="center" vertical="center"/>
      <protection hidden="1"/>
    </xf>
    <xf numFmtId="0" fontId="76" fillId="0" borderId="10" xfId="42" applyFont="1" applyBorder="1" applyAlignment="1" applyProtection="1">
      <alignment horizontal="center" vertical="center"/>
      <protection hidden="1"/>
    </xf>
    <xf numFmtId="0" fontId="44" fillId="0" borderId="20" xfId="42" applyFont="1" applyBorder="1" applyAlignment="1" applyProtection="1">
      <alignment horizontal="center" vertical="center"/>
      <protection hidden="1"/>
    </xf>
    <xf numFmtId="0" fontId="44" fillId="0" borderId="11" xfId="42" applyFont="1" applyBorder="1" applyAlignment="1" applyProtection="1">
      <alignment horizontal="center" vertical="center"/>
      <protection hidden="1"/>
    </xf>
    <xf numFmtId="0" fontId="40" fillId="0" borderId="16" xfId="0" applyFont="1" applyBorder="1" applyAlignment="1" applyProtection="1">
      <alignment horizontal="center" vertical="center"/>
      <protection hidden="1"/>
    </xf>
    <xf numFmtId="2" fontId="35" fillId="25" borderId="31" xfId="0" applyNumberFormat="1" applyFont="1" applyFill="1" applyBorder="1" applyAlignment="1" applyProtection="1">
      <alignment horizontal="left" vertical="center"/>
      <protection hidden="1"/>
    </xf>
    <xf numFmtId="0" fontId="35" fillId="25" borderId="31" xfId="42" applyFont="1" applyFill="1" applyBorder="1" applyAlignment="1" applyProtection="1">
      <alignment horizontal="center" vertical="center"/>
      <protection hidden="1"/>
    </xf>
    <xf numFmtId="0" fontId="34" fillId="34" borderId="57" xfId="42" applyFont="1" applyFill="1" applyBorder="1" applyAlignment="1" applyProtection="1">
      <alignment vertical="center"/>
      <protection hidden="1"/>
    </xf>
    <xf numFmtId="2" fontId="35" fillId="34" borderId="33" xfId="0" applyNumberFormat="1" applyFont="1" applyFill="1" applyBorder="1" applyAlignment="1" applyProtection="1">
      <alignment horizontal="left" vertical="center"/>
      <protection hidden="1"/>
    </xf>
    <xf numFmtId="0" fontId="35" fillId="34" borderId="33" xfId="42" applyFont="1" applyFill="1" applyBorder="1" applyAlignment="1" applyProtection="1">
      <alignment horizontal="center" vertical="center"/>
      <protection hidden="1"/>
    </xf>
    <xf numFmtId="165" fontId="34" fillId="34" borderId="33" xfId="0" applyNumberFormat="1" applyFont="1" applyFill="1" applyBorder="1" applyAlignment="1" applyProtection="1">
      <alignment horizontal="center" vertical="center"/>
      <protection hidden="1"/>
    </xf>
    <xf numFmtId="4" fontId="35" fillId="34" borderId="33" xfId="0" applyNumberFormat="1" applyFont="1" applyFill="1" applyBorder="1" applyAlignment="1" applyProtection="1">
      <alignment horizontal="center" vertical="center"/>
      <protection hidden="1"/>
    </xf>
    <xf numFmtId="9" fontId="70" fillId="34" borderId="33" xfId="0" applyNumberFormat="1" applyFont="1" applyFill="1" applyBorder="1" applyAlignment="1" applyProtection="1">
      <alignment horizontal="center" vertical="center"/>
      <protection hidden="1"/>
    </xf>
    <xf numFmtId="166" fontId="34" fillId="34" borderId="33" xfId="0" applyNumberFormat="1" applyFont="1" applyFill="1" applyBorder="1" applyAlignment="1" applyProtection="1">
      <alignment horizontal="center" vertical="center"/>
      <protection hidden="1"/>
    </xf>
    <xf numFmtId="0" fontId="40" fillId="0" borderId="49" xfId="0" applyFont="1" applyBorder="1" applyAlignment="1" applyProtection="1">
      <alignment vertical="center" wrapText="1"/>
      <protection hidden="1"/>
    </xf>
    <xf numFmtId="2" fontId="35" fillId="25" borderId="20" xfId="0" applyNumberFormat="1" applyFont="1" applyFill="1" applyBorder="1" applyAlignment="1" applyProtection="1">
      <alignment horizontal="left" vertical="center"/>
      <protection hidden="1"/>
    </xf>
    <xf numFmtId="0" fontId="35" fillId="25" borderId="20" xfId="42" applyFont="1" applyFill="1" applyBorder="1" applyAlignment="1" applyProtection="1">
      <alignment horizontal="center" vertical="center"/>
      <protection hidden="1"/>
    </xf>
    <xf numFmtId="4" fontId="35" fillId="34" borderId="20" xfId="0" applyNumberFormat="1" applyFont="1" applyFill="1" applyBorder="1" applyAlignment="1" applyProtection="1">
      <alignment horizontal="center" vertical="center"/>
      <protection hidden="1"/>
    </xf>
    <xf numFmtId="3" fontId="34" fillId="35" borderId="87" xfId="0" applyNumberFormat="1" applyFont="1" applyFill="1" applyBorder="1" applyAlignment="1" applyProtection="1">
      <alignment horizontal="center" vertical="center"/>
      <protection hidden="1"/>
    </xf>
    <xf numFmtId="3" fontId="41" fillId="0" borderId="26" xfId="0" applyNumberFormat="1" applyFont="1" applyBorder="1" applyAlignment="1" applyProtection="1">
      <alignment horizontal="center" vertical="center"/>
      <protection locked="0" hidden="1"/>
    </xf>
    <xf numFmtId="3" fontId="41" fillId="0" borderId="86" xfId="0" applyNumberFormat="1" applyFont="1" applyBorder="1" applyAlignment="1" applyProtection="1">
      <alignment horizontal="center" vertical="center"/>
      <protection locked="0" hidden="1"/>
    </xf>
    <xf numFmtId="0" fontId="40" fillId="0" borderId="50" xfId="0" applyFont="1" applyBorder="1" applyAlignment="1" applyProtection="1">
      <alignment vertical="center" wrapText="1"/>
      <protection hidden="1"/>
    </xf>
    <xf numFmtId="0" fontId="40" fillId="0" borderId="51" xfId="0" applyFont="1" applyBorder="1" applyAlignment="1" applyProtection="1">
      <alignment vertical="center" wrapText="1"/>
      <protection hidden="1"/>
    </xf>
    <xf numFmtId="3" fontId="34" fillId="35" borderId="121" xfId="0" applyNumberFormat="1" applyFont="1" applyFill="1" applyBorder="1" applyAlignment="1" applyProtection="1">
      <alignment horizontal="center" vertical="center"/>
      <protection hidden="1"/>
    </xf>
    <xf numFmtId="3" fontId="41" fillId="0" borderId="103" xfId="0" applyNumberFormat="1" applyFont="1" applyBorder="1" applyAlignment="1" applyProtection="1">
      <alignment horizontal="center" vertical="center"/>
      <protection locked="0" hidden="1"/>
    </xf>
    <xf numFmtId="0" fontId="42" fillId="0" borderId="106" xfId="0" applyFont="1" applyBorder="1" applyAlignment="1" applyProtection="1">
      <alignment horizontal="center" vertical="center"/>
      <protection hidden="1"/>
    </xf>
    <xf numFmtId="3" fontId="34" fillId="0" borderId="38" xfId="0" applyNumberFormat="1" applyFont="1" applyBorder="1" applyAlignment="1" applyProtection="1">
      <alignment horizontal="center" vertical="center"/>
      <protection hidden="1"/>
    </xf>
    <xf numFmtId="166" fontId="41" fillId="0" borderId="40" xfId="40" applyNumberFormat="1" applyFont="1" applyBorder="1" applyAlignment="1" applyProtection="1">
      <alignment horizontal="center" vertical="center"/>
      <protection hidden="1"/>
    </xf>
    <xf numFmtId="166" fontId="68" fillId="29" borderId="69" xfId="40" applyNumberFormat="1" applyFont="1" applyFill="1" applyBorder="1" applyAlignment="1" applyProtection="1">
      <alignment horizontal="center" vertical="center"/>
      <protection hidden="1"/>
    </xf>
    <xf numFmtId="0" fontId="58" fillId="39" borderId="69" xfId="40" applyFont="1" applyFill="1" applyBorder="1" applyAlignment="1" applyProtection="1">
      <alignment horizontal="center" vertical="center" wrapText="1"/>
      <protection hidden="1"/>
    </xf>
    <xf numFmtId="166" fontId="38" fillId="0" borderId="122" xfId="40" applyNumberFormat="1" applyFont="1" applyBorder="1" applyAlignment="1" applyProtection="1">
      <alignment horizontal="center" vertical="center"/>
      <protection hidden="1"/>
    </xf>
    <xf numFmtId="166" fontId="38" fillId="0" borderId="100" xfId="40" applyNumberFormat="1" applyFont="1" applyBorder="1" applyAlignment="1" applyProtection="1">
      <alignment horizontal="center" vertical="center"/>
      <protection hidden="1"/>
    </xf>
    <xf numFmtId="166" fontId="38" fillId="0" borderId="62" xfId="40" applyNumberFormat="1" applyFont="1" applyBorder="1" applyAlignment="1" applyProtection="1">
      <alignment horizontal="center" vertical="center"/>
      <protection hidden="1"/>
    </xf>
    <xf numFmtId="166" fontId="38" fillId="0" borderId="69" xfId="40" applyNumberFormat="1" applyFont="1" applyBorder="1" applyAlignment="1" applyProtection="1">
      <alignment horizontal="center" vertical="center"/>
      <protection hidden="1"/>
    </xf>
    <xf numFmtId="166" fontId="38" fillId="0" borderId="88" xfId="40" applyNumberFormat="1" applyFont="1" applyBorder="1" applyAlignment="1" applyProtection="1">
      <alignment horizontal="center" vertical="center"/>
      <protection hidden="1"/>
    </xf>
    <xf numFmtId="3" fontId="68" fillId="38" borderId="73" xfId="40" applyNumberFormat="1" applyFont="1" applyFill="1" applyBorder="1" applyAlignment="1" applyProtection="1">
      <alignment horizontal="center" vertical="center"/>
      <protection hidden="1"/>
    </xf>
    <xf numFmtId="0" fontId="58" fillId="39" borderId="12" xfId="40" applyFont="1" applyFill="1" applyBorder="1" applyAlignment="1" applyProtection="1">
      <alignment horizontal="center" vertical="center" wrapText="1"/>
      <protection hidden="1"/>
    </xf>
    <xf numFmtId="0" fontId="58" fillId="28" borderId="14" xfId="40" applyFont="1" applyFill="1" applyBorder="1" applyAlignment="1" applyProtection="1">
      <alignment vertical="center"/>
      <protection hidden="1"/>
    </xf>
    <xf numFmtId="0" fontId="58" fillId="28" borderId="13" xfId="40" applyFont="1" applyFill="1" applyBorder="1" applyAlignment="1" applyProtection="1">
      <alignment vertical="center"/>
      <protection hidden="1"/>
    </xf>
    <xf numFmtId="0" fontId="58" fillId="28" borderId="73" xfId="40" applyFont="1" applyFill="1" applyBorder="1" applyAlignment="1" applyProtection="1">
      <alignment vertical="center"/>
      <protection hidden="1"/>
    </xf>
    <xf numFmtId="0" fontId="58" fillId="28" borderId="104" xfId="40" applyFont="1" applyFill="1" applyBorder="1" applyAlignment="1" applyProtection="1">
      <alignment vertical="center"/>
      <protection hidden="1"/>
    </xf>
    <xf numFmtId="3" fontId="34" fillId="0" borderId="104" xfId="0" applyNumberFormat="1" applyFont="1" applyBorder="1" applyAlignment="1" applyProtection="1">
      <alignment horizontal="center" vertical="center"/>
      <protection locked="0" hidden="1"/>
    </xf>
    <xf numFmtId="2" fontId="38" fillId="0" borderId="39" xfId="40" applyNumberFormat="1" applyFont="1" applyBorder="1" applyAlignment="1" applyProtection="1">
      <alignment vertical="center" wrapText="1"/>
      <protection hidden="1"/>
    </xf>
    <xf numFmtId="0" fontId="38" fillId="0" borderId="67" xfId="40" applyFont="1" applyBorder="1" applyAlignment="1" applyProtection="1">
      <alignment horizontal="left" vertical="center"/>
      <protection hidden="1"/>
    </xf>
    <xf numFmtId="0" fontId="41" fillId="30" borderId="113" xfId="40" applyFont="1" applyFill="1" applyBorder="1" applyAlignment="1" applyProtection="1">
      <alignment horizontal="left" vertical="center"/>
      <protection hidden="1"/>
    </xf>
    <xf numFmtId="0" fontId="38" fillId="0" borderId="19" xfId="40" applyFont="1" applyBorder="1" applyAlignment="1" applyProtection="1">
      <alignment horizontal="left" vertical="center"/>
      <protection hidden="1"/>
    </xf>
    <xf numFmtId="0" fontId="38" fillId="0" borderId="27" xfId="40" applyFont="1" applyBorder="1" applyAlignment="1" applyProtection="1">
      <alignment horizontal="left" vertical="center"/>
      <protection hidden="1"/>
    </xf>
    <xf numFmtId="165" fontId="41" fillId="0" borderId="86" xfId="40" applyNumberFormat="1" applyFont="1" applyBorder="1" applyAlignment="1" applyProtection="1">
      <alignment horizontal="center" vertical="center"/>
      <protection hidden="1"/>
    </xf>
    <xf numFmtId="165" fontId="41" fillId="0" borderId="103" xfId="40" applyNumberFormat="1" applyFont="1" applyBorder="1" applyAlignment="1" applyProtection="1">
      <alignment horizontal="center" vertical="center"/>
      <protection hidden="1"/>
    </xf>
    <xf numFmtId="165" fontId="41" fillId="0" borderId="30" xfId="40" applyNumberFormat="1" applyFont="1" applyBorder="1" applyAlignment="1" applyProtection="1">
      <alignment horizontal="center" vertical="center"/>
      <protection hidden="1"/>
    </xf>
    <xf numFmtId="165" fontId="41" fillId="0" borderId="28" xfId="40" applyNumberFormat="1" applyFont="1" applyBorder="1" applyAlignment="1" applyProtection="1">
      <alignment horizontal="center" vertical="center"/>
      <protection hidden="1"/>
    </xf>
    <xf numFmtId="165" fontId="41" fillId="0" borderId="121" xfId="40" applyNumberFormat="1" applyFont="1" applyBorder="1" applyAlignment="1" applyProtection="1">
      <alignment horizontal="center" vertical="center"/>
      <protection hidden="1"/>
    </xf>
    <xf numFmtId="165" fontId="41" fillId="0" borderId="41" xfId="40" applyNumberFormat="1" applyFont="1" applyBorder="1" applyAlignment="1" applyProtection="1">
      <alignment horizontal="center" vertical="center"/>
      <protection hidden="1"/>
    </xf>
    <xf numFmtId="165" fontId="41" fillId="0" borderId="87" xfId="40" applyNumberFormat="1" applyFont="1" applyBorder="1" applyAlignment="1" applyProtection="1">
      <alignment horizontal="center" vertical="center"/>
      <protection hidden="1"/>
    </xf>
    <xf numFmtId="0" fontId="38" fillId="0" borderId="44" xfId="40" applyFont="1" applyBorder="1" applyAlignment="1" applyProtection="1">
      <alignment horizontal="left" vertical="center"/>
      <protection hidden="1"/>
    </xf>
    <xf numFmtId="0" fontId="38" fillId="0" borderId="14" xfId="40" applyFont="1" applyBorder="1" applyAlignment="1" applyProtection="1">
      <alignment horizontal="left" vertical="center"/>
      <protection hidden="1"/>
    </xf>
    <xf numFmtId="0" fontId="38" fillId="0" borderId="15" xfId="40" applyFont="1" applyBorder="1" applyAlignment="1" applyProtection="1">
      <alignment horizontal="left" vertical="center"/>
      <protection hidden="1"/>
    </xf>
    <xf numFmtId="0" fontId="38" fillId="0" borderId="13" xfId="40" applyFont="1" applyBorder="1" applyAlignment="1" applyProtection="1">
      <alignment horizontal="left" vertical="center"/>
      <protection hidden="1"/>
    </xf>
    <xf numFmtId="0" fontId="38" fillId="0" borderId="101" xfId="40" applyFont="1" applyBorder="1" applyAlignment="1" applyProtection="1">
      <alignment horizontal="left" vertical="center"/>
      <protection hidden="1"/>
    </xf>
    <xf numFmtId="0" fontId="41" fillId="0" borderId="104" xfId="40" applyFont="1" applyBorder="1" applyAlignment="1" applyProtection="1">
      <alignment horizontal="left" vertical="center"/>
      <protection hidden="1"/>
    </xf>
    <xf numFmtId="0" fontId="38" fillId="0" borderId="14" xfId="40" applyFont="1" applyBorder="1" applyAlignment="1" applyProtection="1">
      <alignment horizontal="left" vertical="center" wrapText="1"/>
      <protection hidden="1"/>
    </xf>
    <xf numFmtId="0" fontId="38" fillId="0" borderId="101" xfId="40" applyFont="1" applyBorder="1" applyAlignment="1" applyProtection="1">
      <alignment horizontal="left" vertical="center" wrapText="1"/>
      <protection hidden="1"/>
    </xf>
    <xf numFmtId="0" fontId="38" fillId="0" borderId="44" xfId="40" applyFont="1" applyBorder="1" applyAlignment="1" applyProtection="1">
      <alignment horizontal="left" vertical="center" wrapText="1"/>
      <protection hidden="1"/>
    </xf>
    <xf numFmtId="0" fontId="38" fillId="0" borderId="15" xfId="40" applyFont="1" applyBorder="1" applyAlignment="1" applyProtection="1">
      <alignment horizontal="left" vertical="center" wrapText="1"/>
      <protection hidden="1"/>
    </xf>
    <xf numFmtId="0" fontId="38" fillId="0" borderId="105" xfId="40" applyFont="1" applyBorder="1" applyAlignment="1" applyProtection="1">
      <alignment horizontal="left" vertical="center"/>
      <protection hidden="1"/>
    </xf>
    <xf numFmtId="0" fontId="38" fillId="0" borderId="73" xfId="40" applyFont="1" applyBorder="1" applyAlignment="1" applyProtection="1">
      <alignment horizontal="left" vertical="center"/>
      <protection hidden="1"/>
    </xf>
    <xf numFmtId="166" fontId="41" fillId="0" borderId="39" xfId="40" applyNumberFormat="1" applyFont="1" applyBorder="1" applyAlignment="1" applyProtection="1">
      <alignment horizontal="center" vertical="center"/>
      <protection hidden="1"/>
    </xf>
    <xf numFmtId="0" fontId="41" fillId="0" borderId="12" xfId="40" applyFont="1" applyBorder="1" applyAlignment="1" applyProtection="1">
      <alignment horizontal="left" vertical="center"/>
      <protection hidden="1"/>
    </xf>
    <xf numFmtId="3" fontId="34" fillId="0" borderId="12" xfId="0" applyNumberFormat="1" applyFont="1" applyBorder="1" applyAlignment="1" applyProtection="1">
      <alignment horizontal="center" vertical="center"/>
      <protection locked="0" hidden="1"/>
    </xf>
    <xf numFmtId="9" fontId="40" fillId="34" borderId="52" xfId="40" applyNumberFormat="1" applyFont="1" applyFill="1" applyBorder="1" applyAlignment="1" applyProtection="1">
      <alignment horizontal="center" vertical="center"/>
      <protection hidden="1"/>
    </xf>
    <xf numFmtId="9" fontId="40" fillId="34" borderId="37" xfId="40" applyNumberFormat="1" applyFont="1" applyFill="1" applyBorder="1" applyAlignment="1" applyProtection="1">
      <alignment horizontal="center" vertical="center"/>
      <protection hidden="1"/>
    </xf>
    <xf numFmtId="165" fontId="40" fillId="0" borderId="104" xfId="40" applyNumberFormat="1" applyFont="1" applyBorder="1" applyAlignment="1" applyProtection="1">
      <alignment horizontal="center" vertical="center"/>
      <protection hidden="1"/>
    </xf>
    <xf numFmtId="0" fontId="42" fillId="0" borderId="39" xfId="40" applyFont="1" applyBorder="1" applyAlignment="1" applyProtection="1">
      <alignment horizontal="left" vertical="center"/>
      <protection hidden="1"/>
    </xf>
    <xf numFmtId="0" fontId="42" fillId="0" borderId="16" xfId="40" applyFont="1" applyBorder="1" applyAlignment="1" applyProtection="1">
      <alignment horizontal="left" vertical="center"/>
      <protection hidden="1"/>
    </xf>
    <xf numFmtId="0" fontId="42" fillId="0" borderId="40" xfId="40" applyFont="1" applyBorder="1" applyAlignment="1" applyProtection="1">
      <alignment horizontal="left" vertical="center" wrapText="1"/>
      <protection hidden="1"/>
    </xf>
    <xf numFmtId="0" fontId="42" fillId="31" borderId="39" xfId="40" applyFont="1" applyFill="1" applyBorder="1" applyAlignment="1" applyProtection="1">
      <alignment horizontal="left" vertical="center"/>
      <protection hidden="1"/>
    </xf>
    <xf numFmtId="0" fontId="42" fillId="31" borderId="16" xfId="40" applyFont="1" applyFill="1" applyBorder="1" applyAlignment="1" applyProtection="1">
      <alignment horizontal="left" vertical="center"/>
      <protection hidden="1"/>
    </xf>
    <xf numFmtId="0" fontId="42" fillId="31" borderId="40" xfId="40" applyFont="1" applyFill="1" applyBorder="1" applyAlignment="1" applyProtection="1">
      <alignment horizontal="left" vertical="center"/>
      <protection hidden="1"/>
    </xf>
    <xf numFmtId="0" fontId="42" fillId="31" borderId="38" xfId="40" applyFont="1" applyFill="1" applyBorder="1" applyAlignment="1" applyProtection="1">
      <alignment horizontal="left" vertical="center"/>
      <protection hidden="1"/>
    </xf>
    <xf numFmtId="0" fontId="42" fillId="0" borderId="67" xfId="40" applyFont="1" applyBorder="1" applyAlignment="1" applyProtection="1">
      <alignment horizontal="left" vertical="center"/>
      <protection hidden="1"/>
    </xf>
    <xf numFmtId="0" fontId="42" fillId="0" borderId="40" xfId="40" applyFont="1" applyBorder="1" applyAlignment="1" applyProtection="1">
      <alignment horizontal="left" vertical="center"/>
      <protection hidden="1"/>
    </xf>
    <xf numFmtId="0" fontId="42" fillId="0" borderId="38" xfId="40" applyFont="1" applyBorder="1" applyAlignment="1" applyProtection="1">
      <alignment horizontal="left" vertical="center" wrapText="1"/>
      <protection hidden="1"/>
    </xf>
    <xf numFmtId="0" fontId="42" fillId="0" borderId="60" xfId="40" applyFont="1" applyBorder="1" applyAlignment="1" applyProtection="1">
      <alignment horizontal="left" vertical="center" wrapText="1"/>
      <protection hidden="1"/>
    </xf>
    <xf numFmtId="0" fontId="42" fillId="30" borderId="113" xfId="0" applyFont="1" applyFill="1" applyBorder="1" applyAlignment="1" applyProtection="1">
      <alignment horizontal="left" vertical="center"/>
      <protection hidden="1"/>
    </xf>
    <xf numFmtId="0" fontId="42" fillId="30" borderId="66" xfId="0" applyFont="1" applyFill="1" applyBorder="1" applyAlignment="1" applyProtection="1">
      <alignment horizontal="left" vertical="center"/>
      <protection hidden="1"/>
    </xf>
    <xf numFmtId="0" fontId="40" fillId="30" borderId="85" xfId="0" applyFont="1" applyFill="1" applyBorder="1" applyAlignment="1" applyProtection="1">
      <alignment horizontal="left" vertical="center"/>
      <protection hidden="1"/>
    </xf>
    <xf numFmtId="0" fontId="42" fillId="40" borderId="61" xfId="0" applyFont="1" applyFill="1" applyBorder="1" applyAlignment="1" applyProtection="1">
      <alignment horizontal="left" vertical="center"/>
      <protection hidden="1"/>
    </xf>
    <xf numFmtId="0" fontId="40" fillId="31" borderId="113" xfId="0" applyFont="1" applyFill="1" applyBorder="1" applyAlignment="1" applyProtection="1">
      <alignment horizontal="left" vertical="center"/>
      <protection hidden="1"/>
    </xf>
    <xf numFmtId="0" fontId="40" fillId="31" borderId="114" xfId="0" applyFont="1" applyFill="1" applyBorder="1" applyAlignment="1" applyProtection="1">
      <alignment horizontal="left" vertical="center"/>
      <protection hidden="1"/>
    </xf>
    <xf numFmtId="0" fontId="42" fillId="31" borderId="66" xfId="0" applyFont="1" applyFill="1" applyBorder="1" applyAlignment="1" applyProtection="1">
      <alignment horizontal="left" vertical="center"/>
      <protection hidden="1"/>
    </xf>
    <xf numFmtId="0" fontId="40" fillId="31" borderId="66" xfId="0" applyFont="1" applyFill="1" applyBorder="1" applyAlignment="1" applyProtection="1">
      <alignment horizontal="left" vertical="center"/>
      <protection hidden="1"/>
    </xf>
    <xf numFmtId="0" fontId="42" fillId="31" borderId="85" xfId="0" applyFont="1" applyFill="1" applyBorder="1" applyAlignment="1" applyProtection="1">
      <alignment horizontal="left" vertical="center"/>
      <protection hidden="1"/>
    </xf>
    <xf numFmtId="0" fontId="40" fillId="31" borderId="85" xfId="0" applyFont="1" applyFill="1" applyBorder="1" applyAlignment="1" applyProtection="1">
      <alignment horizontal="left" vertical="center"/>
      <protection hidden="1"/>
    </xf>
    <xf numFmtId="0" fontId="42" fillId="0" borderId="42" xfId="0" applyFont="1" applyBorder="1" applyAlignment="1" applyProtection="1">
      <alignment horizontal="center" vertical="center"/>
      <protection hidden="1"/>
    </xf>
    <xf numFmtId="0" fontId="42" fillId="0" borderId="13" xfId="0" applyFont="1" applyBorder="1" applyAlignment="1" applyProtection="1">
      <alignment horizontal="center" vertical="center"/>
      <protection hidden="1"/>
    </xf>
    <xf numFmtId="0" fontId="80" fillId="39" borderId="12" xfId="0" applyFont="1" applyFill="1" applyBorder="1" applyAlignment="1" applyProtection="1">
      <alignment horizontal="center" vertical="center"/>
      <protection hidden="1"/>
    </xf>
    <xf numFmtId="0" fontId="42" fillId="0" borderId="14" xfId="0" applyFont="1" applyBorder="1" applyAlignment="1" applyProtection="1">
      <alignment horizontal="center" vertical="center"/>
      <protection hidden="1"/>
    </xf>
    <xf numFmtId="0" fontId="42" fillId="0" borderId="101" xfId="0" applyFont="1" applyBorder="1" applyAlignment="1" applyProtection="1">
      <alignment horizontal="center" vertical="center"/>
      <protection hidden="1"/>
    </xf>
    <xf numFmtId="0" fontId="80" fillId="34" borderId="12" xfId="0" applyFont="1" applyFill="1" applyBorder="1" applyAlignment="1" applyProtection="1">
      <alignment horizontal="center" vertical="center"/>
      <protection hidden="1"/>
    </xf>
    <xf numFmtId="0" fontId="40" fillId="39" borderId="12" xfId="0" applyFont="1" applyFill="1" applyBorder="1" applyAlignment="1" applyProtection="1">
      <alignment horizontal="center" vertical="center"/>
      <protection hidden="1"/>
    </xf>
    <xf numFmtId="0" fontId="40" fillId="34" borderId="12" xfId="0" applyFont="1" applyFill="1" applyBorder="1" applyAlignment="1" applyProtection="1">
      <alignment horizontal="center" vertical="center"/>
      <protection hidden="1"/>
    </xf>
    <xf numFmtId="0" fontId="40" fillId="0" borderId="12" xfId="0" applyFont="1" applyBorder="1" applyAlignment="1" applyProtection="1">
      <alignment horizontal="center" vertical="center"/>
      <protection hidden="1"/>
    </xf>
    <xf numFmtId="0" fontId="42" fillId="0" borderId="12" xfId="0" applyFont="1" applyBorder="1" applyAlignment="1" applyProtection="1">
      <alignment horizontal="center" vertical="center"/>
      <protection hidden="1"/>
    </xf>
    <xf numFmtId="0" fontId="42" fillId="31" borderId="101" xfId="0" applyFont="1" applyFill="1" applyBorder="1" applyAlignment="1" applyProtection="1">
      <alignment horizontal="center" vertical="center"/>
      <protection hidden="1"/>
    </xf>
    <xf numFmtId="0" fontId="42" fillId="0" borderId="15" xfId="0" applyFont="1" applyBorder="1" applyAlignment="1" applyProtection="1">
      <alignment horizontal="center" vertical="center"/>
      <protection hidden="1"/>
    </xf>
    <xf numFmtId="0" fontId="42" fillId="0" borderId="105" xfId="0" applyFont="1" applyBorder="1" applyAlignment="1" applyProtection="1">
      <alignment horizontal="center" vertical="center"/>
      <protection hidden="1"/>
    </xf>
    <xf numFmtId="0" fontId="42" fillId="30" borderId="44" xfId="0" applyFont="1" applyFill="1" applyBorder="1" applyAlignment="1" applyProtection="1">
      <alignment horizontal="center" vertical="center"/>
      <protection hidden="1"/>
    </xf>
    <xf numFmtId="0" fontId="42" fillId="30" borderId="14" xfId="0" applyFont="1" applyFill="1" applyBorder="1" applyAlignment="1" applyProtection="1">
      <alignment horizontal="center" vertical="center"/>
      <protection hidden="1"/>
    </xf>
    <xf numFmtId="0" fontId="42" fillId="30" borderId="15" xfId="0" applyFont="1" applyFill="1" applyBorder="1" applyAlignment="1" applyProtection="1">
      <alignment horizontal="center" vertical="center"/>
      <protection hidden="1"/>
    </xf>
    <xf numFmtId="0" fontId="42" fillId="37" borderId="15" xfId="0" applyFont="1" applyFill="1" applyBorder="1" applyAlignment="1" applyProtection="1">
      <alignment horizontal="center" vertical="center"/>
      <protection hidden="1"/>
    </xf>
    <xf numFmtId="0" fontId="42" fillId="0" borderId="73" xfId="0" applyFont="1" applyBorder="1" applyAlignment="1" applyProtection="1">
      <alignment horizontal="center" vertical="center"/>
      <protection hidden="1"/>
    </xf>
    <xf numFmtId="0" fontId="42" fillId="31" borderId="44" xfId="0" applyFont="1" applyFill="1" applyBorder="1" applyAlignment="1" applyProtection="1">
      <alignment horizontal="center" vertical="center"/>
      <protection hidden="1"/>
    </xf>
    <xf numFmtId="0" fontId="84" fillId="0" borderId="95" xfId="0" applyFont="1" applyBorder="1" applyAlignment="1" applyProtection="1">
      <alignment horizontal="center" vertical="center"/>
      <protection hidden="1"/>
    </xf>
    <xf numFmtId="0" fontId="42" fillId="0" borderId="105" xfId="0" applyFont="1" applyBorder="1" applyAlignment="1" applyProtection="1">
      <alignment horizontal="left" vertical="center"/>
      <protection hidden="1"/>
    </xf>
    <xf numFmtId="165" fontId="40" fillId="0" borderId="105" xfId="0" applyNumberFormat="1" applyFont="1" applyBorder="1" applyAlignment="1" applyProtection="1">
      <alignment horizontal="center" vertical="center"/>
      <protection hidden="1"/>
    </xf>
    <xf numFmtId="0" fontId="84" fillId="0" borderId="62" xfId="0" applyFont="1" applyBorder="1" applyAlignment="1" applyProtection="1">
      <alignment horizontal="center" vertical="center"/>
      <protection hidden="1"/>
    </xf>
    <xf numFmtId="0" fontId="40" fillId="34" borderId="19" xfId="0" applyFont="1" applyFill="1" applyBorder="1" applyAlignment="1" applyProtection="1">
      <alignment vertical="center"/>
      <protection hidden="1"/>
    </xf>
    <xf numFmtId="0" fontId="41" fillId="0" borderId="33" xfId="40" applyFont="1" applyBorder="1" applyAlignment="1" applyProtection="1">
      <alignment horizontal="center" vertical="center" wrapText="1"/>
      <protection hidden="1"/>
    </xf>
    <xf numFmtId="0" fontId="38" fillId="0" borderId="0" xfId="0" applyFont="1" applyBorder="1" applyAlignment="1" applyProtection="1">
      <alignment vertical="center"/>
      <protection hidden="1"/>
    </xf>
    <xf numFmtId="0" fontId="38" fillId="0" borderId="104" xfId="0" applyFont="1" applyBorder="1" applyAlignment="1" applyProtection="1">
      <alignment vertical="center"/>
      <protection hidden="1"/>
    </xf>
    <xf numFmtId="0" fontId="72" fillId="25" borderId="29" xfId="40" applyFont="1" applyFill="1" applyBorder="1" applyAlignment="1" applyProtection="1">
      <alignment horizontal="center" vertical="center" wrapText="1"/>
      <protection hidden="1"/>
    </xf>
    <xf numFmtId="165" fontId="41" fillId="0" borderId="33" xfId="40" applyNumberFormat="1" applyFont="1" applyBorder="1" applyAlignment="1" applyProtection="1">
      <alignment horizontal="center" vertical="center"/>
      <protection hidden="1"/>
    </xf>
    <xf numFmtId="3" fontId="41" fillId="0" borderId="33" xfId="40" applyNumberFormat="1" applyFont="1" applyBorder="1" applyAlignment="1" applyProtection="1">
      <alignment horizontal="center" vertical="center"/>
      <protection locked="0" hidden="1"/>
    </xf>
    <xf numFmtId="166" fontId="38" fillId="0" borderId="102" xfId="40" applyNumberFormat="1" applyFont="1" applyBorder="1" applyAlignment="1" applyProtection="1">
      <alignment horizontal="center" vertical="center"/>
      <protection hidden="1"/>
    </xf>
    <xf numFmtId="0" fontId="41" fillId="0" borderId="52" xfId="40" applyFont="1" applyBorder="1" applyAlignment="1" applyProtection="1">
      <alignment horizontal="center" vertical="center" wrapText="1"/>
      <protection hidden="1"/>
    </xf>
    <xf numFmtId="3" fontId="41" fillId="0" borderId="36" xfId="40" applyNumberFormat="1" applyFont="1" applyBorder="1" applyAlignment="1" applyProtection="1">
      <alignment horizontal="center" vertical="center"/>
      <protection locked="0" hidden="1"/>
    </xf>
    <xf numFmtId="0" fontId="38" fillId="0" borderId="68" xfId="0" applyFont="1" applyBorder="1" applyAlignment="1" applyProtection="1">
      <alignment vertical="center"/>
      <protection hidden="1"/>
    </xf>
    <xf numFmtId="0" fontId="72" fillId="25" borderId="41" xfId="40" applyFont="1" applyFill="1" applyBorder="1" applyAlignment="1" applyProtection="1">
      <alignment horizontal="center" vertical="center" wrapText="1"/>
      <protection hidden="1"/>
    </xf>
    <xf numFmtId="165" fontId="42" fillId="0" borderId="99" xfId="0" applyNumberFormat="1" applyFont="1" applyBorder="1" applyAlignment="1" applyProtection="1">
      <alignment horizontal="center" vertical="center"/>
      <protection hidden="1"/>
    </xf>
    <xf numFmtId="165" fontId="42" fillId="0" borderId="43" xfId="0" applyNumberFormat="1" applyFont="1" applyBorder="1" applyAlignment="1" applyProtection="1">
      <alignment horizontal="center" vertical="center"/>
      <protection hidden="1"/>
    </xf>
    <xf numFmtId="165" fontId="42" fillId="0" borderId="63" xfId="0" applyNumberFormat="1" applyFont="1" applyBorder="1" applyAlignment="1" applyProtection="1">
      <alignment horizontal="center" vertical="center"/>
      <protection hidden="1"/>
    </xf>
    <xf numFmtId="165" fontId="42" fillId="0" borderId="65" xfId="0" applyNumberFormat="1" applyFont="1" applyBorder="1" applyAlignment="1" applyProtection="1">
      <alignment horizontal="center" vertical="center"/>
      <protection hidden="1"/>
    </xf>
    <xf numFmtId="165" fontId="42" fillId="0" borderId="64" xfId="0" applyNumberFormat="1" applyFont="1" applyBorder="1" applyAlignment="1" applyProtection="1">
      <alignment horizontal="center" vertical="center"/>
      <protection hidden="1"/>
    </xf>
    <xf numFmtId="165" fontId="42" fillId="0" borderId="59" xfId="0" applyNumberFormat="1" applyFont="1" applyBorder="1" applyAlignment="1" applyProtection="1">
      <alignment horizontal="center" vertical="center"/>
      <protection hidden="1"/>
    </xf>
    <xf numFmtId="2" fontId="40" fillId="31" borderId="85" xfId="0" applyNumberFormat="1" applyFont="1" applyFill="1" applyBorder="1" applyAlignment="1" applyProtection="1">
      <alignment horizontal="center" vertical="center" wrapText="1"/>
      <protection hidden="1"/>
    </xf>
    <xf numFmtId="0" fontId="42" fillId="31" borderId="105" xfId="0" applyFont="1" applyFill="1" applyBorder="1" applyAlignment="1" applyProtection="1">
      <alignment horizontal="center" vertical="center"/>
      <protection hidden="1"/>
    </xf>
    <xf numFmtId="165" fontId="40" fillId="31" borderId="105" xfId="0" applyNumberFormat="1" applyFont="1" applyFill="1" applyBorder="1" applyAlignment="1" applyProtection="1">
      <alignment horizontal="center" vertical="center"/>
      <protection hidden="1"/>
    </xf>
    <xf numFmtId="165" fontId="42" fillId="0" borderId="62" xfId="0" applyNumberFormat="1" applyFont="1" applyBorder="1" applyAlignment="1" applyProtection="1">
      <alignment horizontal="center" vertical="center"/>
      <protection hidden="1"/>
    </xf>
    <xf numFmtId="0" fontId="42" fillId="0" borderId="58" xfId="0" applyFont="1" applyBorder="1" applyAlignment="1" applyProtection="1">
      <alignment horizontal="left" vertical="center"/>
      <protection hidden="1"/>
    </xf>
    <xf numFmtId="0" fontId="75" fillId="0" borderId="105" xfId="0" applyFont="1" applyBorder="1" applyAlignment="1" applyProtection="1">
      <alignment horizontal="left" vertical="center"/>
      <protection hidden="1"/>
    </xf>
    <xf numFmtId="3" fontId="41" fillId="0" borderId="30" xfId="0" applyNumberFormat="1" applyFont="1" applyBorder="1" applyAlignment="1" applyProtection="1">
      <alignment horizontal="center" vertical="center"/>
      <protection locked="0" hidden="1"/>
    </xf>
    <xf numFmtId="0" fontId="35" fillId="0" borderId="89" xfId="0" applyFont="1" applyBorder="1" applyAlignment="1" applyProtection="1">
      <alignment horizontal="center" vertical="center"/>
      <protection hidden="1"/>
    </xf>
    <xf numFmtId="4" fontId="35" fillId="0" borderId="89" xfId="0" applyNumberFormat="1" applyFont="1" applyBorder="1" applyAlignment="1" applyProtection="1">
      <alignment horizontal="center" vertical="center"/>
      <protection hidden="1"/>
    </xf>
    <xf numFmtId="9" fontId="70" fillId="0" borderId="89" xfId="0" applyNumberFormat="1" applyFont="1" applyBorder="1" applyAlignment="1" applyProtection="1">
      <alignment horizontal="center" vertical="center"/>
      <protection hidden="1"/>
    </xf>
    <xf numFmtId="166" fontId="34" fillId="0" borderId="89" xfId="0" applyNumberFormat="1" applyFont="1" applyBorder="1" applyAlignment="1" applyProtection="1">
      <alignment horizontal="center" vertical="center"/>
      <protection hidden="1"/>
    </xf>
    <xf numFmtId="3" fontId="34" fillId="0" borderId="60" xfId="0" applyNumberFormat="1" applyFont="1" applyBorder="1" applyAlignment="1" applyProtection="1">
      <alignment horizontal="center" vertical="center"/>
      <protection hidden="1"/>
    </xf>
    <xf numFmtId="3" fontId="41" fillId="35" borderId="94" xfId="0" applyNumberFormat="1" applyFont="1" applyFill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locked="0" hidden="1"/>
    </xf>
    <xf numFmtId="0" fontId="35" fillId="0" borderId="36" xfId="0" applyFont="1" applyBorder="1" applyAlignment="1" applyProtection="1">
      <alignment horizontal="center" vertical="center"/>
      <protection hidden="1"/>
    </xf>
    <xf numFmtId="3" fontId="41" fillId="35" borderId="37" xfId="0" applyNumberFormat="1" applyFont="1" applyFill="1" applyBorder="1" applyAlignment="1" applyProtection="1">
      <alignment horizontal="center" vertical="center"/>
      <protection hidden="1"/>
    </xf>
    <xf numFmtId="3" fontId="41" fillId="0" borderId="41" xfId="0" applyNumberFormat="1" applyFont="1" applyBorder="1" applyAlignment="1" applyProtection="1">
      <alignment horizontal="center" vertical="center"/>
      <protection locked="0" hidden="1"/>
    </xf>
    <xf numFmtId="3" fontId="41" fillId="35" borderId="34" xfId="0" applyNumberFormat="1" applyFont="1" applyFill="1" applyBorder="1" applyAlignment="1" applyProtection="1">
      <alignment horizontal="center" vertical="center"/>
      <protection hidden="1"/>
    </xf>
    <xf numFmtId="3" fontId="41" fillId="35" borderId="10" xfId="0" applyNumberFormat="1" applyFont="1" applyFill="1" applyBorder="1" applyAlignment="1" applyProtection="1">
      <alignment horizontal="center" vertical="center"/>
      <protection hidden="1"/>
    </xf>
    <xf numFmtId="3" fontId="41" fillId="35" borderId="36" xfId="0" applyNumberFormat="1" applyFont="1" applyFill="1" applyBorder="1" applyAlignment="1" applyProtection="1">
      <alignment horizontal="center" vertical="center"/>
      <protection hidden="1"/>
    </xf>
    <xf numFmtId="3" fontId="41" fillId="35" borderId="89" xfId="0" applyNumberFormat="1" applyFont="1" applyFill="1" applyBorder="1" applyAlignment="1" applyProtection="1">
      <alignment horizontal="center" vertical="center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165" fontId="41" fillId="29" borderId="34" xfId="0" applyNumberFormat="1" applyFont="1" applyFill="1" applyBorder="1" applyAlignment="1" applyProtection="1">
      <alignment horizontal="center" vertical="center"/>
      <protection hidden="1"/>
    </xf>
    <xf numFmtId="0" fontId="40" fillId="30" borderId="73" xfId="0" applyFont="1" applyFill="1" applyBorder="1" applyAlignment="1" applyProtection="1">
      <alignment horizontal="left" vertical="center"/>
      <protection hidden="1"/>
    </xf>
    <xf numFmtId="165" fontId="42" fillId="30" borderId="49" xfId="0" applyNumberFormat="1" applyFont="1" applyFill="1" applyBorder="1" applyAlignment="1" applyProtection="1">
      <alignment horizontal="center" vertical="center"/>
      <protection hidden="1"/>
    </xf>
    <xf numFmtId="165" fontId="42" fillId="30" borderId="95" xfId="0" applyNumberFormat="1" applyFont="1" applyFill="1" applyBorder="1" applyAlignment="1" applyProtection="1">
      <alignment horizontal="center" vertical="center"/>
      <protection hidden="1"/>
    </xf>
    <xf numFmtId="0" fontId="40" fillId="30" borderId="105" xfId="0" applyFont="1" applyFill="1" applyBorder="1" applyAlignment="1" applyProtection="1">
      <alignment horizontal="left" vertical="center"/>
      <protection hidden="1"/>
    </xf>
    <xf numFmtId="165" fontId="42" fillId="30" borderId="51" xfId="0" applyNumberFormat="1" applyFont="1" applyFill="1" applyBorder="1" applyAlignment="1" applyProtection="1">
      <alignment horizontal="center" vertical="center"/>
      <protection hidden="1"/>
    </xf>
    <xf numFmtId="165" fontId="42" fillId="30" borderId="97" xfId="0" applyNumberFormat="1" applyFont="1" applyFill="1" applyBorder="1" applyAlignment="1" applyProtection="1">
      <alignment horizontal="center" vertical="center"/>
      <protection hidden="1"/>
    </xf>
    <xf numFmtId="0" fontId="40" fillId="37" borderId="113" xfId="0" applyFont="1" applyFill="1" applyBorder="1" applyAlignment="1" applyProtection="1">
      <alignment vertical="center" wrapText="1" shrinkToFit="1"/>
      <protection hidden="1"/>
    </xf>
    <xf numFmtId="0" fontId="40" fillId="37" borderId="84" xfId="0" applyFont="1" applyFill="1" applyBorder="1" applyAlignment="1" applyProtection="1">
      <alignment horizontal="left" vertical="center"/>
      <protection hidden="1"/>
    </xf>
    <xf numFmtId="0" fontId="42" fillId="37" borderId="106" xfId="0" applyFont="1" applyFill="1" applyBorder="1" applyAlignment="1" applyProtection="1">
      <alignment horizontal="center" vertical="center"/>
      <protection hidden="1"/>
    </xf>
    <xf numFmtId="165" fontId="40" fillId="37" borderId="73" xfId="0" applyNumberFormat="1" applyFont="1" applyFill="1" applyBorder="1" applyAlignment="1" applyProtection="1">
      <alignment horizontal="center" vertical="center"/>
      <protection hidden="1"/>
    </xf>
    <xf numFmtId="0" fontId="40" fillId="31" borderId="100" xfId="0" applyFont="1" applyFill="1" applyBorder="1" applyAlignment="1" applyProtection="1">
      <alignment horizontal="left" vertical="center"/>
      <protection hidden="1"/>
    </xf>
    <xf numFmtId="0" fontId="40" fillId="31" borderId="97" xfId="0" applyFont="1" applyFill="1" applyBorder="1" applyAlignment="1" applyProtection="1">
      <alignment horizontal="left" vertical="center"/>
      <protection hidden="1"/>
    </xf>
    <xf numFmtId="0" fontId="42" fillId="0" borderId="113" xfId="0" applyFont="1" applyBorder="1" applyAlignment="1" applyProtection="1">
      <alignment vertical="center"/>
      <protection hidden="1"/>
    </xf>
    <xf numFmtId="0" fontId="40" fillId="31" borderId="19" xfId="0" applyFont="1" applyFill="1" applyBorder="1" applyAlignment="1" applyProtection="1">
      <alignment horizontal="left" vertical="center"/>
      <protection hidden="1"/>
    </xf>
    <xf numFmtId="0" fontId="40" fillId="31" borderId="22" xfId="0" applyFont="1" applyFill="1" applyBorder="1" applyAlignment="1" applyProtection="1">
      <alignment horizontal="left" vertical="center"/>
      <protection hidden="1"/>
    </xf>
    <xf numFmtId="0" fontId="40" fillId="31" borderId="27" xfId="0" applyFont="1" applyFill="1" applyBorder="1" applyAlignment="1" applyProtection="1">
      <alignment horizontal="left" vertical="center"/>
      <protection hidden="1"/>
    </xf>
    <xf numFmtId="165" fontId="40" fillId="31" borderId="86" xfId="0" applyNumberFormat="1" applyFont="1" applyFill="1" applyBorder="1" applyAlignment="1" applyProtection="1">
      <alignment horizontal="center" vertical="center"/>
      <protection hidden="1"/>
    </xf>
    <xf numFmtId="165" fontId="40" fillId="31" borderId="34" xfId="0" applyNumberFormat="1" applyFont="1" applyFill="1" applyBorder="1" applyAlignment="1" applyProtection="1">
      <alignment horizontal="center" vertical="center"/>
      <protection hidden="1"/>
    </xf>
    <xf numFmtId="165" fontId="40" fillId="31" borderId="103" xfId="0" applyNumberFormat="1" applyFont="1" applyFill="1" applyBorder="1" applyAlignment="1" applyProtection="1">
      <alignment horizontal="center" vertical="center"/>
      <protection hidden="1"/>
    </xf>
    <xf numFmtId="0" fontId="80" fillId="30" borderId="10" xfId="0" applyFont="1" applyFill="1" applyBorder="1" applyAlignment="1" applyProtection="1">
      <alignment horizontal="center" vertical="center"/>
      <protection hidden="1"/>
    </xf>
    <xf numFmtId="2" fontId="80" fillId="30" borderId="10" xfId="0" applyNumberFormat="1" applyFont="1" applyFill="1" applyBorder="1" applyAlignment="1" applyProtection="1">
      <alignment horizontal="center" vertical="center"/>
      <protection hidden="1"/>
    </xf>
    <xf numFmtId="0" fontId="34" fillId="30" borderId="52" xfId="42" applyFont="1" applyFill="1" applyBorder="1" applyAlignment="1" applyProtection="1">
      <alignment vertical="center"/>
      <protection hidden="1"/>
    </xf>
    <xf numFmtId="0" fontId="35" fillId="30" borderId="36" xfId="42" applyFont="1" applyFill="1" applyBorder="1" applyAlignment="1" applyProtection="1">
      <alignment horizontal="left" vertical="center"/>
      <protection hidden="1"/>
    </xf>
    <xf numFmtId="0" fontId="34" fillId="30" borderId="59" xfId="42" applyFont="1" applyFill="1" applyBorder="1" applyAlignment="1" applyProtection="1">
      <alignment vertical="center"/>
      <protection hidden="1"/>
    </xf>
    <xf numFmtId="0" fontId="35" fillId="30" borderId="89" xfId="42" applyFont="1" applyFill="1" applyBorder="1" applyAlignment="1" applyProtection="1">
      <alignment horizontal="left" vertical="center"/>
      <protection hidden="1"/>
    </xf>
    <xf numFmtId="2" fontId="76" fillId="34" borderId="106" xfId="0" applyNumberFormat="1" applyFont="1" applyFill="1" applyBorder="1" applyAlignment="1" applyProtection="1">
      <alignment horizontal="center" vertical="center"/>
      <protection hidden="1"/>
    </xf>
    <xf numFmtId="0" fontId="78" fillId="34" borderId="106" xfId="0" applyFont="1" applyFill="1" applyBorder="1" applyAlignment="1" applyProtection="1">
      <alignment vertical="center"/>
      <protection hidden="1"/>
    </xf>
    <xf numFmtId="3" fontId="95" fillId="34" borderId="106" xfId="0" applyNumberFormat="1" applyFont="1" applyFill="1" applyBorder="1" applyAlignment="1" applyProtection="1">
      <alignment horizontal="center" vertical="center"/>
      <protection hidden="1"/>
    </xf>
    <xf numFmtId="3" fontId="41" fillId="27" borderId="33" xfId="0" applyNumberFormat="1" applyFont="1" applyFill="1" applyBorder="1" applyAlignment="1" applyProtection="1">
      <alignment horizontal="center" vertical="center"/>
      <protection hidden="1"/>
    </xf>
    <xf numFmtId="3" fontId="41" fillId="0" borderId="33" xfId="0" applyNumberFormat="1" applyFont="1" applyBorder="1" applyAlignment="1" applyProtection="1">
      <alignment horizontal="center" vertical="center"/>
      <protection locked="0" hidden="1"/>
    </xf>
    <xf numFmtId="0" fontId="34" fillId="31" borderId="49" xfId="42" applyFont="1" applyFill="1" applyBorder="1" applyAlignment="1" applyProtection="1">
      <alignment vertical="center"/>
      <protection hidden="1"/>
    </xf>
    <xf numFmtId="3" fontId="41" fillId="27" borderId="21" xfId="0" applyNumberFormat="1" applyFont="1" applyFill="1" applyBorder="1" applyAlignment="1" applyProtection="1">
      <alignment horizontal="center" vertical="center"/>
      <protection hidden="1"/>
    </xf>
    <xf numFmtId="3" fontId="41" fillId="27" borderId="23" xfId="0" applyNumberFormat="1" applyFont="1" applyFill="1" applyBorder="1" applyAlignment="1" applyProtection="1">
      <alignment horizontal="center" vertical="center"/>
      <protection hidden="1"/>
    </xf>
    <xf numFmtId="0" fontId="34" fillId="31" borderId="51" xfId="42" applyFont="1" applyFill="1" applyBorder="1" applyAlignment="1" applyProtection="1">
      <alignment vertical="center"/>
      <protection hidden="1"/>
    </xf>
    <xf numFmtId="3" fontId="41" fillId="27" borderId="25" xfId="0" applyNumberFormat="1" applyFont="1" applyFill="1" applyBorder="1" applyAlignment="1" applyProtection="1">
      <alignment horizontal="center" vertical="center"/>
      <protection hidden="1"/>
    </xf>
    <xf numFmtId="3" fontId="41" fillId="27" borderId="49" xfId="0" applyNumberFormat="1" applyFont="1" applyFill="1" applyBorder="1" applyAlignment="1" applyProtection="1">
      <alignment horizontal="center" vertical="center"/>
      <protection hidden="1"/>
    </xf>
    <xf numFmtId="3" fontId="41" fillId="27" borderId="50" xfId="0" applyNumberFormat="1" applyFont="1" applyFill="1" applyBorder="1" applyAlignment="1" applyProtection="1">
      <alignment horizontal="center" vertical="center"/>
      <protection hidden="1"/>
    </xf>
    <xf numFmtId="3" fontId="41" fillId="27" borderId="51" xfId="0" applyNumberFormat="1" applyFont="1" applyFill="1" applyBorder="1" applyAlignment="1" applyProtection="1">
      <alignment horizontal="center" vertical="center"/>
      <protection hidden="1"/>
    </xf>
    <xf numFmtId="3" fontId="41" fillId="0" borderId="34" xfId="0" applyNumberFormat="1" applyFont="1" applyBorder="1" applyAlignment="1" applyProtection="1">
      <alignment horizontal="center" vertical="center"/>
      <protection locked="0" hidden="1"/>
    </xf>
    <xf numFmtId="0" fontId="35" fillId="25" borderId="10" xfId="0" applyFont="1" applyFill="1" applyBorder="1" applyAlignment="1" applyProtection="1">
      <alignment horizontal="center" vertical="center"/>
      <protection hidden="1"/>
    </xf>
    <xf numFmtId="0" fontId="41" fillId="25" borderId="10" xfId="0" applyFont="1" applyFill="1" applyBorder="1" applyAlignment="1" applyProtection="1">
      <alignment horizontal="left" vertical="center"/>
      <protection hidden="1"/>
    </xf>
    <xf numFmtId="0" fontId="63" fillId="35" borderId="10" xfId="0" applyFont="1" applyFill="1" applyBorder="1" applyAlignment="1" applyProtection="1">
      <alignment horizontal="center" vertical="center"/>
      <protection hidden="1"/>
    </xf>
    <xf numFmtId="0" fontId="41" fillId="0" borderId="32" xfId="40" applyFont="1" applyBorder="1" applyAlignment="1" applyProtection="1">
      <alignment horizontal="center" vertical="center" wrapText="1"/>
      <protection hidden="1"/>
    </xf>
    <xf numFmtId="0" fontId="38" fillId="0" borderId="99" xfId="0" applyFont="1" applyBorder="1" applyAlignment="1" applyProtection="1">
      <alignment vertical="center"/>
      <protection hidden="1"/>
    </xf>
    <xf numFmtId="0" fontId="38" fillId="0" borderId="13" xfId="0" applyFont="1" applyBorder="1" applyAlignment="1" applyProtection="1">
      <alignment vertical="center"/>
      <protection hidden="1"/>
    </xf>
    <xf numFmtId="0" fontId="72" fillId="25" borderId="30" xfId="40" applyFont="1" applyFill="1" applyBorder="1" applyAlignment="1" applyProtection="1">
      <alignment horizontal="center" vertical="center" wrapText="1"/>
      <protection hidden="1"/>
    </xf>
    <xf numFmtId="3" fontId="41" fillId="0" borderId="32" xfId="40" applyNumberFormat="1" applyFont="1" applyBorder="1" applyAlignment="1" applyProtection="1">
      <alignment horizontal="center" vertical="center"/>
      <protection locked="0" hidden="1"/>
    </xf>
    <xf numFmtId="166" fontId="38" fillId="0" borderId="54" xfId="40" applyNumberFormat="1" applyFont="1" applyBorder="1" applyAlignment="1" applyProtection="1">
      <alignment horizontal="center" vertical="center"/>
      <protection hidden="1"/>
    </xf>
    <xf numFmtId="0" fontId="40" fillId="34" borderId="67" xfId="0" applyFont="1" applyFill="1" applyBorder="1" applyAlignment="1" applyProtection="1">
      <alignment vertical="center"/>
      <protection hidden="1"/>
    </xf>
    <xf numFmtId="0" fontId="75" fillId="34" borderId="69" xfId="0" applyFont="1" applyFill="1" applyBorder="1" applyAlignment="1" applyProtection="1">
      <alignment horizontal="center" vertical="center"/>
      <protection hidden="1"/>
    </xf>
    <xf numFmtId="0" fontId="42" fillId="29" borderId="67" xfId="0" applyFont="1" applyFill="1" applyBorder="1" applyAlignment="1" applyProtection="1">
      <alignment horizontal="center" vertical="center"/>
      <protection hidden="1"/>
    </xf>
    <xf numFmtId="0" fontId="40" fillId="29" borderId="68" xfId="0" applyFont="1" applyFill="1" applyBorder="1" applyAlignment="1" applyProtection="1">
      <alignment horizontal="center" vertical="center"/>
      <protection hidden="1"/>
    </xf>
    <xf numFmtId="0" fontId="42" fillId="29" borderId="68" xfId="0" applyFont="1" applyFill="1" applyBorder="1" applyAlignment="1" applyProtection="1">
      <alignment vertical="center"/>
      <protection hidden="1"/>
    </xf>
    <xf numFmtId="3" fontId="75" fillId="29" borderId="68" xfId="0" applyNumberFormat="1" applyFont="1" applyFill="1" applyBorder="1" applyAlignment="1" applyProtection="1">
      <alignment horizontal="center" vertical="center"/>
      <protection hidden="1"/>
    </xf>
    <xf numFmtId="0" fontId="42" fillId="29" borderId="69" xfId="0" applyFont="1" applyFill="1" applyBorder="1" applyAlignment="1" applyProtection="1">
      <alignment vertical="center"/>
      <protection hidden="1"/>
    </xf>
    <xf numFmtId="0" fontId="42" fillId="30" borderId="105" xfId="0" applyFont="1" applyFill="1" applyBorder="1" applyAlignment="1" applyProtection="1">
      <alignment horizontal="left" vertical="center"/>
      <protection hidden="1"/>
    </xf>
    <xf numFmtId="0" fontId="42" fillId="30" borderId="104" xfId="0" applyFont="1" applyFill="1" applyBorder="1" applyAlignment="1" applyProtection="1">
      <alignment horizontal="left" vertical="center"/>
      <protection hidden="1"/>
    </xf>
    <xf numFmtId="1" fontId="63" fillId="24" borderId="40" xfId="0" applyNumberFormat="1" applyFont="1" applyFill="1" applyBorder="1" applyAlignment="1" applyProtection="1">
      <alignment horizontal="center" vertical="center" wrapText="1"/>
      <protection hidden="1"/>
    </xf>
    <xf numFmtId="0" fontId="34" fillId="26" borderId="30" xfId="0" applyFont="1" applyFill="1" applyBorder="1" applyAlignment="1" applyProtection="1">
      <alignment vertical="center"/>
      <protection hidden="1"/>
    </xf>
    <xf numFmtId="0" fontId="34" fillId="26" borderId="32" xfId="0" applyFont="1" applyFill="1" applyBorder="1" applyAlignment="1" applyProtection="1">
      <alignment vertical="center"/>
      <protection hidden="1"/>
    </xf>
    <xf numFmtId="165" fontId="42" fillId="30" borderId="53" xfId="0" applyNumberFormat="1" applyFont="1" applyFill="1" applyBorder="1" applyAlignment="1" applyProtection="1">
      <alignment horizontal="center" vertical="center"/>
      <protection hidden="1"/>
    </xf>
    <xf numFmtId="165" fontId="42" fillId="30" borderId="100" xfId="0" applyNumberFormat="1" applyFont="1" applyFill="1" applyBorder="1" applyAlignment="1" applyProtection="1">
      <alignment horizontal="center" vertical="center"/>
      <protection hidden="1"/>
    </xf>
    <xf numFmtId="165" fontId="42" fillId="30" borderId="50" xfId="0" applyNumberFormat="1" applyFont="1" applyFill="1" applyBorder="1" applyAlignment="1" applyProtection="1">
      <alignment horizontal="center" vertical="center"/>
      <protection hidden="1"/>
    </xf>
    <xf numFmtId="165" fontId="42" fillId="30" borderId="96" xfId="0" applyNumberFormat="1" applyFont="1" applyFill="1" applyBorder="1" applyAlignment="1" applyProtection="1">
      <alignment horizontal="center" vertical="center"/>
      <protection hidden="1"/>
    </xf>
    <xf numFmtId="0" fontId="42" fillId="30" borderId="13" xfId="0" applyFont="1" applyFill="1" applyBorder="1" applyAlignment="1" applyProtection="1">
      <alignment horizontal="center" vertical="center"/>
      <protection hidden="1"/>
    </xf>
    <xf numFmtId="0" fontId="40" fillId="46" borderId="113" xfId="0" applyFont="1" applyFill="1" applyBorder="1" applyAlignment="1" applyProtection="1">
      <alignment vertical="center"/>
      <protection hidden="1"/>
    </xf>
    <xf numFmtId="0" fontId="40" fillId="46" borderId="113" xfId="0" applyFont="1" applyFill="1" applyBorder="1" applyAlignment="1" applyProtection="1">
      <alignment horizontal="left" vertical="center"/>
      <protection hidden="1"/>
    </xf>
    <xf numFmtId="0" fontId="42" fillId="46" borderId="44" xfId="0" applyFont="1" applyFill="1" applyBorder="1" applyAlignment="1" applyProtection="1">
      <alignment horizontal="center" vertical="center"/>
      <protection hidden="1"/>
    </xf>
    <xf numFmtId="165" fontId="40" fillId="46" borderId="44" xfId="0" applyNumberFormat="1" applyFont="1" applyFill="1" applyBorder="1" applyAlignment="1" applyProtection="1">
      <alignment horizontal="center" vertical="center"/>
      <protection hidden="1"/>
    </xf>
    <xf numFmtId="165" fontId="42" fillId="46" borderId="50" xfId="0" applyNumberFormat="1" applyFont="1" applyFill="1" applyBorder="1" applyAlignment="1" applyProtection="1">
      <alignment horizontal="center" vertical="center"/>
      <protection hidden="1"/>
    </xf>
    <xf numFmtId="165" fontId="42" fillId="46" borderId="96" xfId="0" applyNumberFormat="1" applyFont="1" applyFill="1" applyBorder="1" applyAlignment="1" applyProtection="1">
      <alignment horizontal="center" vertical="center"/>
      <protection hidden="1"/>
    </xf>
    <xf numFmtId="0" fontId="40" fillId="46" borderId="66" xfId="0" applyFont="1" applyFill="1" applyBorder="1" applyAlignment="1" applyProtection="1">
      <alignment vertical="center"/>
      <protection hidden="1"/>
    </xf>
    <xf numFmtId="0" fontId="42" fillId="46" borderId="98" xfId="0" applyFont="1" applyFill="1" applyBorder="1" applyAlignment="1" applyProtection="1">
      <alignment horizontal="left" vertical="center"/>
      <protection hidden="1"/>
    </xf>
    <xf numFmtId="0" fontId="42" fillId="46" borderId="14" xfId="0" applyFont="1" applyFill="1" applyBorder="1" applyAlignment="1" applyProtection="1">
      <alignment horizontal="center" vertical="center"/>
      <protection hidden="1"/>
    </xf>
    <xf numFmtId="165" fontId="40" fillId="46" borderId="14" xfId="0" applyNumberFormat="1" applyFont="1" applyFill="1" applyBorder="1" applyAlignment="1" applyProtection="1">
      <alignment horizontal="center" vertical="center"/>
      <protection hidden="1"/>
    </xf>
    <xf numFmtId="0" fontId="40" fillId="46" borderId="114" xfId="0" applyFont="1" applyFill="1" applyBorder="1" applyAlignment="1" applyProtection="1">
      <alignment horizontal="left" vertical="center"/>
      <protection hidden="1"/>
    </xf>
    <xf numFmtId="0" fontId="40" fillId="31" borderId="67" xfId="0" applyFont="1" applyFill="1" applyBorder="1" applyAlignment="1" applyProtection="1">
      <alignment horizontal="left" vertical="center"/>
      <protection hidden="1"/>
    </xf>
    <xf numFmtId="0" fontId="87" fillId="30" borderId="73" xfId="0" applyFont="1" applyFill="1" applyBorder="1" applyAlignment="1" applyProtection="1">
      <alignment horizontal="left" vertical="center"/>
      <protection hidden="1"/>
    </xf>
    <xf numFmtId="0" fontId="41" fillId="35" borderId="10" xfId="0" applyFont="1" applyFill="1" applyBorder="1" applyAlignment="1" applyProtection="1">
      <alignment horizontal="left" vertical="center"/>
      <protection hidden="1"/>
    </xf>
    <xf numFmtId="0" fontId="35" fillId="35" borderId="10" xfId="0" applyFont="1" applyFill="1" applyBorder="1" applyAlignment="1" applyProtection="1">
      <alignment horizontal="center" vertical="center"/>
      <protection hidden="1"/>
    </xf>
    <xf numFmtId="165" fontId="34" fillId="35" borderId="10" xfId="0" applyNumberFormat="1" applyFont="1" applyFill="1" applyBorder="1" applyAlignment="1" applyProtection="1">
      <alignment horizontal="center" vertical="center"/>
      <protection hidden="1"/>
    </xf>
    <xf numFmtId="165" fontId="34" fillId="35" borderId="16" xfId="0" applyNumberFormat="1" applyFont="1" applyFill="1" applyBorder="1" applyAlignment="1" applyProtection="1">
      <alignment horizontal="center" vertical="center"/>
      <protection hidden="1"/>
    </xf>
    <xf numFmtId="166" fontId="35" fillId="35" borderId="50" xfId="0" applyNumberFormat="1" applyFont="1" applyFill="1" applyBorder="1" applyAlignment="1" applyProtection="1">
      <alignment horizontal="center" vertical="center"/>
      <protection hidden="1"/>
    </xf>
    <xf numFmtId="1" fontId="34" fillId="35" borderId="23" xfId="0" applyNumberFormat="1" applyFont="1" applyFill="1" applyBorder="1" applyAlignment="1" applyProtection="1">
      <alignment horizontal="center" vertical="center"/>
      <protection hidden="1"/>
    </xf>
    <xf numFmtId="0" fontId="40" fillId="34" borderId="73" xfId="0" applyFont="1" applyFill="1" applyBorder="1" applyAlignment="1" applyProtection="1">
      <alignment horizontal="left" vertical="center"/>
      <protection hidden="1"/>
    </xf>
    <xf numFmtId="0" fontId="34" fillId="0" borderId="0" xfId="42" applyFont="1" applyBorder="1" applyAlignment="1" applyProtection="1">
      <alignment vertical="center"/>
      <protection hidden="1"/>
    </xf>
    <xf numFmtId="2" fontId="35" fillId="0" borderId="0" xfId="0" applyNumberFormat="1" applyFont="1" applyBorder="1" applyAlignment="1" applyProtection="1">
      <alignment horizontal="left" vertical="center"/>
      <protection hidden="1"/>
    </xf>
    <xf numFmtId="0" fontId="35" fillId="0" borderId="0" xfId="42" applyFont="1" applyBorder="1" applyAlignment="1" applyProtection="1">
      <alignment horizontal="center" vertical="center"/>
      <protection hidden="1"/>
    </xf>
    <xf numFmtId="165" fontId="34" fillId="0" borderId="0" xfId="0" applyNumberFormat="1" applyFont="1" applyBorder="1" applyAlignment="1" applyProtection="1">
      <alignment horizontal="center" vertical="center"/>
      <protection hidden="1"/>
    </xf>
    <xf numFmtId="0" fontId="1" fillId="0" borderId="0" xfId="29" applyFont="1" applyBorder="1" applyAlignment="1" applyProtection="1">
      <alignment horizontal="left" vertical="center"/>
      <protection hidden="1"/>
    </xf>
    <xf numFmtId="0" fontId="42" fillId="0" borderId="113" xfId="0" applyFont="1" applyBorder="1" applyAlignment="1" applyProtection="1">
      <alignment horizontal="center" vertical="center"/>
      <protection hidden="1"/>
    </xf>
    <xf numFmtId="0" fontId="42" fillId="0" borderId="106" xfId="0" applyFont="1" applyBorder="1" applyAlignment="1" applyProtection="1">
      <alignment horizontal="right" vertical="center"/>
      <protection hidden="1"/>
    </xf>
    <xf numFmtId="0" fontId="42" fillId="0" borderId="106" xfId="0" applyFont="1" applyBorder="1" applyAlignment="1" applyProtection="1">
      <alignment vertical="center"/>
      <protection hidden="1"/>
    </xf>
    <xf numFmtId="0" fontId="42" fillId="0" borderId="88" xfId="0" applyFont="1" applyBorder="1" applyAlignment="1" applyProtection="1">
      <alignment vertical="center"/>
      <protection hidden="1"/>
    </xf>
    <xf numFmtId="3" fontId="41" fillId="27" borderId="86" xfId="0" applyNumberFormat="1" applyFont="1" applyFill="1" applyBorder="1" applyAlignment="1" applyProtection="1">
      <alignment horizontal="center" vertical="center"/>
      <protection hidden="1"/>
    </xf>
    <xf numFmtId="3" fontId="34" fillId="0" borderId="21" xfId="0" applyNumberFormat="1" applyFont="1" applyBorder="1" applyAlignment="1" applyProtection="1">
      <alignment horizontal="center" vertical="center"/>
      <protection hidden="1"/>
    </xf>
    <xf numFmtId="3" fontId="34" fillId="0" borderId="23" xfId="0" applyNumberFormat="1" applyFont="1" applyBorder="1" applyAlignment="1" applyProtection="1">
      <alignment horizontal="center" vertical="center"/>
      <protection hidden="1"/>
    </xf>
    <xf numFmtId="3" fontId="34" fillId="0" borderId="25" xfId="0" applyNumberFormat="1" applyFont="1" applyBorder="1" applyAlignment="1" applyProtection="1">
      <alignment horizontal="center" vertical="center"/>
      <protection hidden="1"/>
    </xf>
    <xf numFmtId="0" fontId="34" fillId="31" borderId="52" xfId="42" applyFont="1" applyFill="1" applyBorder="1" applyAlignment="1" applyProtection="1">
      <alignment vertical="center"/>
      <protection hidden="1"/>
    </xf>
    <xf numFmtId="3" fontId="34" fillId="0" borderId="37" xfId="0" applyNumberFormat="1" applyFont="1" applyBorder="1" applyAlignment="1" applyProtection="1">
      <alignment horizontal="center" vertical="center"/>
      <protection hidden="1"/>
    </xf>
    <xf numFmtId="3" fontId="41" fillId="27" borderId="57" xfId="0" applyNumberFormat="1" applyFont="1" applyFill="1" applyBorder="1" applyAlignment="1" applyProtection="1">
      <alignment horizontal="center" vertical="center"/>
      <protection hidden="1"/>
    </xf>
    <xf numFmtId="3" fontId="41" fillId="0" borderId="102" xfId="0" applyNumberFormat="1" applyFont="1" applyBorder="1" applyAlignment="1" applyProtection="1">
      <alignment horizontal="center" vertical="center"/>
      <protection locked="0" hidden="1"/>
    </xf>
    <xf numFmtId="3" fontId="41" fillId="27" borderId="52" xfId="0" applyNumberFormat="1" applyFont="1" applyFill="1" applyBorder="1" applyAlignment="1" applyProtection="1">
      <alignment horizontal="center" vertical="center"/>
      <protection hidden="1"/>
    </xf>
    <xf numFmtId="3" fontId="41" fillId="27" borderId="37" xfId="0" applyNumberFormat="1" applyFont="1" applyFill="1" applyBorder="1" applyAlignment="1" applyProtection="1">
      <alignment horizontal="center" vertical="center"/>
      <protection hidden="1"/>
    </xf>
    <xf numFmtId="3" fontId="41" fillId="0" borderId="56" xfId="0" applyNumberFormat="1" applyFont="1" applyBorder="1" applyAlignment="1" applyProtection="1">
      <alignment horizontal="center" vertical="center"/>
      <protection locked="0" hidden="1"/>
    </xf>
    <xf numFmtId="3" fontId="41" fillId="27" borderId="55" xfId="0" applyNumberFormat="1" applyFont="1" applyFill="1" applyBorder="1" applyAlignment="1" applyProtection="1">
      <alignment horizontal="center" vertical="center"/>
      <protection hidden="1"/>
    </xf>
    <xf numFmtId="3" fontId="41" fillId="27" borderId="53" xfId="0" applyNumberFormat="1" applyFont="1" applyFill="1" applyBorder="1" applyAlignment="1" applyProtection="1">
      <alignment horizontal="center" vertical="center"/>
      <protection hidden="1"/>
    </xf>
    <xf numFmtId="3" fontId="41" fillId="27" borderId="56" xfId="0" applyNumberFormat="1" applyFont="1" applyFill="1" applyBorder="1" applyAlignment="1" applyProtection="1">
      <alignment horizontal="center" vertical="center"/>
      <protection hidden="1"/>
    </xf>
    <xf numFmtId="3" fontId="34" fillId="35" borderId="106" xfId="0" applyNumberFormat="1" applyFont="1" applyFill="1" applyBorder="1" applyAlignment="1" applyProtection="1">
      <alignment horizontal="center" vertical="center"/>
      <protection hidden="1"/>
    </xf>
    <xf numFmtId="3" fontId="34" fillId="35" borderId="0" xfId="0" applyNumberFormat="1" applyFont="1" applyFill="1" applyBorder="1" applyAlignment="1" applyProtection="1">
      <alignment horizontal="center" vertical="center"/>
      <protection hidden="1"/>
    </xf>
    <xf numFmtId="3" fontId="34" fillId="35" borderId="61" xfId="0" applyNumberFormat="1" applyFont="1" applyFill="1" applyBorder="1" applyAlignment="1" applyProtection="1">
      <alignment horizontal="center" vertical="center"/>
      <protection hidden="1"/>
    </xf>
    <xf numFmtId="0" fontId="60" fillId="24" borderId="29" xfId="0" applyFont="1" applyFill="1" applyBorder="1" applyAlignment="1" applyProtection="1">
      <alignment horizontal="center"/>
      <protection hidden="1"/>
    </xf>
    <xf numFmtId="3" fontId="41" fillId="27" borderId="43" xfId="0" applyNumberFormat="1" applyFont="1" applyFill="1" applyBorder="1" applyAlignment="1" applyProtection="1">
      <alignment horizontal="center" vertical="center"/>
      <protection hidden="1"/>
    </xf>
    <xf numFmtId="3" fontId="95" fillId="34" borderId="95" xfId="0" applyNumberFormat="1" applyFont="1" applyFill="1" applyBorder="1" applyAlignment="1" applyProtection="1">
      <alignment horizontal="center" vertical="center"/>
      <protection hidden="1"/>
    </xf>
    <xf numFmtId="3" fontId="34" fillId="0" borderId="54" xfId="0" applyNumberFormat="1" applyFont="1" applyBorder="1" applyAlignment="1" applyProtection="1">
      <alignment horizontal="center" vertical="center"/>
      <protection hidden="1"/>
    </xf>
    <xf numFmtId="0" fontId="40" fillId="0" borderId="56" xfId="0" applyFont="1" applyBorder="1" applyAlignment="1" applyProtection="1">
      <alignment vertical="center" wrapText="1"/>
      <protection hidden="1"/>
    </xf>
    <xf numFmtId="3" fontId="34" fillId="0" borderId="102" xfId="0" applyNumberFormat="1" applyFont="1" applyBorder="1" applyAlignment="1" applyProtection="1">
      <alignment horizontal="center" vertical="center"/>
      <protection hidden="1"/>
    </xf>
    <xf numFmtId="3" fontId="34" fillId="34" borderId="102" xfId="0" applyNumberFormat="1" applyFont="1" applyFill="1" applyBorder="1" applyAlignment="1" applyProtection="1">
      <alignment horizontal="center" vertical="center"/>
      <protection hidden="1"/>
    </xf>
    <xf numFmtId="0" fontId="40" fillId="31" borderId="50" xfId="0" applyFont="1" applyFill="1" applyBorder="1" applyAlignment="1" applyProtection="1">
      <alignment vertical="center" wrapText="1"/>
      <protection hidden="1"/>
    </xf>
    <xf numFmtId="165" fontId="34" fillId="31" borderId="89" xfId="0" applyNumberFormat="1" applyFont="1" applyFill="1" applyBorder="1" applyAlignment="1" applyProtection="1">
      <alignment horizontal="center" vertical="center"/>
      <protection hidden="1"/>
    </xf>
    <xf numFmtId="0" fontId="42" fillId="0" borderId="85" xfId="0" applyFont="1" applyBorder="1" applyAlignment="1" applyProtection="1">
      <alignment horizontal="center" vertical="center"/>
      <protection hidden="1"/>
    </xf>
    <xf numFmtId="0" fontId="40" fillId="0" borderId="113" xfId="0" applyFont="1" applyBorder="1" applyAlignment="1" applyProtection="1">
      <alignment horizontal="center" vertical="center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0" fontId="42" fillId="31" borderId="19" xfId="0" applyFont="1" applyFill="1" applyBorder="1" applyAlignment="1" applyProtection="1">
      <alignment horizontal="center" vertical="center"/>
      <protection hidden="1"/>
    </xf>
    <xf numFmtId="0" fontId="42" fillId="31" borderId="22" xfId="0" applyFont="1" applyFill="1" applyBorder="1" applyAlignment="1" applyProtection="1">
      <alignment horizontal="center" vertical="center"/>
      <protection hidden="1"/>
    </xf>
    <xf numFmtId="0" fontId="42" fillId="31" borderId="27" xfId="0" applyFont="1" applyFill="1" applyBorder="1" applyAlignment="1" applyProtection="1">
      <alignment horizontal="center" vertical="center"/>
      <protection hidden="1"/>
    </xf>
    <xf numFmtId="0" fontId="109" fillId="31" borderId="66" xfId="0" applyFont="1" applyFill="1" applyBorder="1" applyAlignment="1" applyProtection="1">
      <alignment horizontal="left" vertical="center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0" fontId="40" fillId="0" borderId="0" xfId="0" applyFont="1" applyBorder="1" applyAlignment="1" applyProtection="1">
      <alignment horizontal="center" vertical="justify"/>
      <protection hidden="1"/>
    </xf>
    <xf numFmtId="168" fontId="97" fillId="42" borderId="12" xfId="0" applyNumberFormat="1" applyFont="1" applyFill="1" applyBorder="1" applyAlignment="1" applyProtection="1">
      <alignment vertical="center"/>
      <protection hidden="1"/>
    </xf>
    <xf numFmtId="49" fontId="42" fillId="0" borderId="0" xfId="0" applyNumberFormat="1" applyFont="1" applyAlignment="1" applyProtection="1">
      <alignment horizontal="right" vertical="center"/>
      <protection hidden="1"/>
    </xf>
    <xf numFmtId="49" fontId="42" fillId="0" borderId="0" xfId="0" applyNumberFormat="1" applyFont="1" applyAlignment="1" applyProtection="1">
      <alignment horizontal="left" vertical="center"/>
      <protection locked="0" hidden="1"/>
    </xf>
    <xf numFmtId="49" fontId="42" fillId="0" borderId="58" xfId="0" applyNumberFormat="1" applyFont="1" applyBorder="1" applyAlignment="1" applyProtection="1">
      <alignment horizontal="left" vertical="center"/>
      <protection locked="0" hidden="1"/>
    </xf>
    <xf numFmtId="3" fontId="42" fillId="0" borderId="0" xfId="0" applyNumberFormat="1" applyFont="1" applyAlignment="1" applyProtection="1">
      <alignment horizontal="left" vertical="center"/>
      <protection locked="0" hidden="1"/>
    </xf>
    <xf numFmtId="3" fontId="42" fillId="0" borderId="58" xfId="0" applyNumberFormat="1" applyFont="1" applyBorder="1" applyAlignment="1" applyProtection="1">
      <alignment horizontal="left" vertical="center"/>
      <protection locked="0" hidden="1"/>
    </xf>
    <xf numFmtId="0" fontId="57" fillId="0" borderId="0" xfId="0" applyFont="1" applyAlignment="1" applyProtection="1">
      <alignment horizontal="left" vertical="justify"/>
      <protection hidden="1"/>
    </xf>
    <xf numFmtId="0" fontId="42" fillId="0" borderId="0" xfId="0" applyFont="1" applyAlignment="1" applyProtection="1">
      <alignment horizontal="left" vertical="justify"/>
      <protection hidden="1"/>
    </xf>
    <xf numFmtId="0" fontId="34" fillId="0" borderId="0" xfId="41" applyFont="1" applyAlignment="1" applyProtection="1">
      <alignment horizontal="center" vertical="center"/>
      <protection hidden="1"/>
    </xf>
    <xf numFmtId="0" fontId="36" fillId="0" borderId="0" xfId="41" applyFont="1" applyAlignment="1" applyProtection="1">
      <alignment horizontal="center" vertical="center" wrapText="1"/>
      <protection hidden="1"/>
    </xf>
    <xf numFmtId="0" fontId="40" fillId="0" borderId="0" xfId="0" applyFont="1" applyBorder="1" applyAlignment="1" applyProtection="1">
      <alignment horizontal="left" vertical="justify"/>
      <protection hidden="1"/>
    </xf>
    <xf numFmtId="0" fontId="40" fillId="0" borderId="70" xfId="0" applyFont="1" applyBorder="1" applyAlignment="1" applyProtection="1">
      <alignment horizontal="center" vertical="center"/>
      <protection hidden="1"/>
    </xf>
    <xf numFmtId="0" fontId="40" fillId="0" borderId="17" xfId="0" applyFont="1" applyBorder="1" applyAlignment="1" applyProtection="1">
      <alignment horizontal="center" vertical="center"/>
      <protection hidden="1"/>
    </xf>
    <xf numFmtId="0" fontId="83" fillId="0" borderId="0" xfId="0" applyFont="1" applyAlignment="1" applyProtection="1">
      <alignment horizontal="center" vertical="justify" wrapText="1"/>
      <protection hidden="1"/>
    </xf>
    <xf numFmtId="0" fontId="42" fillId="0" borderId="0" xfId="0" applyFont="1" applyAlignment="1" applyProtection="1">
      <alignment horizontal="left" vertical="justify" wrapText="1"/>
      <protection hidden="1"/>
    </xf>
    <xf numFmtId="0" fontId="40" fillId="29" borderId="124" xfId="0" applyFont="1" applyFill="1" applyBorder="1" applyAlignment="1" applyProtection="1">
      <alignment horizontal="center" vertical="justify"/>
      <protection hidden="1"/>
    </xf>
    <xf numFmtId="0" fontId="40" fillId="29" borderId="125" xfId="0" applyFont="1" applyFill="1" applyBorder="1" applyAlignment="1" applyProtection="1">
      <alignment horizontal="center" vertical="justify"/>
      <protection hidden="1"/>
    </xf>
    <xf numFmtId="0" fontId="40" fillId="29" borderId="126" xfId="0" applyFont="1" applyFill="1" applyBorder="1" applyAlignment="1" applyProtection="1">
      <alignment horizontal="center" vertical="justify"/>
      <protection hidden="1"/>
    </xf>
    <xf numFmtId="166" fontId="42" fillId="0" borderId="65" xfId="0" applyNumberFormat="1" applyFont="1" applyBorder="1" applyAlignment="1" applyProtection="1">
      <alignment horizontal="center" vertical="justify"/>
      <protection hidden="1"/>
    </xf>
    <xf numFmtId="166" fontId="42" fillId="0" borderId="86" xfId="0" applyNumberFormat="1" applyFont="1" applyBorder="1" applyAlignment="1" applyProtection="1">
      <alignment horizontal="center" vertical="justify"/>
      <protection hidden="1"/>
    </xf>
    <xf numFmtId="166" fontId="42" fillId="0" borderId="43" xfId="0" applyNumberFormat="1" applyFont="1" applyBorder="1" applyAlignment="1" applyProtection="1">
      <alignment horizontal="center" vertical="justify"/>
      <protection hidden="1"/>
    </xf>
    <xf numFmtId="166" fontId="42" fillId="0" borderId="34" xfId="0" applyNumberFormat="1" applyFont="1" applyBorder="1" applyAlignment="1" applyProtection="1">
      <alignment horizontal="center" vertical="justify"/>
      <protection hidden="1"/>
    </xf>
    <xf numFmtId="0" fontId="75" fillId="0" borderId="67" xfId="0" applyFont="1" applyBorder="1" applyAlignment="1" applyProtection="1">
      <alignment horizontal="center" vertical="center"/>
      <protection hidden="1"/>
    </xf>
    <xf numFmtId="0" fontId="75" fillId="0" borderId="68" xfId="0" applyFont="1" applyBorder="1" applyAlignment="1" applyProtection="1">
      <alignment horizontal="center" vertical="center"/>
      <protection hidden="1"/>
    </xf>
    <xf numFmtId="0" fontId="75" fillId="0" borderId="69" xfId="0" applyFont="1" applyBorder="1" applyAlignment="1" applyProtection="1">
      <alignment horizontal="center" vertical="center"/>
      <protection hidden="1"/>
    </xf>
    <xf numFmtId="166" fontId="40" fillId="0" borderId="64" xfId="0" applyNumberFormat="1" applyFont="1" applyBorder="1" applyAlignment="1" applyProtection="1">
      <alignment horizontal="center" vertical="justify"/>
      <protection hidden="1"/>
    </xf>
    <xf numFmtId="166" fontId="40" fillId="0" borderId="103" xfId="0" applyNumberFormat="1" applyFont="1" applyBorder="1" applyAlignment="1" applyProtection="1">
      <alignment horizontal="center" vertical="justify"/>
      <protection hidden="1"/>
    </xf>
    <xf numFmtId="166" fontId="42" fillId="0" borderId="64" xfId="0" applyNumberFormat="1" applyFont="1" applyBorder="1" applyAlignment="1" applyProtection="1">
      <alignment horizontal="center" vertical="justify"/>
      <protection hidden="1"/>
    </xf>
    <xf numFmtId="166" fontId="42" fillId="0" borderId="103" xfId="0" applyNumberFormat="1" applyFont="1" applyBorder="1" applyAlignment="1" applyProtection="1">
      <alignment horizontal="center" vertical="justify"/>
      <protection hidden="1"/>
    </xf>
    <xf numFmtId="0" fontId="84" fillId="0" borderId="67" xfId="0" applyFont="1" applyBorder="1" applyAlignment="1" applyProtection="1">
      <alignment horizontal="center" vertical="justify"/>
      <protection hidden="1"/>
    </xf>
    <xf numFmtId="0" fontId="84" fillId="0" borderId="68" xfId="0" applyFont="1" applyBorder="1" applyAlignment="1" applyProtection="1">
      <alignment horizontal="center" vertical="justify"/>
      <protection hidden="1"/>
    </xf>
    <xf numFmtId="0" fontId="84" fillId="0" borderId="69" xfId="0" applyFont="1" applyBorder="1" applyAlignment="1" applyProtection="1">
      <alignment horizontal="center" vertical="justify"/>
      <protection hidden="1"/>
    </xf>
    <xf numFmtId="0" fontId="84" fillId="0" borderId="0" xfId="0" applyFont="1" applyAlignment="1" applyProtection="1">
      <alignment horizontal="left" vertical="justify"/>
      <protection hidden="1"/>
    </xf>
    <xf numFmtId="0" fontId="40" fillId="0" borderId="0" xfId="0" applyFont="1" applyAlignment="1" applyProtection="1">
      <alignment horizontal="right" vertical="center"/>
      <protection hidden="1"/>
    </xf>
    <xf numFmtId="166" fontId="54" fillId="0" borderId="0" xfId="0" applyNumberFormat="1" applyFont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right" vertical="center"/>
      <protection hidden="1"/>
    </xf>
    <xf numFmtId="0" fontId="75" fillId="0" borderId="0" xfId="0" applyFont="1" applyAlignment="1" applyProtection="1">
      <alignment horizontal="right" vertical="center"/>
      <protection hidden="1"/>
    </xf>
    <xf numFmtId="49" fontId="10" fillId="0" borderId="0" xfId="29" applyNumberFormat="1" applyBorder="1" applyAlignment="1" applyProtection="1">
      <alignment horizontal="left" vertical="center"/>
      <protection locked="0" hidden="1"/>
    </xf>
    <xf numFmtId="49" fontId="42" fillId="0" borderId="106" xfId="0" applyNumberFormat="1" applyFont="1" applyBorder="1" applyAlignment="1" applyProtection="1">
      <alignment horizontal="left" vertical="center"/>
      <protection locked="0" hidden="1"/>
    </xf>
    <xf numFmtId="0" fontId="57" fillId="0" borderId="61" xfId="0" applyFont="1" applyBorder="1" applyAlignment="1" applyProtection="1">
      <alignment horizontal="left" vertical="justify"/>
      <protection hidden="1"/>
    </xf>
    <xf numFmtId="0" fontId="42" fillId="0" borderId="106" xfId="0" applyFont="1" applyBorder="1" applyAlignment="1" applyProtection="1">
      <alignment horizontal="center" vertical="center"/>
      <protection hidden="1"/>
    </xf>
    <xf numFmtId="0" fontId="42" fillId="0" borderId="5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53" xfId="0" applyFont="1" applyBorder="1" applyAlignment="1" applyProtection="1">
      <alignment horizontal="left" vertical="center"/>
      <protection hidden="1"/>
    </xf>
    <xf numFmtId="0" fontId="42" fillId="0" borderId="32" xfId="0" applyFont="1" applyBorder="1" applyAlignment="1" applyProtection="1">
      <alignment horizontal="left" vertical="center"/>
      <protection hidden="1"/>
    </xf>
    <xf numFmtId="165" fontId="42" fillId="0" borderId="32" xfId="0" applyNumberFormat="1" applyFont="1" applyBorder="1" applyAlignment="1" applyProtection="1">
      <alignment horizontal="center" vertical="center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3" fontId="42" fillId="0" borderId="10" xfId="0" applyNumberFormat="1" applyFont="1" applyBorder="1" applyAlignment="1" applyProtection="1">
      <alignment horizontal="center" vertical="center"/>
      <protection hidden="1"/>
    </xf>
    <xf numFmtId="3" fontId="42" fillId="0" borderId="23" xfId="0" applyNumberFormat="1" applyFont="1" applyBorder="1" applyAlignment="1" applyProtection="1">
      <alignment horizontal="center" vertical="center"/>
      <protection hidden="1"/>
    </xf>
    <xf numFmtId="166" fontId="46" fillId="0" borderId="61" xfId="0" applyNumberFormat="1" applyFont="1" applyBorder="1" applyAlignment="1" applyProtection="1">
      <alignment horizontal="center" vertical="center"/>
      <protection hidden="1"/>
    </xf>
    <xf numFmtId="3" fontId="46" fillId="0" borderId="61" xfId="0" applyNumberFormat="1" applyFont="1" applyBorder="1" applyAlignment="1" applyProtection="1">
      <alignment horizontal="center" vertical="center"/>
      <protection hidden="1"/>
    </xf>
    <xf numFmtId="3" fontId="46" fillId="0" borderId="62" xfId="0" applyNumberFormat="1" applyFont="1" applyBorder="1" applyAlignment="1" applyProtection="1">
      <alignment horizontal="center" vertical="center"/>
      <protection hidden="1"/>
    </xf>
    <xf numFmtId="0" fontId="80" fillId="36" borderId="52" xfId="0" applyFont="1" applyFill="1" applyBorder="1" applyAlignment="1" applyProtection="1">
      <alignment horizontal="center" vertical="center"/>
      <protection hidden="1"/>
    </xf>
    <xf numFmtId="0" fontId="80" fillId="36" borderId="36" xfId="0" applyFont="1" applyFill="1" applyBorder="1" applyAlignment="1" applyProtection="1">
      <alignment horizontal="center" vertical="center"/>
      <protection hidden="1"/>
    </xf>
    <xf numFmtId="166" fontId="80" fillId="36" borderId="36" xfId="0" applyNumberFormat="1" applyFont="1" applyFill="1" applyBorder="1" applyAlignment="1" applyProtection="1">
      <alignment horizontal="center" vertical="center"/>
      <protection hidden="1"/>
    </xf>
    <xf numFmtId="3" fontId="80" fillId="36" borderId="36" xfId="0" applyNumberFormat="1" applyFont="1" applyFill="1" applyBorder="1" applyAlignment="1" applyProtection="1">
      <alignment horizontal="center" vertical="center"/>
      <protection hidden="1"/>
    </xf>
    <xf numFmtId="3" fontId="80" fillId="36" borderId="37" xfId="0" applyNumberFormat="1" applyFont="1" applyFill="1" applyBorder="1" applyAlignment="1" applyProtection="1">
      <alignment horizontal="center" vertical="center"/>
      <protection hidden="1"/>
    </xf>
    <xf numFmtId="3" fontId="42" fillId="0" borderId="32" xfId="0" applyNumberFormat="1" applyFont="1" applyBorder="1" applyAlignment="1" applyProtection="1">
      <alignment horizontal="center" vertical="center"/>
      <protection hidden="1"/>
    </xf>
    <xf numFmtId="3" fontId="42" fillId="0" borderId="54" xfId="0" applyNumberFormat="1" applyFont="1" applyBorder="1" applyAlignment="1" applyProtection="1">
      <alignment horizontal="center" vertical="center"/>
      <protection hidden="1"/>
    </xf>
    <xf numFmtId="0" fontId="93" fillId="35" borderId="67" xfId="40" applyFont="1" applyFill="1" applyBorder="1" applyAlignment="1" applyProtection="1">
      <alignment horizontal="left" vertical="center" wrapText="1"/>
      <protection hidden="1"/>
    </xf>
    <xf numFmtId="0" fontId="93" fillId="35" borderId="68" xfId="40" applyFont="1" applyFill="1" applyBorder="1" applyAlignment="1" applyProtection="1">
      <alignment horizontal="left" vertical="center" wrapText="1"/>
      <protection hidden="1"/>
    </xf>
    <xf numFmtId="0" fontId="10" fillId="0" borderId="110" xfId="29" applyBorder="1" applyAlignment="1" applyProtection="1">
      <alignment horizontal="left" vertical="top"/>
      <protection hidden="1"/>
    </xf>
    <xf numFmtId="0" fontId="10" fillId="0" borderId="111" xfId="29" applyBorder="1" applyAlignment="1" applyProtection="1">
      <alignment horizontal="left" vertical="top"/>
      <protection hidden="1"/>
    </xf>
    <xf numFmtId="0" fontId="10" fillId="0" borderId="112" xfId="29" applyBorder="1" applyAlignment="1" applyProtection="1">
      <alignment horizontal="left" vertical="top"/>
      <protection hidden="1"/>
    </xf>
    <xf numFmtId="0" fontId="85" fillId="0" borderId="107" xfId="41" applyFont="1" applyBorder="1" applyAlignment="1" applyProtection="1">
      <alignment horizontal="center" vertical="center"/>
      <protection hidden="1"/>
    </xf>
    <xf numFmtId="0" fontId="85" fillId="0" borderId="108" xfId="41" applyFont="1" applyBorder="1" applyAlignment="1" applyProtection="1">
      <alignment horizontal="center" vertical="center"/>
      <protection hidden="1"/>
    </xf>
    <xf numFmtId="0" fontId="40" fillId="39" borderId="52" xfId="40" applyFont="1" applyFill="1" applyBorder="1" applyAlignment="1" applyProtection="1">
      <alignment horizontal="left" vertical="center"/>
      <protection hidden="1"/>
    </xf>
    <xf numFmtId="0" fontId="40" fillId="39" borderId="38" xfId="40" applyFont="1" applyFill="1" applyBorder="1" applyAlignment="1" applyProtection="1">
      <alignment horizontal="left" vertical="center"/>
      <protection hidden="1"/>
    </xf>
    <xf numFmtId="0" fontId="45" fillId="24" borderId="16" xfId="0" applyFont="1" applyFill="1" applyBorder="1" applyAlignment="1" applyProtection="1">
      <alignment horizontal="left" vertical="center"/>
      <protection hidden="1"/>
    </xf>
    <xf numFmtId="0" fontId="45" fillId="24" borderId="34" xfId="0" applyFont="1" applyFill="1" applyBorder="1" applyAlignment="1" applyProtection="1">
      <alignment horizontal="left" vertical="center"/>
      <protection hidden="1"/>
    </xf>
    <xf numFmtId="0" fontId="45" fillId="24" borderId="40" xfId="0" applyFont="1" applyFill="1" applyBorder="1" applyAlignment="1" applyProtection="1">
      <alignment horizontal="left" vertical="center"/>
      <protection hidden="1"/>
    </xf>
    <xf numFmtId="0" fontId="97" fillId="28" borderId="67" xfId="40" applyFont="1" applyFill="1" applyBorder="1" applyAlignment="1" applyProtection="1">
      <alignment horizontal="left" vertical="center"/>
      <protection hidden="1"/>
    </xf>
    <xf numFmtId="0" fontId="97" fillId="28" borderId="41" xfId="40" applyFont="1" applyFill="1" applyBorder="1" applyAlignment="1" applyProtection="1">
      <alignment horizontal="left" vertical="center"/>
      <protection hidden="1"/>
    </xf>
    <xf numFmtId="0" fontId="80" fillId="39" borderId="52" xfId="40" applyFont="1" applyFill="1" applyBorder="1" applyAlignment="1" applyProtection="1">
      <alignment horizontal="left" vertical="center"/>
      <protection hidden="1"/>
    </xf>
    <xf numFmtId="0" fontId="80" fillId="39" borderId="38" xfId="40" applyFont="1" applyFill="1" applyBorder="1" applyAlignment="1" applyProtection="1">
      <alignment horizontal="left" vertical="center"/>
      <protection hidden="1"/>
    </xf>
    <xf numFmtId="0" fontId="40" fillId="39" borderId="67" xfId="40" applyFont="1" applyFill="1" applyBorder="1" applyAlignment="1" applyProtection="1">
      <alignment horizontal="left" vertical="center"/>
      <protection hidden="1"/>
    </xf>
    <xf numFmtId="0" fontId="40" fillId="39" borderId="68" xfId="40" applyFont="1" applyFill="1" applyBorder="1" applyAlignment="1" applyProtection="1">
      <alignment horizontal="left" vertical="center"/>
      <protection hidden="1"/>
    </xf>
    <xf numFmtId="0" fontId="45" fillId="24" borderId="42" xfId="0" applyFont="1" applyFill="1" applyBorder="1" applyAlignment="1" applyProtection="1">
      <alignment horizontal="left" vertical="center"/>
      <protection hidden="1"/>
    </xf>
    <xf numFmtId="0" fontId="45" fillId="24" borderId="0" xfId="0" applyFont="1" applyFill="1" applyBorder="1" applyAlignment="1" applyProtection="1">
      <alignment horizontal="left" vertical="center"/>
      <protection hidden="1"/>
    </xf>
    <xf numFmtId="0" fontId="87" fillId="30" borderId="113" xfId="0" applyFont="1" applyFill="1" applyBorder="1" applyAlignment="1" applyProtection="1">
      <alignment horizontal="center" vertical="center" wrapText="1"/>
      <protection hidden="1"/>
    </xf>
    <xf numFmtId="0" fontId="87" fillId="30" borderId="66" xfId="0" applyFont="1" applyFill="1" applyBorder="1" applyAlignment="1" applyProtection="1">
      <alignment horizontal="center" vertical="center" wrapText="1"/>
      <protection hidden="1"/>
    </xf>
    <xf numFmtId="0" fontId="87" fillId="30" borderId="85" xfId="0" applyFont="1" applyFill="1" applyBorder="1" applyAlignment="1" applyProtection="1">
      <alignment horizontal="center" vertical="center" wrapText="1"/>
      <protection hidden="1"/>
    </xf>
    <xf numFmtId="0" fontId="40" fillId="0" borderId="73" xfId="0" applyFont="1" applyBorder="1" applyAlignment="1" applyProtection="1">
      <alignment horizontal="center" vertical="center"/>
      <protection hidden="1"/>
    </xf>
    <xf numFmtId="0" fontId="40" fillId="0" borderId="104" xfId="0" applyFont="1" applyBorder="1" applyAlignment="1" applyProtection="1">
      <alignment horizontal="center" vertical="center"/>
      <protection hidden="1"/>
    </xf>
    <xf numFmtId="0" fontId="40" fillId="0" borderId="105" xfId="0" applyFont="1" applyBorder="1" applyAlignment="1" applyProtection="1">
      <alignment horizontal="center" vertical="center"/>
      <protection hidden="1"/>
    </xf>
    <xf numFmtId="0" fontId="109" fillId="31" borderId="113" xfId="0" applyFont="1" applyFill="1" applyBorder="1" applyAlignment="1" applyProtection="1">
      <alignment horizontal="center" vertical="center"/>
      <protection hidden="1"/>
    </xf>
    <xf numFmtId="0" fontId="109" fillId="31" borderId="66" xfId="0" applyFont="1" applyFill="1" applyBorder="1" applyAlignment="1" applyProtection="1">
      <alignment horizontal="center" vertical="center"/>
      <protection hidden="1"/>
    </xf>
    <xf numFmtId="0" fontId="109" fillId="31" borderId="85" xfId="0" applyFont="1" applyFill="1" applyBorder="1" applyAlignment="1" applyProtection="1">
      <alignment horizontal="center" vertical="center"/>
      <protection hidden="1"/>
    </xf>
    <xf numFmtId="0" fontId="40" fillId="30" borderId="113" xfId="0" applyFont="1" applyFill="1" applyBorder="1" applyAlignment="1" applyProtection="1">
      <alignment horizontal="center" vertical="top" wrapText="1"/>
      <protection hidden="1"/>
    </xf>
    <xf numFmtId="0" fontId="40" fillId="30" borderId="66" xfId="0" applyFont="1" applyFill="1" applyBorder="1" applyAlignment="1" applyProtection="1">
      <alignment horizontal="center" vertical="top" wrapText="1"/>
      <protection hidden="1"/>
    </xf>
    <xf numFmtId="0" fontId="40" fillId="30" borderId="85" xfId="0" applyFont="1" applyFill="1" applyBorder="1" applyAlignment="1" applyProtection="1">
      <alignment horizontal="center" vertical="top" wrapText="1"/>
      <protection hidden="1"/>
    </xf>
    <xf numFmtId="0" fontId="40" fillId="30" borderId="73" xfId="0" applyFont="1" applyFill="1" applyBorder="1" applyAlignment="1" applyProtection="1">
      <alignment horizontal="center" vertical="center" wrapText="1"/>
      <protection hidden="1"/>
    </xf>
    <xf numFmtId="0" fontId="40" fillId="30" borderId="104" xfId="0" applyFont="1" applyFill="1" applyBorder="1" applyAlignment="1" applyProtection="1">
      <alignment horizontal="center" vertical="center" wrapText="1"/>
      <protection hidden="1"/>
    </xf>
    <xf numFmtId="0" fontId="40" fillId="30" borderId="105" xfId="0" applyFont="1" applyFill="1" applyBorder="1" applyAlignment="1" applyProtection="1">
      <alignment horizontal="center" vertical="center" wrapText="1"/>
      <protection hidden="1"/>
    </xf>
    <xf numFmtId="0" fontId="40" fillId="31" borderId="113" xfId="0" applyFont="1" applyFill="1" applyBorder="1" applyAlignment="1" applyProtection="1">
      <alignment horizontal="center" vertical="top" wrapText="1"/>
      <protection hidden="1"/>
    </xf>
    <xf numFmtId="0" fontId="40" fillId="31" borderId="66" xfId="0" applyFont="1" applyFill="1" applyBorder="1" applyAlignment="1" applyProtection="1">
      <alignment horizontal="center" vertical="top" wrapText="1"/>
      <protection hidden="1"/>
    </xf>
    <xf numFmtId="0" fontId="40" fillId="31" borderId="85" xfId="0" applyFont="1" applyFill="1" applyBorder="1" applyAlignment="1" applyProtection="1">
      <alignment horizontal="center" vertical="top" wrapText="1"/>
      <protection hidden="1"/>
    </xf>
    <xf numFmtId="0" fontId="40" fillId="34" borderId="67" xfId="40" applyFont="1" applyFill="1" applyBorder="1" applyAlignment="1" applyProtection="1">
      <alignment horizontal="left" vertical="center"/>
      <protection hidden="1"/>
    </xf>
    <xf numFmtId="0" fontId="40" fillId="34" borderId="68" xfId="40" applyFont="1" applyFill="1" applyBorder="1" applyAlignment="1" applyProtection="1">
      <alignment horizontal="left" vertical="center"/>
      <protection hidden="1"/>
    </xf>
    <xf numFmtId="0" fontId="80" fillId="34" borderId="67" xfId="40" applyFont="1" applyFill="1" applyBorder="1" applyAlignment="1" applyProtection="1">
      <alignment horizontal="left" vertical="center"/>
      <protection hidden="1"/>
    </xf>
    <xf numFmtId="0" fontId="80" fillId="34" borderId="68" xfId="40" applyFont="1" applyFill="1" applyBorder="1" applyAlignment="1" applyProtection="1">
      <alignment horizontal="left" vertical="center"/>
      <protection hidden="1"/>
    </xf>
    <xf numFmtId="0" fontId="40" fillId="31" borderId="67" xfId="40" applyFont="1" applyFill="1" applyBorder="1" applyAlignment="1" applyProtection="1">
      <alignment horizontal="left" vertical="center"/>
      <protection hidden="1"/>
    </xf>
    <xf numFmtId="0" fontId="40" fillId="31" borderId="68" xfId="40" applyFont="1" applyFill="1" applyBorder="1" applyAlignment="1" applyProtection="1">
      <alignment horizontal="left" vertical="center"/>
      <protection hidden="1"/>
    </xf>
    <xf numFmtId="3" fontId="41" fillId="0" borderId="43" xfId="0" applyNumberFormat="1" applyFont="1" applyBorder="1" applyAlignment="1" applyProtection="1">
      <alignment horizontal="center" vertical="center"/>
      <protection locked="0" hidden="1"/>
    </xf>
    <xf numFmtId="3" fontId="41" fillId="0" borderId="34" xfId="0" applyNumberFormat="1" applyFont="1" applyBorder="1" applyAlignment="1" applyProtection="1">
      <alignment horizontal="center" vertical="center"/>
      <protection locked="0" hidden="1"/>
    </xf>
    <xf numFmtId="0" fontId="60" fillId="24" borderId="68" xfId="0" applyFont="1" applyFill="1" applyBorder="1" applyAlignment="1" applyProtection="1">
      <alignment horizontal="center"/>
      <protection hidden="1"/>
    </xf>
    <xf numFmtId="0" fontId="60" fillId="24" borderId="41" xfId="0" applyFont="1" applyFill="1" applyBorder="1" applyAlignment="1" applyProtection="1">
      <alignment horizontal="center"/>
      <protection hidden="1"/>
    </xf>
    <xf numFmtId="3" fontId="41" fillId="0" borderId="63" xfId="0" applyNumberFormat="1" applyFont="1" applyBorder="1" applyAlignment="1" applyProtection="1">
      <alignment horizontal="center" vertical="center"/>
      <protection locked="0" hidden="1"/>
    </xf>
    <xf numFmtId="3" fontId="41" fillId="0" borderId="28" xfId="0" applyNumberFormat="1" applyFont="1" applyBorder="1" applyAlignment="1" applyProtection="1">
      <alignment horizontal="center" vertical="center"/>
      <protection locked="0" hidden="1"/>
    </xf>
    <xf numFmtId="3" fontId="41" fillId="0" borderId="16" xfId="0" applyNumberFormat="1" applyFont="1" applyBorder="1" applyAlignment="1" applyProtection="1">
      <alignment horizontal="center" vertical="center"/>
      <protection locked="0" hidden="1"/>
    </xf>
    <xf numFmtId="3" fontId="41" fillId="0" borderId="40" xfId="0" applyNumberFormat="1" applyFont="1" applyBorder="1" applyAlignment="1" applyProtection="1">
      <alignment horizontal="center" vertical="center"/>
      <protection locked="0" hidden="1"/>
    </xf>
    <xf numFmtId="0" fontId="60" fillId="24" borderId="38" xfId="0" applyFont="1" applyFill="1" applyBorder="1" applyAlignment="1" applyProtection="1">
      <alignment horizontal="center"/>
      <protection hidden="1"/>
    </xf>
    <xf numFmtId="0" fontId="60" fillId="24" borderId="26" xfId="0" applyFont="1" applyFill="1" applyBorder="1" applyAlignment="1" applyProtection="1">
      <alignment horizontal="center"/>
      <protection hidden="1"/>
    </xf>
    <xf numFmtId="0" fontId="60" fillId="24" borderId="86" xfId="0" applyFont="1" applyFill="1" applyBorder="1" applyAlignment="1" applyProtection="1">
      <alignment horizontal="center"/>
      <protection hidden="1"/>
    </xf>
    <xf numFmtId="0" fontId="60" fillId="24" borderId="65" xfId="0" applyFont="1" applyFill="1" applyBorder="1" applyAlignment="1" applyProtection="1">
      <alignment horizontal="center"/>
      <protection hidden="1"/>
    </xf>
    <xf numFmtId="0" fontId="59" fillId="0" borderId="107" xfId="42" applyFont="1" applyBorder="1" applyAlignment="1" applyProtection="1">
      <alignment horizontal="center" vertical="center"/>
      <protection hidden="1"/>
    </xf>
    <xf numFmtId="0" fontId="59" fillId="0" borderId="108" xfId="42" applyFont="1" applyBorder="1" applyAlignment="1" applyProtection="1">
      <alignment horizontal="center" vertical="center"/>
      <protection hidden="1"/>
    </xf>
    <xf numFmtId="0" fontId="59" fillId="0" borderId="109" xfId="42" applyFont="1" applyBorder="1" applyAlignment="1" applyProtection="1">
      <alignment horizontal="center" vertical="center"/>
      <protection hidden="1"/>
    </xf>
    <xf numFmtId="2" fontId="76" fillId="34" borderId="91" xfId="0" applyNumberFormat="1" applyFont="1" applyFill="1" applyBorder="1" applyAlignment="1" applyProtection="1">
      <alignment horizontal="center" vertical="center" wrapText="1"/>
      <protection hidden="1"/>
    </xf>
    <xf numFmtId="0" fontId="52" fillId="29" borderId="67" xfId="0" applyFont="1" applyFill="1" applyBorder="1" applyAlignment="1" applyProtection="1">
      <alignment horizontal="center" vertical="center"/>
      <protection hidden="1"/>
    </xf>
    <xf numFmtId="0" fontId="52" fillId="29" borderId="68" xfId="0" applyFont="1" applyFill="1" applyBorder="1" applyAlignment="1" applyProtection="1">
      <alignment horizontal="center" vertical="center"/>
      <protection hidden="1"/>
    </xf>
    <xf numFmtId="0" fontId="52" fillId="29" borderId="69" xfId="0" applyFont="1" applyFill="1" applyBorder="1" applyAlignment="1" applyProtection="1">
      <alignment horizontal="center" vertical="center"/>
      <protection hidden="1"/>
    </xf>
    <xf numFmtId="165" fontId="38" fillId="38" borderId="67" xfId="0" applyNumberFormat="1" applyFont="1" applyFill="1" applyBorder="1" applyAlignment="1" applyProtection="1">
      <alignment horizontal="center" vertical="center"/>
      <protection hidden="1"/>
    </xf>
    <xf numFmtId="165" fontId="38" fillId="38" borderId="69" xfId="0" applyNumberFormat="1" applyFont="1" applyFill="1" applyBorder="1" applyAlignment="1" applyProtection="1">
      <alignment horizontal="center" vertical="center"/>
      <protection hidden="1"/>
    </xf>
    <xf numFmtId="166" fontId="41" fillId="0" borderId="10" xfId="0" applyNumberFormat="1" applyFont="1" applyBorder="1" applyAlignment="1" applyProtection="1">
      <alignment horizontal="center" vertical="center"/>
      <protection hidden="1"/>
    </xf>
    <xf numFmtId="0" fontId="41" fillId="0" borderId="49" xfId="0" applyFont="1" applyBorder="1" applyAlignment="1" applyProtection="1">
      <alignment horizontal="center" vertical="center"/>
      <protection hidden="1"/>
    </xf>
    <xf numFmtId="0" fontId="41" fillId="0" borderId="20" xfId="0" applyFont="1" applyBorder="1" applyAlignment="1" applyProtection="1">
      <alignment horizontal="center" vertical="center"/>
      <protection hidden="1"/>
    </xf>
    <xf numFmtId="0" fontId="41" fillId="0" borderId="21" xfId="0" applyFont="1" applyBorder="1" applyAlignment="1" applyProtection="1">
      <alignment horizontal="center" vertical="center"/>
      <protection hidden="1"/>
    </xf>
    <xf numFmtId="0" fontId="38" fillId="0" borderId="50" xfId="0" applyFont="1" applyBorder="1" applyAlignment="1" applyProtection="1">
      <alignment horizontal="left" vertical="center"/>
      <protection hidden="1"/>
    </xf>
    <xf numFmtId="0" fontId="38" fillId="0" borderId="10" xfId="0" applyFont="1" applyBorder="1" applyAlignment="1" applyProtection="1">
      <alignment horizontal="left" vertical="center"/>
      <protection hidden="1"/>
    </xf>
    <xf numFmtId="0" fontId="38" fillId="0" borderId="34" xfId="0" applyFont="1" applyBorder="1" applyAlignment="1" applyProtection="1">
      <alignment horizontal="left" vertical="center"/>
      <protection hidden="1"/>
    </xf>
    <xf numFmtId="0" fontId="41" fillId="0" borderId="30" xfId="0" applyFont="1" applyBorder="1" applyAlignment="1" applyProtection="1">
      <alignment horizontal="center" vertical="center"/>
      <protection hidden="1"/>
    </xf>
    <xf numFmtId="0" fontId="41" fillId="0" borderId="32" xfId="0" applyFont="1" applyBorder="1" applyAlignment="1" applyProtection="1">
      <alignment horizontal="center" vertical="center"/>
      <protection hidden="1"/>
    </xf>
    <xf numFmtId="0" fontId="41" fillId="0" borderId="54" xfId="0" applyFont="1" applyBorder="1" applyAlignment="1" applyProtection="1">
      <alignment horizontal="center" vertical="center"/>
      <protection hidden="1"/>
    </xf>
    <xf numFmtId="0" fontId="41" fillId="0" borderId="51" xfId="0" applyFont="1" applyBorder="1" applyAlignment="1" applyProtection="1">
      <alignment horizontal="right" vertical="center"/>
      <protection hidden="1"/>
    </xf>
    <xf numFmtId="0" fontId="41" fillId="0" borderId="11" xfId="0" applyFont="1" applyBorder="1" applyAlignment="1" applyProtection="1">
      <alignment horizontal="right" vertical="center"/>
      <protection hidden="1"/>
    </xf>
    <xf numFmtId="0" fontId="41" fillId="0" borderId="103" xfId="0" applyFont="1" applyBorder="1" applyAlignment="1" applyProtection="1">
      <alignment horizontal="right" vertical="center"/>
      <protection hidden="1"/>
    </xf>
    <xf numFmtId="2" fontId="60" fillId="33" borderId="77" xfId="0" applyNumberFormat="1" applyFont="1" applyFill="1" applyBorder="1" applyAlignment="1" applyProtection="1">
      <alignment horizontal="center" vertical="center" wrapText="1"/>
      <protection hidden="1"/>
    </xf>
    <xf numFmtId="2" fontId="60" fillId="33" borderId="10" xfId="0" applyNumberFormat="1" applyFont="1" applyFill="1" applyBorder="1" applyAlignment="1" applyProtection="1">
      <alignment horizontal="center" vertical="center" wrapText="1"/>
      <protection hidden="1"/>
    </xf>
    <xf numFmtId="0" fontId="86" fillId="0" borderId="52" xfId="0" applyFont="1" applyBorder="1" applyAlignment="1" applyProtection="1">
      <alignment horizontal="center" vertical="center"/>
      <protection hidden="1"/>
    </xf>
    <xf numFmtId="0" fontId="86" fillId="0" borderId="36" xfId="0" applyFont="1" applyBorder="1" applyAlignment="1" applyProtection="1">
      <alignment horizontal="center" vertical="center"/>
      <protection hidden="1"/>
    </xf>
    <xf numFmtId="0" fontId="86" fillId="0" borderId="37" xfId="0" applyFont="1" applyBorder="1" applyAlignment="1" applyProtection="1">
      <alignment horizontal="center" vertical="center"/>
      <protection hidden="1"/>
    </xf>
    <xf numFmtId="0" fontId="59" fillId="0" borderId="107" xfId="41" applyFont="1" applyBorder="1" applyAlignment="1" applyProtection="1">
      <alignment horizontal="center" vertical="center" wrapText="1"/>
      <protection hidden="1"/>
    </xf>
    <xf numFmtId="0" fontId="59" fillId="0" borderId="108" xfId="41" applyFont="1" applyBorder="1" applyAlignment="1" applyProtection="1">
      <alignment horizontal="center" vertical="center" wrapText="1"/>
      <protection hidden="1"/>
    </xf>
    <xf numFmtId="0" fontId="59" fillId="0" borderId="109" xfId="41" applyFont="1" applyBorder="1" applyAlignment="1" applyProtection="1">
      <alignment horizontal="center" vertical="center" wrapText="1"/>
      <protection hidden="1"/>
    </xf>
    <xf numFmtId="2" fontId="60" fillId="24" borderId="32" xfId="0" applyNumberFormat="1" applyFont="1" applyFill="1" applyBorder="1" applyAlignment="1" applyProtection="1">
      <alignment horizontal="center" vertical="center" wrapText="1"/>
      <protection hidden="1"/>
    </xf>
    <xf numFmtId="166" fontId="68" fillId="29" borderId="67" xfId="0" applyNumberFormat="1" applyFont="1" applyFill="1" applyBorder="1" applyAlignment="1" applyProtection="1">
      <alignment horizontal="center" vertical="center"/>
      <protection hidden="1"/>
    </xf>
    <xf numFmtId="0" fontId="68" fillId="29" borderId="69" xfId="0" applyFont="1" applyFill="1" applyBorder="1" applyAlignment="1" applyProtection="1">
      <alignment horizontal="center" vertical="center"/>
      <protection hidden="1"/>
    </xf>
    <xf numFmtId="2" fontId="60" fillId="24" borderId="75" xfId="0" applyNumberFormat="1" applyFont="1" applyFill="1" applyBorder="1" applyAlignment="1" applyProtection="1">
      <alignment horizontal="center" vertical="center" wrapText="1"/>
      <protection hidden="1"/>
    </xf>
    <xf numFmtId="0" fontId="57" fillId="0" borderId="0" xfId="0" applyFont="1" applyAlignment="1" applyProtection="1">
      <alignment horizontal="center" vertical="center" wrapText="1"/>
      <protection hidden="1"/>
    </xf>
    <xf numFmtId="0" fontId="41" fillId="0" borderId="77" xfId="41" applyFont="1" applyBorder="1" applyAlignment="1" applyProtection="1">
      <alignment horizontal="left" vertical="center"/>
      <protection hidden="1"/>
    </xf>
    <xf numFmtId="0" fontId="41" fillId="0" borderId="10" xfId="41" applyFont="1" applyBorder="1" applyAlignment="1" applyProtection="1">
      <alignment horizontal="left" vertical="center"/>
      <protection hidden="1"/>
    </xf>
    <xf numFmtId="0" fontId="38" fillId="0" borderId="66" xfId="40" applyFont="1" applyBorder="1" applyAlignment="1" applyProtection="1">
      <alignment horizontal="left" vertical="center" wrapText="1"/>
      <protection hidden="1"/>
    </xf>
    <xf numFmtId="0" fontId="38" fillId="0" borderId="85" xfId="40" applyFont="1" applyBorder="1" applyAlignment="1" applyProtection="1">
      <alignment horizontal="left" vertical="center" wrapText="1"/>
      <protection hidden="1"/>
    </xf>
    <xf numFmtId="0" fontId="38" fillId="0" borderId="113" xfId="40" applyFont="1" applyBorder="1" applyAlignment="1" applyProtection="1">
      <alignment horizontal="left" vertical="center" wrapText="1"/>
      <protection hidden="1"/>
    </xf>
    <xf numFmtId="0" fontId="58" fillId="39" borderId="19" xfId="40" applyFont="1" applyFill="1" applyBorder="1" applyAlignment="1" applyProtection="1">
      <alignment horizontal="center" vertical="center" wrapText="1"/>
      <protection hidden="1"/>
    </xf>
    <xf numFmtId="0" fontId="58" fillId="39" borderId="27" xfId="40" applyFont="1" applyFill="1" applyBorder="1" applyAlignment="1" applyProtection="1">
      <alignment horizontal="center" vertical="center" wrapText="1"/>
      <protection hidden="1"/>
    </xf>
    <xf numFmtId="0" fontId="38" fillId="0" borderId="19" xfId="40" applyFont="1" applyBorder="1" applyAlignment="1" applyProtection="1">
      <alignment horizontal="left" vertical="center" wrapText="1"/>
      <protection hidden="1"/>
    </xf>
    <xf numFmtId="0" fontId="38" fillId="0" borderId="22" xfId="40" applyFont="1" applyBorder="1" applyAlignment="1" applyProtection="1">
      <alignment horizontal="left" vertical="center" wrapText="1"/>
      <protection hidden="1"/>
    </xf>
    <xf numFmtId="0" fontId="38" fillId="0" borderId="114" xfId="40" applyFont="1" applyBorder="1" applyAlignment="1" applyProtection="1">
      <alignment horizontal="left" vertical="center" wrapText="1"/>
      <protection hidden="1"/>
    </xf>
    <xf numFmtId="0" fontId="38" fillId="0" borderId="27" xfId="40" applyFont="1" applyBorder="1" applyAlignment="1" applyProtection="1">
      <alignment horizontal="left" vertical="center" wrapText="1"/>
      <protection hidden="1"/>
    </xf>
    <xf numFmtId="0" fontId="38" fillId="0" borderId="98" xfId="40" applyFont="1" applyBorder="1" applyAlignment="1" applyProtection="1">
      <alignment horizontal="left" vertical="center" wrapText="1"/>
      <protection hidden="1"/>
    </xf>
    <xf numFmtId="0" fontId="59" fillId="0" borderId="107" xfId="41" applyFont="1" applyBorder="1" applyAlignment="1" applyProtection="1">
      <alignment horizontal="center" vertical="center"/>
      <protection hidden="1"/>
    </xf>
    <xf numFmtId="0" fontId="59" fillId="0" borderId="108" xfId="41" applyFont="1" applyBorder="1" applyAlignment="1" applyProtection="1">
      <alignment horizontal="center" vertical="center"/>
      <protection hidden="1"/>
    </xf>
    <xf numFmtId="0" fontId="59" fillId="0" borderId="109" xfId="41" applyFont="1" applyBorder="1" applyAlignment="1" applyProtection="1">
      <alignment horizontal="center" vertical="center"/>
      <protection hidden="1"/>
    </xf>
    <xf numFmtId="2" fontId="58" fillId="39" borderId="86" xfId="40" applyNumberFormat="1" applyFont="1" applyFill="1" applyBorder="1" applyAlignment="1" applyProtection="1">
      <alignment horizontal="center" vertical="center" wrapText="1"/>
      <protection hidden="1"/>
    </xf>
    <xf numFmtId="2" fontId="58" fillId="39" borderId="103" xfId="40" applyNumberFormat="1" applyFont="1" applyFill="1" applyBorder="1" applyAlignment="1" applyProtection="1">
      <alignment horizontal="center" vertical="center" wrapText="1"/>
      <protection hidden="1"/>
    </xf>
    <xf numFmtId="0" fontId="58" fillId="39" borderId="44" xfId="40" applyFont="1" applyFill="1" applyBorder="1" applyAlignment="1" applyProtection="1">
      <alignment horizontal="center" vertical="center" wrapText="1"/>
      <protection hidden="1"/>
    </xf>
    <xf numFmtId="0" fontId="58" fillId="39" borderId="15" xfId="40" applyFont="1" applyFill="1" applyBorder="1" applyAlignment="1" applyProtection="1">
      <alignment horizontal="center" vertical="center" wrapText="1"/>
      <protection hidden="1"/>
    </xf>
    <xf numFmtId="0" fontId="41" fillId="39" borderId="113" xfId="40" applyFont="1" applyFill="1" applyBorder="1" applyAlignment="1" applyProtection="1">
      <alignment horizontal="center" vertical="center"/>
      <protection hidden="1"/>
    </xf>
    <xf numFmtId="0" fontId="41" fillId="39" borderId="88" xfId="40" applyFont="1" applyFill="1" applyBorder="1" applyAlignment="1" applyProtection="1">
      <alignment horizontal="center" vertical="center"/>
      <protection hidden="1"/>
    </xf>
    <xf numFmtId="0" fontId="38" fillId="0" borderId="0" xfId="40" applyFont="1" applyAlignment="1" applyProtection="1">
      <alignment horizontal="left" vertical="center" wrapText="1"/>
      <protection hidden="1"/>
    </xf>
    <xf numFmtId="0" fontId="104" fillId="35" borderId="43" xfId="0" applyFont="1" applyFill="1" applyBorder="1" applyAlignment="1" applyProtection="1">
      <alignment horizontal="center" vertical="center"/>
      <protection hidden="1"/>
    </xf>
    <xf numFmtId="0" fontId="104" fillId="35" borderId="34" xfId="0" applyFont="1" applyFill="1" applyBorder="1" applyAlignment="1" applyProtection="1">
      <alignment horizontal="center" vertical="center"/>
      <protection hidden="1"/>
    </xf>
    <xf numFmtId="0" fontId="35" fillId="25" borderId="31" xfId="0" applyFont="1" applyFill="1" applyBorder="1" applyAlignment="1" applyProtection="1">
      <alignment horizontal="center" vertical="center"/>
      <protection hidden="1"/>
    </xf>
    <xf numFmtId="0" fontId="35" fillId="25" borderId="33" xfId="0" applyFont="1" applyFill="1" applyBorder="1" applyAlignment="1" applyProtection="1">
      <alignment horizontal="center" vertical="center"/>
      <protection hidden="1"/>
    </xf>
    <xf numFmtId="0" fontId="35" fillId="25" borderId="32" xfId="0" applyFont="1" applyFill="1" applyBorder="1" applyAlignment="1" applyProtection="1">
      <alignment horizontal="center" vertical="center"/>
      <protection hidden="1"/>
    </xf>
    <xf numFmtId="0" fontId="87" fillId="25" borderId="31" xfId="0" applyFont="1" applyFill="1" applyBorder="1" applyAlignment="1" applyProtection="1">
      <alignment horizontal="center" vertical="center" wrapText="1"/>
      <protection hidden="1"/>
    </xf>
    <xf numFmtId="0" fontId="87" fillId="25" borderId="33" xfId="0" applyFont="1" applyFill="1" applyBorder="1" applyAlignment="1" applyProtection="1">
      <alignment horizontal="center" vertical="center" wrapText="1"/>
      <protection hidden="1"/>
    </xf>
    <xf numFmtId="0" fontId="87" fillId="25" borderId="32" xfId="0" applyFont="1" applyFill="1" applyBorder="1" applyAlignment="1" applyProtection="1">
      <alignment horizontal="center" vertical="center" wrapText="1"/>
      <protection hidden="1"/>
    </xf>
    <xf numFmtId="0" fontId="41" fillId="25" borderId="31" xfId="0" applyFont="1" applyFill="1" applyBorder="1" applyAlignment="1" applyProtection="1">
      <alignment horizontal="center" vertical="center"/>
      <protection hidden="1"/>
    </xf>
    <xf numFmtId="0" fontId="41" fillId="25" borderId="33" xfId="0" applyFont="1" applyFill="1" applyBorder="1" applyAlignment="1" applyProtection="1">
      <alignment horizontal="center" vertical="center"/>
      <protection hidden="1"/>
    </xf>
    <xf numFmtId="0" fontId="41" fillId="25" borderId="32" xfId="0" applyFont="1" applyFill="1" applyBorder="1" applyAlignment="1" applyProtection="1">
      <alignment horizontal="center" vertical="center"/>
      <protection hidden="1"/>
    </xf>
    <xf numFmtId="0" fontId="87" fillId="25" borderId="31" xfId="0" applyFont="1" applyFill="1" applyBorder="1" applyAlignment="1" applyProtection="1">
      <alignment horizontal="left" vertical="center" wrapText="1"/>
      <protection hidden="1"/>
    </xf>
    <xf numFmtId="0" fontId="87" fillId="25" borderId="33" xfId="0" applyFont="1" applyFill="1" applyBorder="1" applyAlignment="1" applyProtection="1">
      <alignment horizontal="left" vertical="center" wrapText="1"/>
      <protection hidden="1"/>
    </xf>
    <xf numFmtId="0" fontId="87" fillId="25" borderId="32" xfId="0" applyFont="1" applyFill="1" applyBorder="1" applyAlignment="1" applyProtection="1">
      <alignment horizontal="left" vertical="center" wrapText="1"/>
      <protection hidden="1"/>
    </xf>
    <xf numFmtId="0" fontId="63" fillId="35" borderId="34" xfId="0" applyFont="1" applyFill="1" applyBorder="1" applyAlignment="1" applyProtection="1">
      <alignment horizontal="center" vertical="center" wrapText="1"/>
      <protection hidden="1"/>
    </xf>
    <xf numFmtId="0" fontId="63" fillId="35" borderId="10" xfId="0" applyFont="1" applyFill="1" applyBorder="1" applyAlignment="1" applyProtection="1">
      <alignment horizontal="center" vertical="center"/>
      <protection hidden="1"/>
    </xf>
    <xf numFmtId="3" fontId="34" fillId="25" borderId="34" xfId="0" applyNumberFormat="1" applyFont="1" applyFill="1" applyBorder="1" applyAlignment="1" applyProtection="1">
      <alignment horizontal="center" vertical="center"/>
      <protection locked="0" hidden="1"/>
    </xf>
    <xf numFmtId="3" fontId="34" fillId="25" borderId="10" xfId="0" applyNumberFormat="1" applyFont="1" applyFill="1" applyBorder="1" applyAlignment="1" applyProtection="1">
      <alignment horizontal="center" vertical="center"/>
      <protection locked="0" hidden="1"/>
    </xf>
    <xf numFmtId="0" fontId="104" fillId="35" borderId="22" xfId="0" applyFont="1" applyFill="1" applyBorder="1" applyAlignment="1" applyProtection="1">
      <alignment horizontal="center" vertical="center"/>
      <protection hidden="1"/>
    </xf>
    <xf numFmtId="0" fontId="35" fillId="25" borderId="10" xfId="0" applyFont="1" applyFill="1" applyBorder="1" applyAlignment="1" applyProtection="1">
      <alignment horizontal="center" vertical="center"/>
      <protection hidden="1"/>
    </xf>
    <xf numFmtId="0" fontId="41" fillId="25" borderId="10" xfId="0" applyFont="1" applyFill="1" applyBorder="1" applyAlignment="1" applyProtection="1">
      <alignment horizontal="center" vertical="center"/>
      <protection hidden="1"/>
    </xf>
    <xf numFmtId="0" fontId="41" fillId="25" borderId="10" xfId="0" applyFont="1" applyFill="1" applyBorder="1" applyAlignment="1" applyProtection="1">
      <alignment horizontal="left" vertical="center"/>
      <protection hidden="1"/>
    </xf>
    <xf numFmtId="0" fontId="63" fillId="35" borderId="98" xfId="0" applyFont="1" applyFill="1" applyBorder="1" applyAlignment="1" applyProtection="1">
      <alignment horizontal="center" vertical="center"/>
      <protection hidden="1"/>
    </xf>
    <xf numFmtId="0" fontId="63" fillId="35" borderId="99" xfId="0" applyFont="1" applyFill="1" applyBorder="1" applyAlignment="1" applyProtection="1">
      <alignment horizontal="center" vertical="center"/>
      <protection hidden="1"/>
    </xf>
    <xf numFmtId="0" fontId="87" fillId="25" borderId="33" xfId="0" applyFont="1" applyFill="1" applyBorder="1" applyAlignment="1" applyProtection="1">
      <alignment horizontal="center" vertical="center"/>
      <protection hidden="1"/>
    </xf>
    <xf numFmtId="0" fontId="87" fillId="25" borderId="32" xfId="0" applyFont="1" applyFill="1" applyBorder="1" applyAlignment="1" applyProtection="1">
      <alignment horizontal="center" vertical="center"/>
      <protection hidden="1"/>
    </xf>
    <xf numFmtId="0" fontId="63" fillId="35" borderId="39" xfId="0" applyFont="1" applyFill="1" applyBorder="1" applyAlignment="1" applyProtection="1">
      <alignment horizontal="center" vertical="center"/>
      <protection hidden="1"/>
    </xf>
    <xf numFmtId="0" fontId="41" fillId="25" borderId="31" xfId="0" applyFont="1" applyFill="1" applyBorder="1" applyAlignment="1" applyProtection="1">
      <alignment horizontal="left" vertical="center"/>
      <protection hidden="1"/>
    </xf>
    <xf numFmtId="0" fontId="41" fillId="25" borderId="33" xfId="0" applyFont="1" applyFill="1" applyBorder="1" applyAlignment="1" applyProtection="1">
      <alignment horizontal="left" vertical="center"/>
      <protection hidden="1"/>
    </xf>
    <xf numFmtId="0" fontId="41" fillId="25" borderId="32" xfId="0" applyFont="1" applyFill="1" applyBorder="1" applyAlignment="1" applyProtection="1">
      <alignment horizontal="left" vertical="center"/>
      <protection hidden="1"/>
    </xf>
    <xf numFmtId="0" fontId="34" fillId="25" borderId="31" xfId="0" applyFont="1" applyFill="1" applyBorder="1" applyAlignment="1" applyProtection="1">
      <alignment horizontal="left" vertical="center"/>
      <protection hidden="1"/>
    </xf>
    <xf numFmtId="0" fontId="34" fillId="25" borderId="32" xfId="0" applyFont="1" applyFill="1" applyBorder="1" applyAlignment="1" applyProtection="1">
      <alignment horizontal="left" vertical="center"/>
      <protection hidden="1"/>
    </xf>
    <xf numFmtId="0" fontId="35" fillId="25" borderId="10" xfId="0" applyFont="1" applyFill="1" applyBorder="1" applyAlignment="1" applyProtection="1">
      <alignment horizontal="left" vertical="center"/>
      <protection hidden="1"/>
    </xf>
    <xf numFmtId="0" fontId="35" fillId="25" borderId="16" xfId="0" applyFont="1" applyFill="1" applyBorder="1" applyAlignment="1" applyProtection="1">
      <alignment horizontal="left" vertical="center"/>
      <protection hidden="1"/>
    </xf>
    <xf numFmtId="0" fontId="35" fillId="25" borderId="43" xfId="0" applyFont="1" applyFill="1" applyBorder="1" applyAlignment="1" applyProtection="1">
      <alignment horizontal="left" vertical="center"/>
      <protection hidden="1"/>
    </xf>
    <xf numFmtId="0" fontId="35" fillId="25" borderId="34" xfId="0" applyFont="1" applyFill="1" applyBorder="1" applyAlignment="1" applyProtection="1">
      <alignment horizontal="left" vertical="center"/>
      <protection hidden="1"/>
    </xf>
    <xf numFmtId="0" fontId="63" fillId="35" borderId="10" xfId="0" applyFont="1" applyFill="1" applyBorder="1" applyAlignment="1" applyProtection="1">
      <alignment horizontal="center" vertical="center" wrapText="1"/>
      <protection hidden="1"/>
    </xf>
    <xf numFmtId="0" fontId="63" fillId="24" borderId="98" xfId="0" applyFont="1" applyFill="1" applyBorder="1" applyAlignment="1" applyProtection="1">
      <alignment horizontal="center" vertical="center"/>
      <protection hidden="1"/>
    </xf>
    <xf numFmtId="0" fontId="63" fillId="24" borderId="99" xfId="0" applyFont="1" applyFill="1" applyBorder="1" applyAlignment="1" applyProtection="1">
      <alignment horizontal="center" vertical="center"/>
      <protection hidden="1"/>
    </xf>
    <xf numFmtId="0" fontId="63" fillId="24" borderId="16" xfId="0" applyFont="1" applyFill="1" applyBorder="1" applyAlignment="1" applyProtection="1">
      <alignment horizontal="center" vertical="center" wrapText="1"/>
      <protection hidden="1"/>
    </xf>
    <xf numFmtId="0" fontId="63" fillId="24" borderId="43" xfId="0" applyFont="1" applyFill="1" applyBorder="1" applyAlignment="1" applyProtection="1">
      <alignment horizontal="center" vertical="center" wrapText="1"/>
      <protection hidden="1"/>
    </xf>
    <xf numFmtId="0" fontId="63" fillId="24" borderId="34" xfId="0" applyFont="1" applyFill="1" applyBorder="1" applyAlignment="1" applyProtection="1">
      <alignment horizontal="center" vertical="center" wrapText="1"/>
      <protection hidden="1"/>
    </xf>
    <xf numFmtId="0" fontId="63" fillId="35" borderId="22" xfId="0" applyFont="1" applyFill="1" applyBorder="1" applyAlignment="1" applyProtection="1">
      <alignment horizontal="center" vertical="center" wrapText="1"/>
      <protection hidden="1"/>
    </xf>
    <xf numFmtId="3" fontId="34" fillId="25" borderId="22" xfId="0" applyNumberFormat="1" applyFont="1" applyFill="1" applyBorder="1" applyAlignment="1" applyProtection="1">
      <alignment horizontal="center" vertical="center"/>
      <protection locked="0" hidden="1"/>
    </xf>
    <xf numFmtId="2" fontId="41" fillId="0" borderId="31" xfId="0" applyNumberFormat="1" applyFont="1" applyBorder="1" applyAlignment="1" applyProtection="1">
      <alignment horizontal="left" vertical="center"/>
      <protection hidden="1"/>
    </xf>
    <xf numFmtId="2" fontId="41" fillId="0" borderId="33" xfId="0" applyNumberFormat="1" applyFont="1" applyBorder="1" applyAlignment="1" applyProtection="1">
      <alignment horizontal="left" vertical="center"/>
      <protection hidden="1"/>
    </xf>
    <xf numFmtId="2" fontId="41" fillId="0" borderId="32" xfId="0" applyNumberFormat="1" applyFont="1" applyBorder="1" applyAlignment="1" applyProtection="1">
      <alignment horizontal="left" vertical="center"/>
      <protection hidden="1"/>
    </xf>
    <xf numFmtId="2" fontId="35" fillId="0" borderId="40" xfId="0" applyNumberFormat="1" applyFont="1" applyBorder="1" applyAlignment="1" applyProtection="1">
      <alignment horizontal="center" vertical="center"/>
      <protection hidden="1"/>
    </xf>
    <xf numFmtId="2" fontId="35" fillId="0" borderId="28" xfId="0" applyNumberFormat="1" applyFont="1" applyBorder="1" applyAlignment="1" applyProtection="1">
      <alignment horizontal="center" vertical="center"/>
      <protection hidden="1"/>
    </xf>
    <xf numFmtId="2" fontId="35" fillId="0" borderId="42" xfId="0" applyNumberFormat="1" applyFont="1" applyBorder="1" applyAlignment="1" applyProtection="1">
      <alignment horizontal="center" vertical="center"/>
      <protection hidden="1"/>
    </xf>
    <xf numFmtId="2" fontId="35" fillId="0" borderId="29" xfId="0" applyNumberFormat="1" applyFont="1" applyBorder="1" applyAlignment="1" applyProtection="1">
      <alignment horizontal="center" vertical="center"/>
      <protection hidden="1"/>
    </xf>
    <xf numFmtId="2" fontId="35" fillId="0" borderId="39" xfId="0" applyNumberFormat="1" applyFont="1" applyBorder="1" applyAlignment="1" applyProtection="1">
      <alignment horizontal="center" vertical="center"/>
      <protection hidden="1"/>
    </xf>
    <xf numFmtId="2" fontId="35" fillId="0" borderId="30" xfId="0" applyNumberFormat="1" applyFont="1" applyBorder="1" applyAlignment="1" applyProtection="1">
      <alignment horizontal="center" vertical="center"/>
      <protection hidden="1"/>
    </xf>
    <xf numFmtId="0" fontId="63" fillId="35" borderId="16" xfId="0" applyFont="1" applyFill="1" applyBorder="1" applyAlignment="1" applyProtection="1">
      <alignment horizontal="center" vertical="center"/>
      <protection hidden="1"/>
    </xf>
    <xf numFmtId="0" fontId="63" fillId="35" borderId="43" xfId="0" applyFont="1" applyFill="1" applyBorder="1" applyAlignment="1" applyProtection="1">
      <alignment horizontal="center" vertical="center"/>
      <protection hidden="1"/>
    </xf>
    <xf numFmtId="0" fontId="63" fillId="35" borderId="34" xfId="0" applyFont="1" applyFill="1" applyBorder="1" applyAlignment="1" applyProtection="1">
      <alignment horizontal="center" vertical="center"/>
      <protection hidden="1"/>
    </xf>
    <xf numFmtId="0" fontId="41" fillId="29" borderId="31" xfId="0" applyFont="1" applyFill="1" applyBorder="1" applyAlignment="1" applyProtection="1">
      <alignment horizontal="center" vertical="center"/>
      <protection hidden="1"/>
    </xf>
    <xf numFmtId="0" fontId="41" fillId="29" borderId="33" xfId="0" applyFont="1" applyFill="1" applyBorder="1" applyAlignment="1" applyProtection="1">
      <alignment horizontal="center" vertical="center"/>
      <protection hidden="1"/>
    </xf>
    <xf numFmtId="0" fontId="41" fillId="29" borderId="32" xfId="0" applyFont="1" applyFill="1" applyBorder="1" applyAlignment="1" applyProtection="1">
      <alignment horizontal="center" vertical="center"/>
      <protection hidden="1"/>
    </xf>
    <xf numFmtId="0" fontId="41" fillId="25" borderId="31" xfId="0" applyFont="1" applyFill="1" applyBorder="1" applyAlignment="1" applyProtection="1">
      <alignment horizontal="left" vertical="center" wrapText="1"/>
      <protection hidden="1"/>
    </xf>
    <xf numFmtId="0" fontId="41" fillId="25" borderId="33" xfId="0" applyFont="1" applyFill="1" applyBorder="1" applyAlignment="1" applyProtection="1">
      <alignment horizontal="left" vertical="center" wrapText="1"/>
      <protection hidden="1"/>
    </xf>
    <xf numFmtId="0" fontId="41" fillId="25" borderId="32" xfId="0" applyFont="1" applyFill="1" applyBorder="1" applyAlignment="1" applyProtection="1">
      <alignment horizontal="left" vertical="center" wrapText="1"/>
      <protection hidden="1"/>
    </xf>
    <xf numFmtId="0" fontId="87" fillId="25" borderId="33" xfId="0" applyFont="1" applyFill="1" applyBorder="1" applyAlignment="1" applyProtection="1">
      <alignment horizontal="left" vertical="center"/>
      <protection hidden="1"/>
    </xf>
    <xf numFmtId="0" fontId="87" fillId="25" borderId="32" xfId="0" applyFont="1" applyFill="1" applyBorder="1" applyAlignment="1" applyProtection="1">
      <alignment horizontal="left" vertical="center"/>
      <protection hidden="1"/>
    </xf>
    <xf numFmtId="0" fontId="41" fillId="29" borderId="10" xfId="0" applyFont="1" applyFill="1" applyBorder="1" applyAlignment="1" applyProtection="1">
      <alignment horizontal="center" vertical="center"/>
      <protection hidden="1"/>
    </xf>
    <xf numFmtId="0" fontId="34" fillId="25" borderId="10" xfId="0" applyFont="1" applyFill="1" applyBorder="1" applyAlignment="1" applyProtection="1">
      <alignment horizontal="left" vertical="center"/>
      <protection hidden="1"/>
    </xf>
    <xf numFmtId="0" fontId="41" fillId="29" borderId="31" xfId="0" applyFont="1" applyFill="1" applyBorder="1" applyAlignment="1" applyProtection="1">
      <alignment horizontal="center" vertical="center" wrapText="1"/>
      <protection hidden="1"/>
    </xf>
    <xf numFmtId="0" fontId="41" fillId="29" borderId="33" xfId="0" applyFont="1" applyFill="1" applyBorder="1" applyAlignment="1" applyProtection="1">
      <alignment horizontal="center" vertical="center" wrapText="1"/>
      <protection hidden="1"/>
    </xf>
    <xf numFmtId="0" fontId="41" fillId="29" borderId="32" xfId="0" applyFont="1" applyFill="1" applyBorder="1" applyAlignment="1" applyProtection="1">
      <alignment horizontal="center" vertical="center" wrapText="1"/>
      <protection hidden="1"/>
    </xf>
    <xf numFmtId="0" fontId="59" fillId="0" borderId="123" xfId="41" applyFont="1" applyBorder="1" applyAlignment="1" applyProtection="1">
      <alignment horizontal="center" vertical="center"/>
      <protection hidden="1"/>
    </xf>
    <xf numFmtId="0" fontId="79" fillId="31" borderId="31" xfId="0" applyFont="1" applyFill="1" applyBorder="1" applyAlignment="1" applyProtection="1">
      <alignment horizontal="center" vertical="center" wrapText="1"/>
      <protection hidden="1"/>
    </xf>
    <xf numFmtId="0" fontId="79" fillId="31" borderId="33" xfId="0" applyFont="1" applyFill="1" applyBorder="1" applyAlignment="1" applyProtection="1">
      <alignment horizontal="center" vertical="center" wrapText="1"/>
      <protection hidden="1"/>
    </xf>
    <xf numFmtId="0" fontId="79" fillId="31" borderId="32" xfId="0" applyFont="1" applyFill="1" applyBorder="1" applyAlignment="1" applyProtection="1">
      <alignment horizontal="center" vertical="center" wrapText="1"/>
      <protection hidden="1"/>
    </xf>
    <xf numFmtId="0" fontId="41" fillId="0" borderId="67" xfId="0" applyFont="1" applyBorder="1" applyAlignment="1" applyProtection="1">
      <alignment horizontal="center" vertical="center" wrapText="1"/>
      <protection hidden="1"/>
    </xf>
    <xf numFmtId="0" fontId="41" fillId="0" borderId="69" xfId="0" applyFont="1" applyBorder="1" applyAlignment="1" applyProtection="1">
      <alignment horizontal="center" vertical="center" wrapText="1"/>
      <protection hidden="1"/>
    </xf>
    <xf numFmtId="0" fontId="78" fillId="35" borderId="43" xfId="0" applyFont="1" applyFill="1" applyBorder="1" applyAlignment="1" applyProtection="1">
      <alignment horizontal="center" vertical="center"/>
      <protection hidden="1"/>
    </xf>
    <xf numFmtId="0" fontId="93" fillId="35" borderId="69" xfId="40" applyFont="1" applyFill="1" applyBorder="1" applyAlignment="1" applyProtection="1">
      <alignment horizontal="left" vertical="center" wrapText="1"/>
      <protection hidden="1"/>
    </xf>
    <xf numFmtId="0" fontId="88" fillId="0" borderId="116" xfId="41" applyFont="1" applyBorder="1" applyAlignment="1" applyProtection="1">
      <alignment horizontal="center" vertical="center" wrapText="1"/>
      <protection hidden="1"/>
    </xf>
    <xf numFmtId="0" fontId="88" fillId="0" borderId="117" xfId="41" applyFont="1" applyBorder="1" applyAlignment="1" applyProtection="1">
      <alignment horizontal="center" vertical="center" wrapText="1"/>
      <protection hidden="1"/>
    </xf>
    <xf numFmtId="0" fontId="88" fillId="0" borderId="118" xfId="41" applyFont="1" applyBorder="1" applyAlignment="1" applyProtection="1">
      <alignment horizontal="center" vertical="center" wrapText="1"/>
      <protection hidden="1"/>
    </xf>
    <xf numFmtId="0" fontId="58" fillId="35" borderId="20" xfId="40" applyFont="1" applyFill="1" applyBorder="1" applyAlignment="1" applyProtection="1">
      <alignment horizontal="center" vertical="center" wrapText="1"/>
      <protection hidden="1"/>
    </xf>
    <xf numFmtId="0" fontId="58" fillId="35" borderId="31" xfId="40" applyFont="1" applyFill="1" applyBorder="1" applyAlignment="1" applyProtection="1">
      <alignment horizontal="center" vertical="center" wrapText="1"/>
      <protection hidden="1"/>
    </xf>
    <xf numFmtId="2" fontId="58" fillId="35" borderId="26" xfId="40" applyNumberFormat="1" applyFont="1" applyFill="1" applyBorder="1" applyAlignment="1" applyProtection="1">
      <alignment horizontal="center" vertical="center" wrapText="1"/>
      <protection hidden="1"/>
    </xf>
    <xf numFmtId="2" fontId="58" fillId="35" borderId="31" xfId="40" applyNumberFormat="1" applyFont="1" applyFill="1" applyBorder="1" applyAlignment="1" applyProtection="1">
      <alignment horizontal="center" vertical="center" wrapText="1"/>
      <protection hidden="1"/>
    </xf>
    <xf numFmtId="0" fontId="58" fillId="35" borderId="49" xfId="40" applyFont="1" applyFill="1" applyBorder="1" applyAlignment="1" applyProtection="1">
      <alignment horizontal="center" vertical="center" wrapText="1"/>
      <protection hidden="1"/>
    </xf>
    <xf numFmtId="0" fontId="58" fillId="35" borderId="56" xfId="40" applyFont="1" applyFill="1" applyBorder="1" applyAlignment="1" applyProtection="1">
      <alignment horizontal="center" vertical="center" wrapText="1"/>
      <protection hidden="1"/>
    </xf>
    <xf numFmtId="0" fontId="93" fillId="35" borderId="98" xfId="40" applyFont="1" applyFill="1" applyBorder="1" applyAlignment="1" applyProtection="1">
      <alignment horizontal="left" vertical="center" wrapText="1"/>
      <protection hidden="1"/>
    </xf>
    <xf numFmtId="0" fontId="93" fillId="35" borderId="0" xfId="40" applyFont="1" applyFill="1" applyAlignment="1" applyProtection="1">
      <alignment horizontal="left" vertical="center" wrapText="1"/>
      <protection hidden="1"/>
    </xf>
    <xf numFmtId="0" fontId="93" fillId="35" borderId="99" xfId="40" applyFont="1" applyFill="1" applyBorder="1" applyAlignment="1" applyProtection="1">
      <alignment horizontal="left" vertical="center" wrapText="1"/>
      <protection hidden="1"/>
    </xf>
    <xf numFmtId="0" fontId="93" fillId="35" borderId="100" xfId="40" applyFont="1" applyFill="1" applyBorder="1" applyAlignment="1" applyProtection="1">
      <alignment horizontal="left" vertical="center" wrapText="1"/>
      <protection hidden="1"/>
    </xf>
    <xf numFmtId="0" fontId="93" fillId="35" borderId="114" xfId="40" applyFont="1" applyFill="1" applyBorder="1" applyAlignment="1" applyProtection="1">
      <alignment horizontal="left" vertical="center" wrapText="1"/>
      <protection hidden="1"/>
    </xf>
    <xf numFmtId="0" fontId="93" fillId="35" borderId="0" xfId="40" applyFont="1" applyFill="1" applyBorder="1" applyAlignment="1" applyProtection="1">
      <alignment horizontal="left" vertical="center" wrapText="1"/>
      <protection hidden="1"/>
    </xf>
    <xf numFmtId="0" fontId="93" fillId="35" borderId="63" xfId="40" applyFont="1" applyFill="1" applyBorder="1" applyAlignment="1" applyProtection="1">
      <alignment horizontal="left" vertical="center" wrapText="1"/>
      <protection hidden="1"/>
    </xf>
    <xf numFmtId="0" fontId="93" fillId="35" borderId="122" xfId="40" applyFont="1" applyFill="1" applyBorder="1" applyAlignment="1" applyProtection="1">
      <alignment horizontal="left" vertical="center" wrapText="1"/>
      <protection hidden="1"/>
    </xf>
    <xf numFmtId="0" fontId="93" fillId="35" borderId="22" xfId="40" applyFont="1" applyFill="1" applyBorder="1" applyAlignment="1" applyProtection="1">
      <alignment horizontal="left" vertical="center" wrapText="1"/>
      <protection hidden="1"/>
    </xf>
    <xf numFmtId="0" fontId="93" fillId="35" borderId="43" xfId="40" applyFont="1" applyFill="1" applyBorder="1" applyAlignment="1" applyProtection="1">
      <alignment horizontal="left" vertical="center" wrapText="1"/>
      <protection hidden="1"/>
    </xf>
    <xf numFmtId="0" fontId="41" fillId="0" borderId="73" xfId="40" applyFont="1" applyBorder="1" applyAlignment="1" applyProtection="1">
      <alignment horizontal="center" vertical="center" wrapText="1"/>
      <protection hidden="1"/>
    </xf>
    <xf numFmtId="0" fontId="41" fillId="0" borderId="105" xfId="40" applyFont="1" applyBorder="1" applyAlignment="1" applyProtection="1">
      <alignment horizontal="center" vertical="center" wrapText="1"/>
      <protection hidden="1"/>
    </xf>
    <xf numFmtId="0" fontId="41" fillId="0" borderId="0" xfId="40" applyFont="1" applyAlignment="1" applyProtection="1">
      <alignment horizontal="left" vertical="center" wrapText="1"/>
      <protection hidden="1"/>
    </xf>
    <xf numFmtId="0" fontId="88" fillId="0" borderId="107" xfId="41" applyFont="1" applyBorder="1" applyAlignment="1" applyProtection="1">
      <alignment horizontal="center" vertical="center" wrapText="1"/>
      <protection hidden="1"/>
    </xf>
    <xf numFmtId="0" fontId="88" fillId="0" borderId="108" xfId="41" applyFont="1" applyBorder="1" applyAlignment="1" applyProtection="1">
      <alignment horizontal="center" vertical="center" wrapText="1"/>
      <protection hidden="1"/>
    </xf>
    <xf numFmtId="0" fontId="88" fillId="0" borderId="108" xfId="41" applyFont="1" applyBorder="1" applyAlignment="1" applyProtection="1">
      <alignment horizontal="center" vertical="center"/>
      <protection hidden="1"/>
    </xf>
    <xf numFmtId="0" fontId="88" fillId="0" borderId="109" xfId="41" applyFont="1" applyBorder="1" applyAlignment="1" applyProtection="1">
      <alignment horizontal="center" vertical="center"/>
      <protection hidden="1"/>
    </xf>
    <xf numFmtId="0" fontId="58" fillId="28" borderId="33" xfId="40" applyFont="1" applyFill="1" applyBorder="1" applyAlignment="1" applyProtection="1">
      <alignment horizontal="left" vertical="center"/>
      <protection hidden="1"/>
    </xf>
    <xf numFmtId="0" fontId="58" fillId="28" borderId="42" xfId="40" applyFont="1" applyFill="1" applyBorder="1" applyAlignment="1" applyProtection="1">
      <alignment horizontal="left" vertical="center"/>
      <protection hidden="1"/>
    </xf>
    <xf numFmtId="0" fontId="68" fillId="28" borderId="67" xfId="40" applyFont="1" applyFill="1" applyBorder="1" applyAlignment="1" applyProtection="1">
      <alignment horizontal="center" vertical="center"/>
      <protection hidden="1"/>
    </xf>
    <xf numFmtId="0" fontId="68" fillId="28" borderId="69" xfId="40" applyFont="1" applyFill="1" applyBorder="1" applyAlignment="1" applyProtection="1">
      <alignment horizontal="center" vertical="center"/>
      <protection hidden="1"/>
    </xf>
    <xf numFmtId="0" fontId="93" fillId="28" borderId="49" xfId="40" applyFont="1" applyFill="1" applyBorder="1" applyAlignment="1" applyProtection="1">
      <alignment horizontal="center" vertical="center" wrapText="1"/>
      <protection hidden="1"/>
    </xf>
    <xf numFmtId="0" fontId="93" fillId="28" borderId="51" xfId="40" applyFont="1" applyFill="1" applyBorder="1" applyAlignment="1" applyProtection="1">
      <alignment horizontal="center" vertical="center" wrapText="1"/>
      <protection hidden="1"/>
    </xf>
    <xf numFmtId="2" fontId="93" fillId="28" borderId="20" xfId="40" applyNumberFormat="1" applyFont="1" applyFill="1" applyBorder="1" applyAlignment="1" applyProtection="1">
      <alignment horizontal="center" vertical="center" wrapText="1"/>
      <protection hidden="1"/>
    </xf>
    <xf numFmtId="2" fontId="93" fillId="28" borderId="11" xfId="40" applyNumberFormat="1" applyFont="1" applyFill="1" applyBorder="1" applyAlignment="1" applyProtection="1">
      <alignment horizontal="center" vertical="center" wrapText="1"/>
      <protection hidden="1"/>
    </xf>
    <xf numFmtId="0" fontId="90" fillId="28" borderId="17" xfId="40" applyFont="1" applyFill="1" applyBorder="1" applyAlignment="1" applyProtection="1">
      <alignment horizontal="center" vertical="center" wrapText="1"/>
      <protection hidden="1"/>
    </xf>
    <xf numFmtId="0" fontId="90" fillId="28" borderId="89" xfId="40" applyFont="1" applyFill="1" applyBorder="1" applyAlignment="1" applyProtection="1">
      <alignment horizontal="center" vertical="center" wrapText="1"/>
      <protection hidden="1"/>
    </xf>
    <xf numFmtId="0" fontId="58" fillId="28" borderId="20" xfId="40" applyFont="1" applyFill="1" applyBorder="1" applyAlignment="1" applyProtection="1">
      <alignment horizontal="center" vertical="center" wrapText="1"/>
      <protection hidden="1"/>
    </xf>
    <xf numFmtId="0" fontId="58" fillId="28" borderId="11" xfId="40" applyFont="1" applyFill="1" applyBorder="1" applyAlignment="1" applyProtection="1">
      <alignment horizontal="center" vertical="center" wrapText="1"/>
      <protection hidden="1"/>
    </xf>
    <xf numFmtId="0" fontId="0" fillId="0" borderId="17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89" xfId="0" applyBorder="1"/>
    <xf numFmtId="0" fontId="0" fillId="0" borderId="31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58" fillId="28" borderId="113" xfId="40" applyFont="1" applyFill="1" applyBorder="1" applyAlignment="1" applyProtection="1">
      <alignment horizontal="center" vertical="center"/>
      <protection hidden="1"/>
    </xf>
    <xf numFmtId="0" fontId="58" fillId="28" borderId="88" xfId="40" applyFont="1" applyFill="1" applyBorder="1" applyAlignment="1" applyProtection="1">
      <alignment horizontal="center" vertical="center"/>
      <protection hidden="1"/>
    </xf>
    <xf numFmtId="0" fontId="58" fillId="28" borderId="49" xfId="40" applyFont="1" applyFill="1" applyBorder="1" applyAlignment="1" applyProtection="1">
      <alignment horizontal="center" vertical="center" wrapText="1"/>
      <protection hidden="1"/>
    </xf>
    <xf numFmtId="0" fontId="58" fillId="28" borderId="51" xfId="40" applyFont="1" applyFill="1" applyBorder="1" applyAlignment="1" applyProtection="1">
      <alignment horizontal="center" vertical="center" wrapText="1"/>
      <protection hidden="1"/>
    </xf>
    <xf numFmtId="2" fontId="58" fillId="28" borderId="20" xfId="40" applyNumberFormat="1" applyFont="1" applyFill="1" applyBorder="1" applyAlignment="1" applyProtection="1">
      <alignment horizontal="center" vertical="center" wrapText="1"/>
      <protection hidden="1"/>
    </xf>
    <xf numFmtId="2" fontId="58" fillId="28" borderId="11" xfId="40" applyNumberFormat="1" applyFont="1" applyFill="1" applyBorder="1" applyAlignment="1" applyProtection="1">
      <alignment horizontal="center" vertical="center" wrapText="1"/>
      <protection hidden="1"/>
    </xf>
  </cellXfs>
  <cellStyles count="5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Normal_Sheet1" xfId="1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11" xfId="53"/>
    <cellStyle name="Обычный 2" xfId="38"/>
    <cellStyle name="Обычный 3" xfId="52"/>
    <cellStyle name="Обычный_Price-Exporos-W09-10" xfId="39"/>
    <cellStyle name="Обычный_Бланк Крепления и аксессуары 09_10" xfId="40"/>
    <cellStyle name="Обычный_Тест Губотенко" xfId="41"/>
    <cellStyle name="Обычный_Тест Губотенко 2" xfId="42"/>
    <cellStyle name="Плохой" xfId="43" builtinId="27" customBuiltin="1"/>
    <cellStyle name="Пояснение" xfId="44" builtinId="53" customBuiltin="1"/>
    <cellStyle name="Примечание" xfId="45" builtinId="10" customBuiltin="1"/>
    <cellStyle name="Процентный" xfId="46" builtinId="5"/>
    <cellStyle name="Процентный 2" xfId="47"/>
    <cellStyle name="Связанная ячейка" xfId="48" builtinId="24" customBuiltin="1"/>
    <cellStyle name="Стиль 1" xfId="49"/>
    <cellStyle name="Текст предупреждения" xfId="50" builtinId="11" customBuiltin="1"/>
    <cellStyle name="Финансовый" xfId="54" builtinId="3"/>
    <cellStyle name="Хороший" xfId="51" builtinId="26" customBuiltin="1"/>
  </cellStyles>
  <dxfs count="201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39994506668294322"/>
        </patternFill>
      </fill>
      <border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7" Type="http://schemas.openxmlformats.org/officeDocument/2006/relationships/image" Target="../media/image22.png"/><Relationship Id="rId2" Type="http://schemas.openxmlformats.org/officeDocument/2006/relationships/hyperlink" Target="https://www.luchski.ru/product/shapochka-ray-model-race-material-termo-bifleks-chernaya-29300/" TargetMode="External"/><Relationship Id="rId1" Type="http://schemas.openxmlformats.org/officeDocument/2006/relationships/image" Target="../media/image17.jpe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2</xdr:row>
      <xdr:rowOff>28575</xdr:rowOff>
    </xdr:from>
    <xdr:to>
      <xdr:col>2</xdr:col>
      <xdr:colOff>238125</xdr:colOff>
      <xdr:row>2</xdr:row>
      <xdr:rowOff>485775</xdr:rowOff>
    </xdr:to>
    <xdr:pic>
      <xdr:nvPicPr>
        <xdr:cNvPr id="11257" name="Picture 29">
          <a:extLst>
            <a:ext uri="{FF2B5EF4-FFF2-40B4-BE49-F238E27FC236}">
              <a16:creationId xmlns:a16="http://schemas.microsoft.com/office/drawing/2014/main" xmlns="" id="{00000000-0008-0000-0000-0000F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352425"/>
          <a:ext cx="1009650" cy="4572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24</xdr:row>
      <xdr:rowOff>31751</xdr:rowOff>
    </xdr:from>
    <xdr:to>
      <xdr:col>2</xdr:col>
      <xdr:colOff>476250</xdr:colOff>
      <xdr:row>26</xdr:row>
      <xdr:rowOff>139701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4813301"/>
          <a:ext cx="952500" cy="438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1536700</xdr:colOff>
      <xdr:row>12</xdr:row>
      <xdr:rowOff>63502</xdr:rowOff>
    </xdr:from>
    <xdr:to>
      <xdr:col>1</xdr:col>
      <xdr:colOff>2733040</xdr:colOff>
      <xdr:row>17</xdr:row>
      <xdr:rowOff>57150</xdr:rowOff>
    </xdr:to>
    <xdr:pic>
      <xdr:nvPicPr>
        <xdr:cNvPr id="2" name="Рисунок 1" descr="https://sportactiv52.ru/upload/iblock/5ae/5ae258660646442e95bd68710865c08d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4850" y="2241552"/>
          <a:ext cx="1196340" cy="819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47</xdr:row>
      <xdr:rowOff>31750</xdr:rowOff>
    </xdr:from>
    <xdr:to>
      <xdr:col>1</xdr:col>
      <xdr:colOff>501650</xdr:colOff>
      <xdr:row>47</xdr:row>
      <xdr:rowOff>330163</xdr:rowOff>
    </xdr:to>
    <xdr:pic>
      <xdr:nvPicPr>
        <xdr:cNvPr id="7" name="Рисунок 59" descr="IMG_0054.JPG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6250" y="8045450"/>
          <a:ext cx="463550" cy="29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47</xdr:row>
      <xdr:rowOff>44855</xdr:rowOff>
    </xdr:from>
    <xdr:to>
      <xdr:col>1</xdr:col>
      <xdr:colOff>947738</xdr:colOff>
      <xdr:row>47</xdr:row>
      <xdr:rowOff>323851</xdr:rowOff>
    </xdr:to>
    <xdr:pic>
      <xdr:nvPicPr>
        <xdr:cNvPr id="8" name="Рисунок 60" descr="красный-держатель.jp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2500" y="8058555"/>
          <a:ext cx="433388" cy="278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38100</xdr:rowOff>
    </xdr:from>
    <xdr:to>
      <xdr:col>7</xdr:col>
      <xdr:colOff>390524</xdr:colOff>
      <xdr:row>29</xdr:row>
      <xdr:rowOff>276224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7775"/>
          <a:ext cx="6448424" cy="238124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27</xdr:row>
      <xdr:rowOff>28575</xdr:rowOff>
    </xdr:from>
    <xdr:to>
      <xdr:col>18</xdr:col>
      <xdr:colOff>101600</xdr:colOff>
      <xdr:row>28</xdr:row>
      <xdr:rowOff>291878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81850" y="4400550"/>
          <a:ext cx="2235200" cy="530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742950</xdr:colOff>
      <xdr:row>28</xdr:row>
      <xdr:rowOff>18692</xdr:rowOff>
    </xdr:from>
    <xdr:ext cx="781050" cy="371833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6FBF2CF9-2DD0-449A-A95A-80E16146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5343167"/>
          <a:ext cx="781050" cy="371833"/>
        </a:xfrm>
        <a:prstGeom prst="rect">
          <a:avLst/>
        </a:prstGeom>
      </xdr:spPr>
    </xdr:pic>
    <xdr:clientData/>
  </xdr:oneCellAnchor>
  <xdr:twoCellAnchor editAs="oneCell">
    <xdr:from>
      <xdr:col>2</xdr:col>
      <xdr:colOff>152400</xdr:colOff>
      <xdr:row>10</xdr:row>
      <xdr:rowOff>133350</xdr:rowOff>
    </xdr:from>
    <xdr:to>
      <xdr:col>2</xdr:col>
      <xdr:colOff>2038350</xdr:colOff>
      <xdr:row>10</xdr:row>
      <xdr:rowOff>411382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94ADE63B-9DBB-49F1-83BC-3705B7BA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0" y="1962150"/>
          <a:ext cx="1885950" cy="278032"/>
        </a:xfrm>
        <a:prstGeom prst="rect">
          <a:avLst/>
        </a:prstGeom>
      </xdr:spPr>
    </xdr:pic>
    <xdr:clientData/>
  </xdr:twoCellAnchor>
  <xdr:oneCellAnchor>
    <xdr:from>
      <xdr:col>2</xdr:col>
      <xdr:colOff>152401</xdr:colOff>
      <xdr:row>11</xdr:row>
      <xdr:rowOff>123825</xdr:rowOff>
    </xdr:from>
    <xdr:ext cx="1981200" cy="322162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03C4F9F-DE3B-4088-813E-34643DFCD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1" y="2466975"/>
          <a:ext cx="1981200" cy="32216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12</xdr:row>
      <xdr:rowOff>38100</xdr:rowOff>
    </xdr:from>
    <xdr:to>
      <xdr:col>1</xdr:col>
      <xdr:colOff>1190625</xdr:colOff>
      <xdr:row>12</xdr:row>
      <xdr:rowOff>762000</xdr:rowOff>
    </xdr:to>
    <xdr:pic>
      <xdr:nvPicPr>
        <xdr:cNvPr id="74784" name="Рисунок 3">
          <a:extLst>
            <a:ext uri="{FF2B5EF4-FFF2-40B4-BE49-F238E27FC236}">
              <a16:creationId xmlns:a16="http://schemas.microsoft.com/office/drawing/2014/main" xmlns="" id="{00000000-0008-0000-0700-000020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95475" y="6677025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13</xdr:row>
      <xdr:rowOff>38100</xdr:rowOff>
    </xdr:from>
    <xdr:to>
      <xdr:col>1</xdr:col>
      <xdr:colOff>1238250</xdr:colOff>
      <xdr:row>13</xdr:row>
      <xdr:rowOff>752475</xdr:rowOff>
    </xdr:to>
    <xdr:pic>
      <xdr:nvPicPr>
        <xdr:cNvPr id="74785" name="Рисунок 4">
          <a:extLst>
            <a:ext uri="{FF2B5EF4-FFF2-40B4-BE49-F238E27FC236}">
              <a16:creationId xmlns:a16="http://schemas.microsoft.com/office/drawing/2014/main" xmlns="" id="{00000000-0008-0000-0700-000021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7496175"/>
          <a:ext cx="981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14</xdr:row>
      <xdr:rowOff>38100</xdr:rowOff>
    </xdr:from>
    <xdr:to>
      <xdr:col>1</xdr:col>
      <xdr:colOff>1266825</xdr:colOff>
      <xdr:row>14</xdr:row>
      <xdr:rowOff>762000</xdr:rowOff>
    </xdr:to>
    <xdr:pic>
      <xdr:nvPicPr>
        <xdr:cNvPr id="74787" name="Рисунок 6">
          <a:extLst>
            <a:ext uri="{FF2B5EF4-FFF2-40B4-BE49-F238E27FC236}">
              <a16:creationId xmlns:a16="http://schemas.microsoft.com/office/drawing/2014/main" xmlns="" id="{00000000-0008-0000-0700-000023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47850" y="9134475"/>
          <a:ext cx="1057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9</xdr:row>
      <xdr:rowOff>47625</xdr:rowOff>
    </xdr:from>
    <xdr:to>
      <xdr:col>1</xdr:col>
      <xdr:colOff>1276350</xdr:colOff>
      <xdr:row>10</xdr:row>
      <xdr:rowOff>200025</xdr:rowOff>
    </xdr:to>
    <xdr:pic>
      <xdr:nvPicPr>
        <xdr:cNvPr id="74790" name="Рисунок 1">
          <a:extLst>
            <a:ext uri="{FF2B5EF4-FFF2-40B4-BE49-F238E27FC236}">
              <a16:creationId xmlns:a16="http://schemas.microsoft.com/office/drawing/2014/main" xmlns="" id="{00000000-0008-0000-0700-000026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38325" y="4238625"/>
          <a:ext cx="1152525" cy="105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</xdr:row>
      <xdr:rowOff>466725</xdr:rowOff>
    </xdr:from>
    <xdr:to>
      <xdr:col>1</xdr:col>
      <xdr:colOff>1476375</xdr:colOff>
      <xdr:row>7</xdr:row>
      <xdr:rowOff>381000</xdr:rowOff>
    </xdr:to>
    <xdr:pic>
      <xdr:nvPicPr>
        <xdr:cNvPr id="74791" name="Рисунок 3">
          <a:extLst>
            <a:ext uri="{FF2B5EF4-FFF2-40B4-BE49-F238E27FC236}">
              <a16:creationId xmlns:a16="http://schemas.microsoft.com/office/drawing/2014/main" xmlns="" id="{00000000-0008-0000-0700-000027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95450" y="1666875"/>
          <a:ext cx="14192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10</xdr:row>
      <xdr:rowOff>212725</xdr:rowOff>
    </xdr:from>
    <xdr:to>
      <xdr:col>1</xdr:col>
      <xdr:colOff>1419225</xdr:colOff>
      <xdr:row>11</xdr:row>
      <xdr:rowOff>22225</xdr:rowOff>
    </xdr:to>
    <xdr:pic>
      <xdr:nvPicPr>
        <xdr:cNvPr id="74792" name="Рисунок 20">
          <a:extLst>
            <a:ext uri="{FF2B5EF4-FFF2-40B4-BE49-F238E27FC236}">
              <a16:creationId xmlns:a16="http://schemas.microsoft.com/office/drawing/2014/main" xmlns="" id="{00000000-0008-0000-0700-000028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81225" y="5064125"/>
          <a:ext cx="9525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56241</xdr:colOff>
      <xdr:row>26</xdr:row>
      <xdr:rowOff>38412</xdr:rowOff>
    </xdr:from>
    <xdr:to>
      <xdr:col>0</xdr:col>
      <xdr:colOff>676274</xdr:colOff>
      <xdr:row>26</xdr:row>
      <xdr:rowOff>722412</xdr:rowOff>
    </xdr:to>
    <xdr:pic>
      <xdr:nvPicPr>
        <xdr:cNvPr id="36" name="Рисунок 35" descr="cz29cr6s0l7cwjv_18416df6.jpg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241" y="6905937"/>
          <a:ext cx="620033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226785</xdr:colOff>
      <xdr:row>5</xdr:row>
      <xdr:rowOff>0</xdr:rowOff>
    </xdr:from>
    <xdr:to>
      <xdr:col>0</xdr:col>
      <xdr:colOff>1428249</xdr:colOff>
      <xdr:row>5</xdr:row>
      <xdr:rowOff>0</xdr:rowOff>
    </xdr:to>
    <xdr:pic>
      <xdr:nvPicPr>
        <xdr:cNvPr id="42" name="Рисунок 116" descr="z2gmhay46zxs23u_e0891ba0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6785" y="59151156"/>
          <a:ext cx="1201464" cy="1084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226785</xdr:colOff>
      <xdr:row>5</xdr:row>
      <xdr:rowOff>0</xdr:rowOff>
    </xdr:from>
    <xdr:to>
      <xdr:col>0</xdr:col>
      <xdr:colOff>1428249</xdr:colOff>
      <xdr:row>5</xdr:row>
      <xdr:rowOff>0</xdr:rowOff>
    </xdr:to>
    <xdr:pic>
      <xdr:nvPicPr>
        <xdr:cNvPr id="43" name="Рисунок 116" descr="z2gmhay46zxs23u_e0891ba0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6785" y="59151156"/>
          <a:ext cx="1201464" cy="1084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24</xdr:row>
      <xdr:rowOff>82550</xdr:rowOff>
    </xdr:from>
    <xdr:to>
      <xdr:col>0</xdr:col>
      <xdr:colOff>795560</xdr:colOff>
      <xdr:row>24</xdr:row>
      <xdr:rowOff>766550</xdr:rowOff>
    </xdr:to>
    <xdr:pic>
      <xdr:nvPicPr>
        <xdr:cNvPr id="45" name="Рисунок 116" descr="z2gmhay46zxs23u_e0891ba0.jpg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1479550"/>
          <a:ext cx="757460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1136650</xdr:colOff>
      <xdr:row>14</xdr:row>
      <xdr:rowOff>171450</xdr:rowOff>
    </xdr:from>
    <xdr:to>
      <xdr:col>2</xdr:col>
      <xdr:colOff>6350</xdr:colOff>
      <xdr:row>25</xdr:row>
      <xdr:rowOff>177800</xdr:rowOff>
    </xdr:to>
    <xdr:pic>
      <xdr:nvPicPr>
        <xdr:cNvPr id="50" name="Рисунок 61" descr="image.png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12661700"/>
          <a:ext cx="15240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28576</xdr:colOff>
      <xdr:row>27</xdr:row>
      <xdr:rowOff>114300</xdr:rowOff>
    </xdr:from>
    <xdr:to>
      <xdr:col>0</xdr:col>
      <xdr:colOff>795848</xdr:colOff>
      <xdr:row>27</xdr:row>
      <xdr:rowOff>857249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6" y="7705725"/>
          <a:ext cx="767272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27</xdr:row>
      <xdr:rowOff>85724</xdr:rowOff>
    </xdr:from>
    <xdr:to>
      <xdr:col>0</xdr:col>
      <xdr:colOff>1656950</xdr:colOff>
      <xdr:row>27</xdr:row>
      <xdr:rowOff>913999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8675" y="7677149"/>
          <a:ext cx="828275" cy="8282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</xdr:row>
      <xdr:rowOff>95250</xdr:rowOff>
    </xdr:from>
    <xdr:to>
      <xdr:col>0</xdr:col>
      <xdr:colOff>885825</xdr:colOff>
      <xdr:row>25</xdr:row>
      <xdr:rowOff>923925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" y="6010275"/>
          <a:ext cx="828675" cy="828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20</xdr:row>
      <xdr:rowOff>47625</xdr:rowOff>
    </xdr:from>
    <xdr:to>
      <xdr:col>0</xdr:col>
      <xdr:colOff>1466850</xdr:colOff>
      <xdr:row>26</xdr:row>
      <xdr:rowOff>114300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3857625"/>
          <a:ext cx="1200150" cy="1038225"/>
        </a:xfrm>
        <a:prstGeom prst="rect">
          <a:avLst/>
        </a:prstGeom>
        <a:ln w="9525">
          <a:noFill/>
          <a:prstDash val="solid"/>
        </a:ln>
      </xdr:spPr>
    </xdr:pic>
    <xdr:clientData/>
  </xdr:twoCellAnchor>
  <xdr:twoCellAnchor>
    <xdr:from>
      <xdr:col>0</xdr:col>
      <xdr:colOff>352425</xdr:colOff>
      <xdr:row>28</xdr:row>
      <xdr:rowOff>142875</xdr:rowOff>
    </xdr:from>
    <xdr:to>
      <xdr:col>0</xdr:col>
      <xdr:colOff>1552575</xdr:colOff>
      <xdr:row>35</xdr:row>
      <xdr:rowOff>28575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5267325"/>
          <a:ext cx="1200150" cy="1038225"/>
        </a:xfrm>
        <a:prstGeom prst="rect">
          <a:avLst/>
        </a:prstGeom>
        <a:ln w="9525">
          <a:noFill/>
          <a:prstDash val="solid"/>
        </a:ln>
      </xdr:spPr>
    </xdr:pic>
    <xdr:clientData/>
  </xdr:twoCellAnchor>
  <xdr:twoCellAnchor>
    <xdr:from>
      <xdr:col>0</xdr:col>
      <xdr:colOff>419100</xdr:colOff>
      <xdr:row>6</xdr:row>
      <xdr:rowOff>19051</xdr:rowOff>
    </xdr:from>
    <xdr:to>
      <xdr:col>0</xdr:col>
      <xdr:colOff>1514475</xdr:colOff>
      <xdr:row>11</xdr:row>
      <xdr:rowOff>157012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" y="1543051"/>
          <a:ext cx="1095375" cy="947586"/>
        </a:xfrm>
        <a:prstGeom prst="rect">
          <a:avLst/>
        </a:prstGeom>
        <a:ln w="9525">
          <a:noFill/>
          <a:prstDash val="solid"/>
        </a:ln>
      </xdr:spPr>
    </xdr:pic>
    <xdr:clientData/>
  </xdr:twoCellAnchor>
  <xdr:twoCellAnchor>
    <xdr:from>
      <xdr:col>0</xdr:col>
      <xdr:colOff>389301</xdr:colOff>
      <xdr:row>13</xdr:row>
      <xdr:rowOff>47625</xdr:rowOff>
    </xdr:from>
    <xdr:to>
      <xdr:col>0</xdr:col>
      <xdr:colOff>1457324</xdr:colOff>
      <xdr:row>18</xdr:row>
      <xdr:rowOff>161925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9301" y="2714625"/>
          <a:ext cx="1068023" cy="923925"/>
        </a:xfrm>
        <a:prstGeom prst="rect">
          <a:avLst/>
        </a:prstGeom>
        <a:ln w="9525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autoPageBreaks="0" fitToPage="1"/>
  </sheetPr>
  <dimension ref="A1:P102"/>
  <sheetViews>
    <sheetView showGridLines="0" showZeros="0" showOutlineSymbols="0" zoomScaleSheetLayoutView="100" workbookViewId="0">
      <pane ySplit="3" topLeftCell="A7" activePane="bottomLeft" state="frozen"/>
      <selection pane="bottomLeft" activeCell="B64" sqref="B64:D64"/>
    </sheetView>
  </sheetViews>
  <sheetFormatPr defaultColWidth="9.140625" defaultRowHeight="11.25" x14ac:dyDescent="0.2"/>
  <cols>
    <col min="1" max="1" width="3.5703125" style="18" bestFit="1" customWidth="1"/>
    <col min="2" max="2" width="9.140625" style="18"/>
    <col min="3" max="5" width="9.140625" style="19"/>
    <col min="6" max="6" width="9.140625" style="18"/>
    <col min="7" max="7" width="9.5703125" style="18" bestFit="1" customWidth="1"/>
    <col min="8" max="8" width="13" style="18" bestFit="1" customWidth="1"/>
    <col min="9" max="12" width="9.140625" style="18"/>
    <col min="13" max="13" width="0" style="18" hidden="1" customWidth="1"/>
    <col min="14" max="14" width="9.140625" style="18" hidden="1" customWidth="1"/>
    <col min="15" max="19" width="0" style="18" hidden="1" customWidth="1"/>
    <col min="20" max="16384" width="9.140625" style="18"/>
  </cols>
  <sheetData>
    <row r="1" spans="1:15" s="2" customFormat="1" ht="12.75" customHeight="1" x14ac:dyDescent="0.2">
      <c r="A1" s="1351" t="s">
        <v>447</v>
      </c>
      <c r="B1" s="1351"/>
      <c r="C1" s="1351"/>
      <c r="D1" s="1351"/>
      <c r="E1" s="1351"/>
      <c r="F1" s="1351"/>
      <c r="G1" s="1351"/>
      <c r="H1" s="1351"/>
      <c r="I1" s="1351"/>
      <c r="J1" s="1351"/>
      <c r="K1" s="1351"/>
      <c r="L1" s="1351"/>
      <c r="M1" s="1"/>
      <c r="N1" s="1"/>
      <c r="O1" s="1"/>
    </row>
    <row r="2" spans="1:15" s="2" customFormat="1" ht="12.75" customHeight="1" x14ac:dyDescent="0.2">
      <c r="A2" s="1351" t="s">
        <v>801</v>
      </c>
      <c r="B2" s="1351"/>
      <c r="C2" s="1351"/>
      <c r="D2" s="1351"/>
      <c r="E2" s="1351"/>
      <c r="F2" s="1351"/>
      <c r="G2" s="1351"/>
      <c r="H2" s="1351"/>
      <c r="I2" s="1351"/>
      <c r="J2" s="1351"/>
      <c r="K2" s="1351"/>
      <c r="L2" s="1"/>
      <c r="M2" s="1"/>
      <c r="N2" s="1"/>
      <c r="O2" s="1"/>
    </row>
    <row r="3" spans="1:15" s="4" customFormat="1" ht="39" customHeight="1" x14ac:dyDescent="0.2">
      <c r="A3" s="1352" t="s">
        <v>899</v>
      </c>
      <c r="B3" s="1352"/>
      <c r="C3" s="1352"/>
      <c r="D3" s="1352"/>
      <c r="E3" s="1352"/>
      <c r="F3" s="1352"/>
      <c r="G3" s="1352"/>
      <c r="H3" s="1352"/>
      <c r="I3" s="1352"/>
      <c r="J3" s="1352"/>
      <c r="K3" s="1352"/>
      <c r="L3" s="1352"/>
      <c r="M3" s="3"/>
      <c r="N3" s="3"/>
      <c r="O3" s="3"/>
    </row>
    <row r="4" spans="1:15" s="5" customFormat="1" ht="3.75" customHeight="1" x14ac:dyDescent="0.2">
      <c r="B4" s="1349"/>
      <c r="C4" s="1349"/>
      <c r="D4" s="1349"/>
      <c r="E4" s="1349"/>
      <c r="F4" s="1349"/>
      <c r="G4" s="1349"/>
    </row>
    <row r="5" spans="1:15" s="6" customFormat="1" ht="18.75" x14ac:dyDescent="0.2">
      <c r="A5" s="1356" t="s">
        <v>211</v>
      </c>
      <c r="B5" s="1356"/>
      <c r="C5" s="1356"/>
      <c r="D5" s="1356"/>
      <c r="E5" s="1356"/>
      <c r="F5" s="1356"/>
      <c r="G5" s="1356"/>
      <c r="H5" s="1356"/>
      <c r="I5" s="1356"/>
      <c r="J5" s="1356"/>
      <c r="K5" s="1356"/>
      <c r="L5" s="1356"/>
    </row>
    <row r="6" spans="1:15" s="5" customFormat="1" ht="17.100000000000001" customHeight="1" x14ac:dyDescent="0.2">
      <c r="A6" s="1356" t="s">
        <v>583</v>
      </c>
      <c r="B6" s="1356"/>
      <c r="C6" s="1356"/>
      <c r="D6" s="1356"/>
      <c r="E6" s="1356"/>
      <c r="F6" s="1356"/>
      <c r="G6" s="1356"/>
      <c r="H6" s="1356"/>
      <c r="I6" s="1356"/>
      <c r="J6" s="1356"/>
      <c r="K6" s="1356"/>
      <c r="L6" s="1356"/>
    </row>
    <row r="7" spans="1:15" s="5" customFormat="1" ht="13.5" thickBot="1" x14ac:dyDescent="0.25">
      <c r="B7" s="1349"/>
      <c r="C7" s="1349"/>
      <c r="D7" s="1349"/>
      <c r="E7" s="1349"/>
      <c r="F7" s="1349"/>
      <c r="G7" s="1349"/>
    </row>
    <row r="8" spans="1:15" s="1031" customFormat="1" ht="30" customHeight="1" thickTop="1" thickBot="1" x14ac:dyDescent="0.25">
      <c r="A8" s="1358" t="s">
        <v>433</v>
      </c>
      <c r="B8" s="1359"/>
      <c r="C8" s="1359"/>
      <c r="D8" s="1359"/>
      <c r="E8" s="1359"/>
      <c r="F8" s="1359"/>
      <c r="G8" s="1359"/>
      <c r="H8" s="1359"/>
      <c r="I8" s="1359"/>
      <c r="J8" s="1359"/>
      <c r="K8" s="1359"/>
      <c r="L8" s="1360"/>
    </row>
    <row r="9" spans="1:15" s="5" customFormat="1" ht="3.75" customHeight="1" thickTop="1" x14ac:dyDescent="0.2">
      <c r="B9" s="1349"/>
      <c r="C9" s="1349"/>
      <c r="D9" s="1349"/>
      <c r="E9" s="1349"/>
      <c r="F9" s="1349"/>
      <c r="G9" s="1349"/>
    </row>
    <row r="10" spans="1:15" s="5" customFormat="1" ht="30.95" customHeight="1" x14ac:dyDescent="0.2">
      <c r="A10" s="7" t="s">
        <v>212</v>
      </c>
      <c r="B10" s="1357" t="s">
        <v>951</v>
      </c>
      <c r="C10" s="1357"/>
      <c r="D10" s="1357"/>
      <c r="E10" s="1357"/>
      <c r="F10" s="1357"/>
      <c r="G10" s="1357"/>
      <c r="H10" s="1357"/>
      <c r="I10" s="1357"/>
      <c r="J10" s="1357"/>
      <c r="K10" s="1357"/>
      <c r="L10" s="1357"/>
    </row>
    <row r="11" spans="1:15" s="5" customFormat="1" ht="15" customHeight="1" x14ac:dyDescent="0.2">
      <c r="A11" s="1342" t="s">
        <v>213</v>
      </c>
      <c r="B11" s="1353" t="s">
        <v>952</v>
      </c>
      <c r="C11" s="1353"/>
      <c r="D11" s="1353"/>
      <c r="E11" s="1353"/>
      <c r="F11" s="1353"/>
      <c r="G11" s="1353"/>
      <c r="H11" s="1353"/>
      <c r="I11" s="1353"/>
      <c r="J11" s="1353"/>
      <c r="K11" s="1353"/>
      <c r="L11" s="1353"/>
    </row>
    <row r="12" spans="1:15" s="5" customFormat="1" ht="30" customHeight="1" x14ac:dyDescent="0.2">
      <c r="A12" s="7" t="s">
        <v>214</v>
      </c>
      <c r="B12" s="1357" t="s">
        <v>953</v>
      </c>
      <c r="C12" s="1357"/>
      <c r="D12" s="1357"/>
      <c r="E12" s="1357"/>
      <c r="F12" s="1357"/>
      <c r="G12" s="1357"/>
      <c r="H12" s="1357"/>
      <c r="I12" s="1357"/>
      <c r="J12" s="1357"/>
      <c r="K12" s="1357"/>
      <c r="L12" s="1357"/>
    </row>
    <row r="13" spans="1:15" s="5" customFormat="1" ht="13.5" hidden="1" thickBot="1" x14ac:dyDescent="0.25">
      <c r="B13" s="1349"/>
      <c r="C13" s="1349"/>
      <c r="D13" s="1349"/>
      <c r="E13" s="1349"/>
      <c r="F13" s="1349"/>
      <c r="G13" s="1349"/>
    </row>
    <row r="14" spans="1:15" s="13" customFormat="1" ht="30" hidden="1" customHeight="1" thickBot="1" x14ac:dyDescent="0.25">
      <c r="A14" s="7"/>
      <c r="C14" s="1354" t="s">
        <v>224</v>
      </c>
      <c r="D14" s="1355"/>
      <c r="E14" s="1355"/>
      <c r="F14" s="1355"/>
      <c r="G14" s="1355"/>
      <c r="H14" s="1355"/>
      <c r="I14" s="31" t="s">
        <v>221</v>
      </c>
      <c r="J14" s="32" t="s">
        <v>222</v>
      </c>
      <c r="K14" s="26" t="s">
        <v>223</v>
      </c>
      <c r="L14" s="23"/>
    </row>
    <row r="15" spans="1:15" s="13" customFormat="1" ht="15" hidden="1" customHeight="1" x14ac:dyDescent="0.2">
      <c r="A15" s="7"/>
      <c r="C15" s="33"/>
      <c r="D15" s="1361"/>
      <c r="E15" s="1362"/>
      <c r="F15" s="39" t="s">
        <v>220</v>
      </c>
      <c r="G15" s="1361">
        <v>500000</v>
      </c>
      <c r="H15" s="1362"/>
      <c r="I15" s="34">
        <v>0.35</v>
      </c>
      <c r="J15" s="35"/>
      <c r="K15" s="27">
        <f t="shared" ref="K15" si="0">I15+J15</f>
        <v>0.35</v>
      </c>
      <c r="L15" s="23"/>
    </row>
    <row r="16" spans="1:15" s="13" customFormat="1" ht="15" hidden="1" customHeight="1" x14ac:dyDescent="0.2">
      <c r="A16" s="7"/>
      <c r="C16" s="36" t="s">
        <v>217</v>
      </c>
      <c r="D16" s="1363">
        <v>500000</v>
      </c>
      <c r="E16" s="1364"/>
      <c r="F16" s="30" t="s">
        <v>218</v>
      </c>
      <c r="G16" s="1363">
        <v>1000000</v>
      </c>
      <c r="H16" s="1364"/>
      <c r="I16" s="24">
        <v>0.4</v>
      </c>
      <c r="J16" s="37">
        <v>0.02</v>
      </c>
      <c r="K16" s="28">
        <v>0.4</v>
      </c>
      <c r="L16" s="23"/>
    </row>
    <row r="17" spans="1:15" s="13" customFormat="1" ht="15" hidden="1" customHeight="1" x14ac:dyDescent="0.2">
      <c r="A17" s="7"/>
      <c r="C17" s="36" t="s">
        <v>217</v>
      </c>
      <c r="D17" s="1363">
        <v>1000000</v>
      </c>
      <c r="E17" s="1364"/>
      <c r="F17" s="30" t="s">
        <v>218</v>
      </c>
      <c r="G17" s="1363">
        <v>2500000</v>
      </c>
      <c r="H17" s="1364"/>
      <c r="I17" s="24">
        <v>0.42</v>
      </c>
      <c r="J17" s="37">
        <v>0.02</v>
      </c>
      <c r="K17" s="28">
        <v>0.42</v>
      </c>
      <c r="L17" s="23"/>
    </row>
    <row r="18" spans="1:15" s="13" customFormat="1" ht="15" hidden="1" customHeight="1" x14ac:dyDescent="0.2">
      <c r="A18" s="7"/>
      <c r="C18" s="36" t="s">
        <v>217</v>
      </c>
      <c r="D18" s="1363">
        <v>2500000</v>
      </c>
      <c r="E18" s="1364"/>
      <c r="F18" s="30" t="s">
        <v>218</v>
      </c>
      <c r="G18" s="1363">
        <v>5000000</v>
      </c>
      <c r="H18" s="1364"/>
      <c r="I18" s="24">
        <v>0.42</v>
      </c>
      <c r="J18" s="37">
        <v>0.03</v>
      </c>
      <c r="K18" s="28">
        <v>0.45</v>
      </c>
      <c r="L18" s="23"/>
    </row>
    <row r="19" spans="1:15" s="13" customFormat="1" ht="15" hidden="1" customHeight="1" x14ac:dyDescent="0.2">
      <c r="A19" s="7"/>
      <c r="C19" s="36" t="s">
        <v>217</v>
      </c>
      <c r="D19" s="1363">
        <v>5000000</v>
      </c>
      <c r="E19" s="1364"/>
      <c r="F19" s="30" t="s">
        <v>218</v>
      </c>
      <c r="G19" s="1363">
        <v>7000000</v>
      </c>
      <c r="H19" s="1364"/>
      <c r="I19" s="24">
        <v>0.42</v>
      </c>
      <c r="J19" s="37">
        <v>0.04</v>
      </c>
      <c r="K19" s="28">
        <v>0.46</v>
      </c>
      <c r="L19" s="23"/>
    </row>
    <row r="20" spans="1:15" s="13" customFormat="1" ht="15" hidden="1" customHeight="1" thickBot="1" x14ac:dyDescent="0.25">
      <c r="A20" s="7"/>
      <c r="C20" s="40" t="s">
        <v>219</v>
      </c>
      <c r="D20" s="1368">
        <v>7000000</v>
      </c>
      <c r="E20" s="1369"/>
      <c r="F20" s="38"/>
      <c r="G20" s="1370"/>
      <c r="H20" s="1371"/>
      <c r="I20" s="25">
        <v>0.42</v>
      </c>
      <c r="J20" s="37">
        <v>0.04</v>
      </c>
      <c r="K20" s="29">
        <v>0.46</v>
      </c>
      <c r="L20" s="23"/>
    </row>
    <row r="21" spans="1:15" s="5" customFormat="1" ht="3.75" hidden="1" customHeight="1" x14ac:dyDescent="0.2">
      <c r="B21" s="1349"/>
      <c r="C21" s="1349"/>
      <c r="D21" s="1349"/>
      <c r="E21" s="1349"/>
      <c r="F21" s="1349"/>
      <c r="G21" s="1349"/>
    </row>
    <row r="22" spans="1:15" s="5" customFormat="1" ht="30.75" hidden="1" customHeight="1" thickBot="1" x14ac:dyDescent="0.25">
      <c r="A22" s="7" t="s">
        <v>216</v>
      </c>
      <c r="B22" s="1357" t="s">
        <v>941</v>
      </c>
      <c r="C22" s="1357"/>
      <c r="D22" s="1357"/>
      <c r="E22" s="1357"/>
      <c r="F22" s="1357"/>
      <c r="G22" s="1357"/>
      <c r="H22" s="1357"/>
      <c r="I22" s="1357"/>
      <c r="J22" s="1357"/>
      <c r="K22" s="1357"/>
      <c r="L22" s="1357"/>
    </row>
    <row r="23" spans="1:15" s="5" customFormat="1" ht="30" hidden="1" customHeight="1" thickBot="1" x14ac:dyDescent="0.25">
      <c r="A23" s="7"/>
      <c r="B23" s="1372" t="s">
        <v>446</v>
      </c>
      <c r="C23" s="1373"/>
      <c r="D23" s="1373"/>
      <c r="E23" s="1373"/>
      <c r="F23" s="1373"/>
      <c r="G23" s="1373"/>
      <c r="H23" s="1373"/>
      <c r="I23" s="1373"/>
      <c r="J23" s="1373"/>
      <c r="K23" s="1373"/>
      <c r="L23" s="1374"/>
    </row>
    <row r="24" spans="1:15" s="5" customFormat="1" ht="15" hidden="1" x14ac:dyDescent="0.2">
      <c r="A24" s="7"/>
      <c r="B24" s="1350" t="s">
        <v>215</v>
      </c>
      <c r="C24" s="1350"/>
      <c r="D24" s="1350"/>
      <c r="E24" s="1350"/>
      <c r="F24" s="1350"/>
      <c r="G24" s="1350"/>
      <c r="H24" s="1350"/>
      <c r="I24" s="1350"/>
      <c r="J24" s="1350"/>
      <c r="K24" s="1350"/>
      <c r="L24" s="1350"/>
    </row>
    <row r="25" spans="1:15" s="5" customFormat="1" ht="15" hidden="1" x14ac:dyDescent="0.2">
      <c r="A25" s="7"/>
      <c r="B25" s="1375" t="s">
        <v>225</v>
      </c>
      <c r="C25" s="1375"/>
      <c r="D25" s="1375"/>
      <c r="E25" s="1375"/>
      <c r="F25" s="1375"/>
      <c r="G25" s="1375"/>
      <c r="H25" s="1375"/>
      <c r="I25" s="1375"/>
      <c r="J25" s="1375"/>
      <c r="K25" s="1375"/>
      <c r="L25" s="1375"/>
      <c r="M25" s="8"/>
      <c r="N25" s="8"/>
      <c r="O25" s="8"/>
    </row>
    <row r="26" spans="1:15" s="12" customFormat="1" ht="30" customHeight="1" thickBot="1" x14ac:dyDescent="0.25">
      <c r="A26" s="7" t="s">
        <v>216</v>
      </c>
      <c r="B26" s="1350" t="s">
        <v>226</v>
      </c>
      <c r="C26" s="1350"/>
      <c r="D26" s="1350"/>
      <c r="E26" s="1350"/>
      <c r="F26" s="1350"/>
      <c r="G26" s="1350"/>
      <c r="H26" s="1350"/>
      <c r="I26" s="1350"/>
      <c r="J26" s="1350"/>
      <c r="K26" s="1350"/>
      <c r="L26" s="1350"/>
    </row>
    <row r="27" spans="1:15" s="12" customFormat="1" ht="75" hidden="1" customHeight="1" x14ac:dyDescent="0.2">
      <c r="A27" s="7" t="s">
        <v>227</v>
      </c>
      <c r="B27" s="1357" t="s">
        <v>900</v>
      </c>
      <c r="C27" s="1350"/>
      <c r="D27" s="1350"/>
      <c r="E27" s="1350"/>
      <c r="F27" s="1350"/>
      <c r="G27" s="1350"/>
      <c r="H27" s="1350"/>
      <c r="I27" s="1350"/>
      <c r="J27" s="1350"/>
      <c r="K27" s="1350"/>
      <c r="L27" s="1350"/>
    </row>
    <row r="28" spans="1:15" s="12" customFormat="1" ht="45" hidden="1" customHeight="1" x14ac:dyDescent="0.2">
      <c r="A28" s="7" t="s">
        <v>228</v>
      </c>
      <c r="B28" s="1350" t="s">
        <v>901</v>
      </c>
      <c r="C28" s="1350"/>
      <c r="D28" s="1350"/>
      <c r="E28" s="1350"/>
      <c r="F28" s="1350"/>
      <c r="G28" s="1350"/>
      <c r="H28" s="1350"/>
      <c r="I28" s="1350"/>
      <c r="J28" s="1350"/>
      <c r="K28" s="1350"/>
      <c r="L28" s="1350"/>
    </row>
    <row r="29" spans="1:15" s="5" customFormat="1" ht="45" hidden="1" customHeight="1" x14ac:dyDescent="0.2">
      <c r="A29" s="7" t="s">
        <v>229</v>
      </c>
      <c r="B29" s="1357" t="s">
        <v>230</v>
      </c>
      <c r="C29" s="1350"/>
      <c r="D29" s="1350"/>
      <c r="E29" s="1350"/>
      <c r="F29" s="1350"/>
      <c r="G29" s="1350"/>
      <c r="H29" s="1350"/>
      <c r="I29" s="1350"/>
      <c r="J29" s="1350"/>
      <c r="K29" s="1350"/>
      <c r="L29" s="1350"/>
    </row>
    <row r="30" spans="1:15" s="12" customFormat="1" ht="30" hidden="1" customHeight="1" thickBot="1" x14ac:dyDescent="0.25">
      <c r="A30" s="7" t="s">
        <v>232</v>
      </c>
      <c r="B30" s="1350" t="s">
        <v>231</v>
      </c>
      <c r="C30" s="1350"/>
      <c r="D30" s="1350"/>
      <c r="E30" s="1350"/>
      <c r="F30" s="1350"/>
      <c r="G30" s="1350"/>
      <c r="H30" s="1350"/>
      <c r="I30" s="1350"/>
      <c r="J30" s="1350"/>
      <c r="K30" s="1350"/>
      <c r="L30" s="1350"/>
    </row>
    <row r="31" spans="1:15" s="12" customFormat="1" ht="30" hidden="1" customHeight="1" x14ac:dyDescent="0.2">
      <c r="A31" s="7" t="s">
        <v>386</v>
      </c>
      <c r="B31" s="1350" t="s">
        <v>595</v>
      </c>
      <c r="C31" s="1350"/>
      <c r="D31" s="1350"/>
      <c r="E31" s="1350"/>
      <c r="F31" s="1350"/>
      <c r="G31" s="1350"/>
      <c r="H31" s="1350"/>
      <c r="I31" s="1350"/>
      <c r="J31" s="1350"/>
      <c r="K31" s="1350"/>
      <c r="L31" s="1350"/>
    </row>
    <row r="32" spans="1:15" s="5" customFormat="1" ht="3.75" hidden="1" customHeight="1" x14ac:dyDescent="0.2">
      <c r="B32" s="1349"/>
      <c r="C32" s="1349"/>
      <c r="D32" s="1349"/>
      <c r="E32" s="1349"/>
      <c r="F32" s="1349"/>
      <c r="G32" s="1349"/>
    </row>
    <row r="33" spans="1:12" s="5" customFormat="1" ht="3.75" hidden="1" customHeight="1" thickBot="1" x14ac:dyDescent="0.25">
      <c r="B33" s="1349"/>
      <c r="C33" s="1349"/>
      <c r="D33" s="1349"/>
      <c r="E33" s="1349"/>
      <c r="F33" s="1349"/>
      <c r="G33" s="1349"/>
    </row>
    <row r="34" spans="1:12" s="12" customFormat="1" ht="15.75" hidden="1" thickBot="1" x14ac:dyDescent="0.25">
      <c r="A34" s="1365" t="s">
        <v>233</v>
      </c>
      <c r="B34" s="1366"/>
      <c r="C34" s="1366"/>
      <c r="D34" s="1366"/>
      <c r="E34" s="1366"/>
      <c r="F34" s="1366"/>
      <c r="G34" s="1366"/>
      <c r="H34" s="1366"/>
      <c r="I34" s="1366"/>
      <c r="J34" s="1366"/>
      <c r="K34" s="1366"/>
      <c r="L34" s="1367"/>
    </row>
    <row r="35" spans="1:12" s="12" customFormat="1" ht="15" hidden="1" x14ac:dyDescent="0.2">
      <c r="A35" s="890" t="s">
        <v>212</v>
      </c>
      <c r="B35" s="11" t="s">
        <v>234</v>
      </c>
      <c r="C35" s="14"/>
      <c r="D35" s="14"/>
      <c r="E35" s="1345"/>
      <c r="F35" s="1345"/>
      <c r="G35" s="1345"/>
      <c r="H35" s="1345"/>
      <c r="I35" s="1345"/>
      <c r="J35" s="1345"/>
      <c r="K35" s="1345"/>
      <c r="L35" s="1346"/>
    </row>
    <row r="36" spans="1:12" s="12" customFormat="1" ht="15" hidden="1" x14ac:dyDescent="0.2">
      <c r="A36" s="890" t="s">
        <v>213</v>
      </c>
      <c r="B36" s="11" t="s">
        <v>235</v>
      </c>
      <c r="C36" s="14"/>
      <c r="D36" s="14"/>
      <c r="E36" s="9"/>
      <c r="F36" s="1344" t="s">
        <v>236</v>
      </c>
      <c r="G36" s="1344"/>
      <c r="H36" s="1347"/>
      <c r="I36" s="1347"/>
      <c r="J36" s="1347"/>
      <c r="K36" s="1347"/>
      <c r="L36" s="1348"/>
    </row>
    <row r="37" spans="1:12" s="12" customFormat="1" ht="15" hidden="1" x14ac:dyDescent="0.2">
      <c r="A37" s="891"/>
      <c r="B37" s="1344" t="s">
        <v>237</v>
      </c>
      <c r="C37" s="1344"/>
      <c r="D37" s="1345"/>
      <c r="E37" s="1345"/>
      <c r="F37" s="1345"/>
      <c r="G37" s="1345"/>
      <c r="H37" s="1345"/>
      <c r="I37" s="1345"/>
      <c r="J37" s="1345"/>
      <c r="K37" s="1345"/>
      <c r="L37" s="1346"/>
    </row>
    <row r="38" spans="1:12" s="12" customFormat="1" ht="15" hidden="1" x14ac:dyDescent="0.2">
      <c r="A38" s="891"/>
      <c r="B38" s="1344" t="s">
        <v>238</v>
      </c>
      <c r="C38" s="1344"/>
      <c r="D38" s="1345"/>
      <c r="E38" s="1345"/>
      <c r="F38" s="1345"/>
      <c r="G38" s="1345"/>
      <c r="H38" s="1345"/>
      <c r="I38" s="1345"/>
      <c r="J38" s="1345"/>
      <c r="K38" s="1345"/>
      <c r="L38" s="1346"/>
    </row>
    <row r="39" spans="1:12" s="12" customFormat="1" ht="15" hidden="1" x14ac:dyDescent="0.2">
      <c r="A39" s="891"/>
      <c r="B39" s="1344" t="s">
        <v>239</v>
      </c>
      <c r="C39" s="1344"/>
      <c r="D39" s="1345"/>
      <c r="E39" s="1345"/>
      <c r="F39" s="1345"/>
      <c r="G39" s="1345"/>
      <c r="H39" s="1345"/>
      <c r="I39" s="1345"/>
      <c r="J39" s="1345"/>
      <c r="K39" s="1345"/>
      <c r="L39" s="1346"/>
    </row>
    <row r="40" spans="1:12" s="10" customFormat="1" ht="15" hidden="1" x14ac:dyDescent="0.2">
      <c r="A40" s="890" t="s">
        <v>214</v>
      </c>
      <c r="B40" s="11" t="s">
        <v>240</v>
      </c>
      <c r="C40" s="14"/>
      <c r="D40" s="14"/>
      <c r="E40" s="9"/>
      <c r="L40" s="892"/>
    </row>
    <row r="41" spans="1:12" s="10" customFormat="1" ht="15" hidden="1" x14ac:dyDescent="0.2">
      <c r="A41" s="891"/>
      <c r="B41" s="1344" t="s">
        <v>241</v>
      </c>
      <c r="C41" s="1344"/>
      <c r="D41" s="1378" t="s">
        <v>243</v>
      </c>
      <c r="E41" s="1378"/>
      <c r="F41" s="42"/>
      <c r="G41" s="1344" t="s">
        <v>245</v>
      </c>
      <c r="H41" s="1344"/>
      <c r="I41" s="1344"/>
      <c r="J41" s="1378" t="s">
        <v>244</v>
      </c>
      <c r="K41" s="1378"/>
      <c r="L41" s="893"/>
    </row>
    <row r="42" spans="1:12" s="10" customFormat="1" ht="15" hidden="1" x14ac:dyDescent="0.2">
      <c r="A42" s="891"/>
      <c r="B42" s="887" t="s">
        <v>242</v>
      </c>
      <c r="C42" s="14" t="str">
        <f>CONCATENATE("(",$F$41,")")</f>
        <v>()</v>
      </c>
      <c r="D42" s="1345"/>
      <c r="E42" s="1345"/>
      <c r="F42" s="1345"/>
      <c r="H42" s="887" t="s">
        <v>242</v>
      </c>
      <c r="I42" s="14" t="str">
        <f>CONCATENATE("(",$L$41,")")</f>
        <v>()</v>
      </c>
      <c r="J42" s="1345"/>
      <c r="K42" s="1345"/>
      <c r="L42" s="1346"/>
    </row>
    <row r="43" spans="1:12" s="10" customFormat="1" ht="15" hidden="1" x14ac:dyDescent="0.2">
      <c r="A43" s="891"/>
      <c r="B43" s="887" t="s">
        <v>242</v>
      </c>
      <c r="C43" s="14" t="str">
        <f>CONCATENATE("(",$F$41,")")</f>
        <v>()</v>
      </c>
      <c r="D43" s="1345"/>
      <c r="E43" s="1345"/>
      <c r="F43" s="1345"/>
      <c r="G43" s="1344" t="s">
        <v>246</v>
      </c>
      <c r="H43" s="1344"/>
      <c r="I43" s="1344"/>
      <c r="J43" s="1378" t="s">
        <v>244</v>
      </c>
      <c r="K43" s="1378"/>
      <c r="L43" s="893"/>
    </row>
    <row r="44" spans="1:12" s="10" customFormat="1" ht="15" hidden="1" x14ac:dyDescent="0.2">
      <c r="A44" s="891"/>
      <c r="B44" s="887" t="s">
        <v>242</v>
      </c>
      <c r="C44" s="14" t="str">
        <f>CONCATENATE("(",$F$41,")")</f>
        <v>()</v>
      </c>
      <c r="D44" s="1345"/>
      <c r="E44" s="1345"/>
      <c r="F44" s="1345"/>
      <c r="H44" s="887" t="s">
        <v>242</v>
      </c>
      <c r="I44" s="14" t="str">
        <f>CONCATENATE("(",$L$43,")")</f>
        <v>()</v>
      </c>
      <c r="J44" s="1345"/>
      <c r="K44" s="1345"/>
      <c r="L44" s="1346"/>
    </row>
    <row r="45" spans="1:12" s="10" customFormat="1" ht="15" hidden="1" x14ac:dyDescent="0.2">
      <c r="A45" s="891"/>
      <c r="B45" s="10" t="s">
        <v>247</v>
      </c>
      <c r="C45" s="14"/>
      <c r="D45" s="14"/>
      <c r="L45" s="892"/>
    </row>
    <row r="46" spans="1:12" s="10" customFormat="1" ht="15" hidden="1" x14ac:dyDescent="0.2">
      <c r="A46" s="891"/>
      <c r="B46" s="888" t="s">
        <v>250</v>
      </c>
      <c r="C46" s="1380"/>
      <c r="D46" s="1345"/>
      <c r="E46" s="1345"/>
      <c r="F46" s="1345"/>
      <c r="G46" s="1345"/>
      <c r="L46" s="892"/>
    </row>
    <row r="47" spans="1:12" s="10" customFormat="1" ht="15.75" hidden="1" thickBot="1" x14ac:dyDescent="0.25">
      <c r="A47" s="891"/>
      <c r="B47" s="888" t="s">
        <v>248</v>
      </c>
      <c r="C47" s="1345"/>
      <c r="D47" s="1345"/>
      <c r="E47" s="1345"/>
      <c r="F47" s="1345"/>
      <c r="G47" s="1345"/>
      <c r="L47" s="892"/>
    </row>
    <row r="48" spans="1:12" s="10" customFormat="1" ht="15" hidden="1" x14ac:dyDescent="0.2">
      <c r="A48" s="1304"/>
      <c r="B48" s="1305" t="s">
        <v>249</v>
      </c>
      <c r="C48" s="1381"/>
      <c r="D48" s="1381"/>
      <c r="E48" s="1381"/>
      <c r="F48" s="1381"/>
      <c r="G48" s="1381"/>
      <c r="H48" s="1306"/>
      <c r="I48" s="1306"/>
      <c r="J48" s="1306"/>
      <c r="K48" s="1306"/>
      <c r="L48" s="1307"/>
    </row>
    <row r="49" spans="1:14" s="5" customFormat="1" ht="3.75" hidden="1" customHeight="1" thickBot="1" x14ac:dyDescent="0.25">
      <c r="A49" s="894"/>
      <c r="B49" s="1382"/>
      <c r="C49" s="1382"/>
      <c r="D49" s="1382"/>
      <c r="E49" s="1382"/>
      <c r="F49" s="1382"/>
      <c r="G49" s="1382"/>
      <c r="H49" s="895"/>
      <c r="I49" s="895"/>
      <c r="J49" s="895"/>
      <c r="K49" s="895"/>
      <c r="L49" s="896"/>
    </row>
    <row r="50" spans="1:14" s="10" customFormat="1" ht="15.75" hidden="1" thickBot="1" x14ac:dyDescent="0.25">
      <c r="A50" s="9"/>
      <c r="B50" s="11" t="s">
        <v>251</v>
      </c>
      <c r="C50" s="14"/>
      <c r="D50" s="14"/>
      <c r="E50" s="9"/>
      <c r="F50" s="15"/>
      <c r="N50" s="10" t="s">
        <v>253</v>
      </c>
    </row>
    <row r="51" spans="1:14" s="10" customFormat="1" ht="15.75" thickBot="1" x14ac:dyDescent="0.25">
      <c r="B51" s="1378" t="s">
        <v>252</v>
      </c>
      <c r="C51" s="1378"/>
      <c r="D51" s="1378"/>
      <c r="E51" s="1378"/>
      <c r="F51" s="1378"/>
      <c r="G51" s="1378"/>
      <c r="H51" s="1378"/>
      <c r="I51" s="1378"/>
      <c r="J51" s="1378"/>
      <c r="K51" s="440"/>
      <c r="N51" s="10" t="s">
        <v>254</v>
      </c>
    </row>
    <row r="52" spans="1:14" s="5" customFormat="1" ht="15.75" thickBot="1" x14ac:dyDescent="0.25">
      <c r="B52" s="1349"/>
      <c r="C52" s="1349"/>
      <c r="D52" s="1349"/>
      <c r="E52" s="1349"/>
      <c r="F52" s="1349"/>
      <c r="G52" s="1349"/>
      <c r="J52" s="43"/>
    </row>
    <row r="53" spans="1:14" s="10" customFormat="1" ht="15.75" thickBot="1" x14ac:dyDescent="0.25">
      <c r="A53" s="1376" t="s">
        <v>255</v>
      </c>
      <c r="B53" s="1376"/>
      <c r="C53" s="1376"/>
      <c r="D53" s="1376"/>
      <c r="E53" s="1376"/>
      <c r="F53" s="1376"/>
      <c r="G53" s="1376"/>
      <c r="H53" s="588">
        <f>Обувь!AB4+Чехлы!K4+Аксессуары!G5+'Лыжи+Палки+Клюшки'!Y3+Крепления!I4+'Санки+Ватрушки'!G3+Шапки!G4+Термобельё!H4</f>
        <v>0</v>
      </c>
      <c r="I53" s="43"/>
      <c r="J53" s="43"/>
    </row>
    <row r="54" spans="1:14" s="10" customFormat="1" ht="15.75" hidden="1" thickBot="1" x14ac:dyDescent="0.25">
      <c r="D54" s="1376" t="s">
        <v>636</v>
      </c>
      <c r="E54" s="1376"/>
      <c r="F54" s="1376"/>
      <c r="G54" s="1376"/>
      <c r="H54" s="590" t="str">
        <f>IF(AND(H53&lt;G15,H53&gt;=20000),K15,IF(AND(H53&gt;=D16,H53&lt;G16),K16,IF(AND(H53&gt;=D17,H53&lt;G17),K17,IF(AND(H53&gt;=D18,H53&lt;G18),K18,IF(AND(H53&gt;=D19,H53&lt;G19),K19,IF(H53&gt;=D20,K20,IF(H53&lt;20000,"0%","")))))))</f>
        <v>0%</v>
      </c>
      <c r="I54" s="43"/>
      <c r="J54" s="43"/>
    </row>
    <row r="55" spans="1:14" s="10" customFormat="1" ht="15.75" thickBot="1" x14ac:dyDescent="0.25">
      <c r="A55" s="1379" t="s">
        <v>342</v>
      </c>
      <c r="B55" s="1379"/>
      <c r="C55" s="1379"/>
      <c r="D55" s="1379"/>
      <c r="E55" s="1379"/>
      <c r="F55" s="1379"/>
      <c r="G55" s="1379"/>
      <c r="H55" s="589"/>
      <c r="I55" s="43"/>
      <c r="J55" s="43"/>
    </row>
    <row r="56" spans="1:14" s="10" customFormat="1" ht="15.75" thickBot="1" x14ac:dyDescent="0.25">
      <c r="A56" s="1376" t="s">
        <v>256</v>
      </c>
      <c r="B56" s="1376"/>
      <c r="C56" s="1376"/>
      <c r="D56" s="1376"/>
      <c r="E56" s="1376"/>
      <c r="F56" s="1376"/>
      <c r="G56" s="1376"/>
      <c r="H56" s="591">
        <f>IF(K51="ДА",H54+1%,IF(K51="НЕТ",H54+0%,H54+0%))+H55</f>
        <v>0</v>
      </c>
      <c r="I56" s="43"/>
      <c r="J56" s="43"/>
    </row>
    <row r="57" spans="1:14" s="10" customFormat="1" ht="6.6" customHeight="1" thickBot="1" x14ac:dyDescent="0.25">
      <c r="A57" s="546"/>
      <c r="B57" s="546"/>
      <c r="C57" s="546"/>
      <c r="D57" s="546"/>
      <c r="E57" s="546"/>
      <c r="F57" s="546"/>
      <c r="G57" s="546"/>
      <c r="H57" s="586"/>
      <c r="I57" s="43"/>
      <c r="J57" s="43"/>
    </row>
    <row r="58" spans="1:14" s="10" customFormat="1" ht="15.75" thickBot="1" x14ac:dyDescent="0.25">
      <c r="A58" s="1376" t="s">
        <v>257</v>
      </c>
      <c r="B58" s="1376"/>
      <c r="C58" s="1376"/>
      <c r="D58" s="1376"/>
      <c r="E58" s="1376"/>
      <c r="F58" s="1376"/>
      <c r="G58" s="1376"/>
      <c r="H58" s="1343">
        <f>Обувь!H4+Чехлы!F4+Аксессуары!F4+'Лыжи+Палки+Клюшки'!G3+Крепления!H3+'Санки+Ватрушки'!E3+Шапки!F4</f>
        <v>0</v>
      </c>
      <c r="I58" s="43"/>
      <c r="J58" s="43"/>
      <c r="K58" s="1377"/>
      <c r="L58" s="1377"/>
      <c r="M58" s="1377"/>
      <c r="N58" s="166"/>
    </row>
    <row r="59" spans="1:14" s="10" customFormat="1" ht="15" hidden="1" x14ac:dyDescent="0.2">
      <c r="A59" s="1376" t="s">
        <v>258</v>
      </c>
      <c r="B59" s="1376"/>
      <c r="C59" s="1376"/>
      <c r="D59" s="1376"/>
      <c r="E59" s="1376"/>
      <c r="F59" s="1376"/>
      <c r="G59" s="1376"/>
      <c r="H59" s="889">
        <f>ROUND(H58*0.3,0)</f>
        <v>0</v>
      </c>
      <c r="I59" s="587"/>
      <c r="J59" s="587"/>
    </row>
    <row r="60" spans="1:14" s="10" customFormat="1" ht="15.75" hidden="1" thickBot="1" x14ac:dyDescent="0.25">
      <c r="C60" s="14"/>
      <c r="D60" s="1264"/>
      <c r="E60" s="1265"/>
      <c r="F60" s="1266"/>
      <c r="G60" s="1267" t="s">
        <v>922</v>
      </c>
      <c r="H60" s="1266"/>
      <c r="I60" s="1266"/>
      <c r="J60" s="1268"/>
    </row>
    <row r="61" spans="1:14" s="5" customFormat="1" ht="3.75" customHeight="1" x14ac:dyDescent="0.2">
      <c r="B61" s="1349"/>
      <c r="C61" s="1349"/>
      <c r="D61" s="1349"/>
      <c r="E61" s="1349"/>
      <c r="F61" s="1349"/>
      <c r="G61" s="1349"/>
    </row>
    <row r="62" spans="1:14" s="10" customFormat="1" ht="15" x14ac:dyDescent="0.2">
      <c r="A62" s="9"/>
      <c r="B62" s="11" t="s">
        <v>954</v>
      </c>
      <c r="C62" s="14"/>
      <c r="D62" s="14"/>
      <c r="E62" s="9"/>
      <c r="F62" s="15"/>
    </row>
    <row r="63" spans="1:14" s="10" customFormat="1" ht="4.5" customHeight="1" thickBot="1" x14ac:dyDescent="0.25">
      <c r="C63" s="14"/>
      <c r="D63" s="14"/>
      <c r="E63" s="9"/>
      <c r="F63" s="15"/>
    </row>
    <row r="64" spans="1:14" s="10" customFormat="1" ht="15.75" thickBot="1" x14ac:dyDescent="0.25">
      <c r="B64" s="1395" t="s">
        <v>375</v>
      </c>
      <c r="C64" s="1396"/>
      <c r="D64" s="1396"/>
      <c r="E64" s="1397" t="s">
        <v>443</v>
      </c>
      <c r="F64" s="1397"/>
      <c r="G64" s="1398" t="s">
        <v>444</v>
      </c>
      <c r="H64" s="1399"/>
    </row>
    <row r="65" spans="2:8" s="10" customFormat="1" ht="15" x14ac:dyDescent="0.2">
      <c r="B65" s="1386" t="s">
        <v>437</v>
      </c>
      <c r="C65" s="1387"/>
      <c r="D65" s="1387"/>
      <c r="E65" s="1388">
        <f>Обувь!H4</f>
        <v>0</v>
      </c>
      <c r="F65" s="1388"/>
      <c r="G65" s="1400">
        <f>Обувь!I4</f>
        <v>0</v>
      </c>
      <c r="H65" s="1401"/>
    </row>
    <row r="66" spans="2:8" s="10" customFormat="1" ht="15" x14ac:dyDescent="0.2">
      <c r="B66" s="1384" t="s">
        <v>438</v>
      </c>
      <c r="C66" s="1385"/>
      <c r="D66" s="1385"/>
      <c r="E66" s="1389">
        <f>Чехлы!F4</f>
        <v>0</v>
      </c>
      <c r="F66" s="1389"/>
      <c r="G66" s="1390">
        <f>Чехлы!H4</f>
        <v>0</v>
      </c>
      <c r="H66" s="1391"/>
    </row>
    <row r="67" spans="2:8" s="10" customFormat="1" ht="15" x14ac:dyDescent="0.2">
      <c r="B67" s="1384" t="s">
        <v>34</v>
      </c>
      <c r="C67" s="1385"/>
      <c r="D67" s="1385"/>
      <c r="E67" s="1389">
        <f>Аксессуары!F4</f>
        <v>0</v>
      </c>
      <c r="F67" s="1389"/>
      <c r="G67" s="1390">
        <f>Аксессуары!E4</f>
        <v>0</v>
      </c>
      <c r="H67" s="1391"/>
    </row>
    <row r="68" spans="2:8" s="10" customFormat="1" ht="15" x14ac:dyDescent="0.2">
      <c r="B68" s="1384" t="s">
        <v>439</v>
      </c>
      <c r="C68" s="1385"/>
      <c r="D68" s="1385"/>
      <c r="E68" s="1389">
        <f>'Лыжи+Палки+Клюшки'!G3</f>
        <v>0</v>
      </c>
      <c r="F68" s="1389"/>
      <c r="G68" s="1390">
        <f>'Лыжи+Палки+Клюшки'!H3</f>
        <v>0</v>
      </c>
      <c r="H68" s="1391"/>
    </row>
    <row r="69" spans="2:8" s="10" customFormat="1" ht="15" x14ac:dyDescent="0.2">
      <c r="B69" s="1384" t="s">
        <v>440</v>
      </c>
      <c r="C69" s="1385"/>
      <c r="D69" s="1385"/>
      <c r="E69" s="1389">
        <f>Крепления!H3</f>
        <v>0</v>
      </c>
      <c r="F69" s="1389"/>
      <c r="G69" s="1390">
        <f>Крепления!G3</f>
        <v>0</v>
      </c>
      <c r="H69" s="1391"/>
    </row>
    <row r="70" spans="2:8" s="10" customFormat="1" ht="15" x14ac:dyDescent="0.2">
      <c r="B70" s="1384" t="s">
        <v>441</v>
      </c>
      <c r="C70" s="1385"/>
      <c r="D70" s="1385"/>
      <c r="E70" s="1389">
        <f>'Санки+Ватрушки'!E3</f>
        <v>0</v>
      </c>
      <c r="F70" s="1389"/>
      <c r="G70" s="1390">
        <f>'Санки+Ватрушки'!F3</f>
        <v>0</v>
      </c>
      <c r="H70" s="1391"/>
    </row>
    <row r="71" spans="2:8" s="10" customFormat="1" ht="15" x14ac:dyDescent="0.2">
      <c r="B71" s="1384" t="s">
        <v>442</v>
      </c>
      <c r="C71" s="1385"/>
      <c r="D71" s="1385"/>
      <c r="E71" s="1389">
        <f>Шапки!F4</f>
        <v>0</v>
      </c>
      <c r="F71" s="1389"/>
      <c r="G71" s="1390">
        <f>Шапки!E4</f>
        <v>0</v>
      </c>
      <c r="H71" s="1391"/>
    </row>
    <row r="72" spans="2:8" s="10" customFormat="1" ht="15.75" thickBot="1" x14ac:dyDescent="0.25">
      <c r="B72" s="1384" t="s">
        <v>690</v>
      </c>
      <c r="C72" s="1385"/>
      <c r="D72" s="1385"/>
      <c r="E72" s="1389">
        <f>Термобельё!G4</f>
        <v>0</v>
      </c>
      <c r="F72" s="1389"/>
      <c r="G72" s="1390">
        <f>Термобельё!F4</f>
        <v>0</v>
      </c>
      <c r="H72" s="1391"/>
    </row>
    <row r="73" spans="2:8" s="10" customFormat="1" ht="15.75" hidden="1" thickBot="1" x14ac:dyDescent="0.25">
      <c r="B73" s="285"/>
      <c r="C73" s="286"/>
      <c r="D73" s="286"/>
      <c r="E73" s="1392">
        <f>SUM(E65:F72)</f>
        <v>0</v>
      </c>
      <c r="F73" s="1392"/>
      <c r="G73" s="1393">
        <f>SUM(G65:H72)</f>
        <v>0</v>
      </c>
      <c r="H73" s="1394"/>
    </row>
    <row r="74" spans="2:8" s="10" customFormat="1" ht="15" x14ac:dyDescent="0.2">
      <c r="B74" s="1383" t="s">
        <v>445</v>
      </c>
      <c r="C74" s="1383"/>
      <c r="D74" s="1383"/>
      <c r="E74" s="1383"/>
      <c r="F74" s="1383"/>
      <c r="G74" s="1383"/>
      <c r="H74" s="1383"/>
    </row>
    <row r="75" spans="2:8" s="10" customFormat="1" ht="15" x14ac:dyDescent="0.2">
      <c r="C75" s="14"/>
      <c r="D75" s="14"/>
      <c r="E75" s="9"/>
      <c r="F75" s="15"/>
    </row>
    <row r="76" spans="2:8" s="10" customFormat="1" ht="15" x14ac:dyDescent="0.2">
      <c r="C76" s="14"/>
      <c r="D76" s="14"/>
      <c r="E76" s="9"/>
      <c r="F76" s="15"/>
    </row>
    <row r="77" spans="2:8" s="10" customFormat="1" ht="15" x14ac:dyDescent="0.2">
      <c r="C77" s="14"/>
      <c r="D77" s="14"/>
      <c r="E77" s="9"/>
      <c r="F77" s="15"/>
    </row>
    <row r="78" spans="2:8" s="10" customFormat="1" ht="15" x14ac:dyDescent="0.2">
      <c r="C78" s="14"/>
      <c r="D78" s="14"/>
      <c r="E78" s="9"/>
      <c r="F78" s="15"/>
    </row>
    <row r="79" spans="2:8" s="10" customFormat="1" ht="15" x14ac:dyDescent="0.2">
      <c r="E79" s="9"/>
      <c r="F79" s="15"/>
    </row>
    <row r="80" spans="2:8" s="10" customFormat="1" ht="15" x14ac:dyDescent="0.2">
      <c r="E80" s="9"/>
      <c r="F80" s="15"/>
    </row>
    <row r="81" spans="5:16" s="10" customFormat="1" ht="15" x14ac:dyDescent="0.2">
      <c r="E81" s="9"/>
      <c r="F81" s="15"/>
    </row>
    <row r="82" spans="5:16" s="10" customFormat="1" ht="15" x14ac:dyDescent="0.2">
      <c r="E82" s="9"/>
      <c r="F82" s="15"/>
    </row>
    <row r="83" spans="5:16" s="10" customFormat="1" ht="15" x14ac:dyDescent="0.2">
      <c r="E83" s="9"/>
      <c r="F83" s="15"/>
    </row>
    <row r="84" spans="5:16" s="10" customFormat="1" ht="15" x14ac:dyDescent="0.2">
      <c r="E84" s="9"/>
      <c r="F84" s="15"/>
    </row>
    <row r="85" spans="5:16" s="10" customFormat="1" ht="15" x14ac:dyDescent="0.2">
      <c r="E85" s="9"/>
      <c r="F85" s="15"/>
    </row>
    <row r="86" spans="5:16" s="10" customFormat="1" ht="15" x14ac:dyDescent="0.2">
      <c r="E86" s="9"/>
      <c r="F86" s="15"/>
    </row>
    <row r="87" spans="5:16" s="10" customFormat="1" ht="15" x14ac:dyDescent="0.2">
      <c r="E87" s="9"/>
      <c r="F87" s="15"/>
    </row>
    <row r="88" spans="5:16" s="10" customFormat="1" ht="15" x14ac:dyDescent="0.2">
      <c r="E88" s="9"/>
      <c r="F88" s="15"/>
    </row>
    <row r="89" spans="5:16" s="10" customFormat="1" ht="15" x14ac:dyDescent="0.2">
      <c r="E89" s="9"/>
      <c r="F89" s="15"/>
    </row>
    <row r="90" spans="5:16" s="10" customFormat="1" ht="15" x14ac:dyDescent="0.2">
      <c r="E90" s="9"/>
      <c r="F90" s="15"/>
    </row>
    <row r="91" spans="5:16" s="10" customFormat="1" ht="15" x14ac:dyDescent="0.2">
      <c r="E91" s="9"/>
      <c r="F91" s="15"/>
    </row>
    <row r="92" spans="5:16" s="10" customFormat="1" ht="15" x14ac:dyDescent="0.2">
      <c r="E92" s="9"/>
      <c r="F92" s="15"/>
    </row>
    <row r="93" spans="5:16" s="10" customFormat="1" ht="15" x14ac:dyDescent="0.2">
      <c r="E93" s="9"/>
      <c r="F93" s="15"/>
    </row>
    <row r="94" spans="5:16" s="10" customFormat="1" ht="15" x14ac:dyDescent="0.2">
      <c r="E94" s="9"/>
      <c r="F94" s="15"/>
    </row>
    <row r="95" spans="5:16" s="10" customFormat="1" ht="15" x14ac:dyDescent="0.2">
      <c r="E95" s="9"/>
      <c r="F95" s="15"/>
      <c r="K95" s="18"/>
    </row>
    <row r="96" spans="5:16" s="10" customFormat="1" ht="15" x14ac:dyDescent="0.2">
      <c r="E96" s="9"/>
      <c r="F96" s="15"/>
      <c r="I96" s="18"/>
      <c r="J96" s="18"/>
      <c r="K96" s="18"/>
      <c r="L96" s="18"/>
      <c r="M96" s="18"/>
      <c r="N96" s="18"/>
      <c r="O96" s="18"/>
      <c r="P96" s="18"/>
    </row>
    <row r="97" spans="3:6" x14ac:dyDescent="0.2">
      <c r="C97" s="18"/>
      <c r="D97" s="18"/>
      <c r="E97" s="20"/>
      <c r="F97" s="21"/>
    </row>
    <row r="98" spans="3:6" x14ac:dyDescent="0.2">
      <c r="C98" s="18"/>
      <c r="D98" s="18"/>
      <c r="E98" s="20"/>
      <c r="F98" s="21"/>
    </row>
    <row r="99" spans="3:6" x14ac:dyDescent="0.2">
      <c r="C99" s="18"/>
      <c r="D99" s="18"/>
      <c r="E99" s="20"/>
      <c r="F99" s="21"/>
    </row>
    <row r="100" spans="3:6" x14ac:dyDescent="0.2">
      <c r="C100" s="18"/>
      <c r="D100" s="18"/>
      <c r="E100" s="20"/>
      <c r="F100" s="21"/>
    </row>
    <row r="101" spans="3:6" x14ac:dyDescent="0.2">
      <c r="C101" s="18"/>
      <c r="D101" s="18"/>
      <c r="E101" s="20"/>
      <c r="F101" s="21"/>
    </row>
    <row r="102" spans="3:6" x14ac:dyDescent="0.2">
      <c r="C102" s="18"/>
      <c r="D102" s="18"/>
      <c r="E102" s="20"/>
      <c r="F102" s="21"/>
    </row>
  </sheetData>
  <sheetProtection password="C46D" sheet="1" objects="1" scenarios="1" selectLockedCells="1"/>
  <mergeCells count="104">
    <mergeCell ref="G64:H64"/>
    <mergeCell ref="E70:F70"/>
    <mergeCell ref="E71:F71"/>
    <mergeCell ref="B61:G61"/>
    <mergeCell ref="G65:H65"/>
    <mergeCell ref="G66:H66"/>
    <mergeCell ref="G67:H67"/>
    <mergeCell ref="G68:H68"/>
    <mergeCell ref="G69:H69"/>
    <mergeCell ref="G70:H70"/>
    <mergeCell ref="G71:H71"/>
    <mergeCell ref="B51:J51"/>
    <mergeCell ref="B52:G52"/>
    <mergeCell ref="A53:G53"/>
    <mergeCell ref="D54:G54"/>
    <mergeCell ref="B74:H74"/>
    <mergeCell ref="B72:D72"/>
    <mergeCell ref="B71:D71"/>
    <mergeCell ref="B70:D70"/>
    <mergeCell ref="B69:D69"/>
    <mergeCell ref="B68:D68"/>
    <mergeCell ref="B67:D67"/>
    <mergeCell ref="B66:D66"/>
    <mergeCell ref="B65:D65"/>
    <mergeCell ref="E65:F65"/>
    <mergeCell ref="E66:F66"/>
    <mergeCell ref="E67:F67"/>
    <mergeCell ref="E68:F68"/>
    <mergeCell ref="E69:F69"/>
    <mergeCell ref="E72:F72"/>
    <mergeCell ref="G72:H72"/>
    <mergeCell ref="E73:F73"/>
    <mergeCell ref="G73:H73"/>
    <mergeCell ref="B64:D64"/>
    <mergeCell ref="E64:F64"/>
    <mergeCell ref="A59:G59"/>
    <mergeCell ref="K58:M58"/>
    <mergeCell ref="B41:C41"/>
    <mergeCell ref="G41:I41"/>
    <mergeCell ref="B39:C39"/>
    <mergeCell ref="D38:L38"/>
    <mergeCell ref="D39:L39"/>
    <mergeCell ref="B38:C38"/>
    <mergeCell ref="D41:E41"/>
    <mergeCell ref="J41:K41"/>
    <mergeCell ref="A56:G56"/>
    <mergeCell ref="A58:G58"/>
    <mergeCell ref="A55:G55"/>
    <mergeCell ref="J42:L42"/>
    <mergeCell ref="G43:I43"/>
    <mergeCell ref="J43:K43"/>
    <mergeCell ref="J44:L44"/>
    <mergeCell ref="C46:G46"/>
    <mergeCell ref="C47:G47"/>
    <mergeCell ref="D43:F43"/>
    <mergeCell ref="D44:F44"/>
    <mergeCell ref="D42:F42"/>
    <mergeCell ref="C48:G48"/>
    <mergeCell ref="B49:G49"/>
    <mergeCell ref="D16:E16"/>
    <mergeCell ref="G16:H16"/>
    <mergeCell ref="D17:E17"/>
    <mergeCell ref="B33:G33"/>
    <mergeCell ref="B30:L30"/>
    <mergeCell ref="A34:L34"/>
    <mergeCell ref="B24:L24"/>
    <mergeCell ref="B28:L28"/>
    <mergeCell ref="B29:L29"/>
    <mergeCell ref="D20:E20"/>
    <mergeCell ref="G20:H20"/>
    <mergeCell ref="B21:G21"/>
    <mergeCell ref="G17:H17"/>
    <mergeCell ref="B22:L22"/>
    <mergeCell ref="B23:L23"/>
    <mergeCell ref="D18:E18"/>
    <mergeCell ref="G18:H18"/>
    <mergeCell ref="D19:E19"/>
    <mergeCell ref="G19:H19"/>
    <mergeCell ref="B25:L25"/>
    <mergeCell ref="B26:L26"/>
    <mergeCell ref="F36:G36"/>
    <mergeCell ref="B37:C37"/>
    <mergeCell ref="D37:L37"/>
    <mergeCell ref="H36:L36"/>
    <mergeCell ref="B32:G32"/>
    <mergeCell ref="E35:L35"/>
    <mergeCell ref="B31:L31"/>
    <mergeCell ref="A1:L1"/>
    <mergeCell ref="A2:K2"/>
    <mergeCell ref="A3:L3"/>
    <mergeCell ref="B11:L11"/>
    <mergeCell ref="C14:H14"/>
    <mergeCell ref="A6:L6"/>
    <mergeCell ref="B12:L12"/>
    <mergeCell ref="B13:G13"/>
    <mergeCell ref="A5:L5"/>
    <mergeCell ref="B7:G7"/>
    <mergeCell ref="B9:G9"/>
    <mergeCell ref="A8:L8"/>
    <mergeCell ref="B4:G4"/>
    <mergeCell ref="B10:L10"/>
    <mergeCell ref="B27:L27"/>
    <mergeCell ref="D15:E15"/>
    <mergeCell ref="G15:H15"/>
  </mergeCells>
  <conditionalFormatting sqref="E35:L35 H36:L36 D37:L39">
    <cfRule type="cellIs" dxfId="200" priority="12" stopIfTrue="1" operator="equal">
      <formula>""</formula>
    </cfRule>
  </conditionalFormatting>
  <conditionalFormatting sqref="F41">
    <cfRule type="cellIs" dxfId="199" priority="11" stopIfTrue="1" operator="equal">
      <formula>""</formula>
    </cfRule>
  </conditionalFormatting>
  <conditionalFormatting sqref="D42:F44">
    <cfRule type="cellIs" dxfId="198" priority="9" stopIfTrue="1" operator="equal">
      <formula>""</formula>
    </cfRule>
  </conditionalFormatting>
  <conditionalFormatting sqref="L41">
    <cfRule type="cellIs" dxfId="197" priority="8" stopIfTrue="1" operator="equal">
      <formula>""</formula>
    </cfRule>
  </conditionalFormatting>
  <conditionalFormatting sqref="J42:L42">
    <cfRule type="cellIs" dxfId="196" priority="7" stopIfTrue="1" operator="equal">
      <formula>""</formula>
    </cfRule>
  </conditionalFormatting>
  <conditionalFormatting sqref="L43">
    <cfRule type="cellIs" dxfId="195" priority="6" stopIfTrue="1" operator="equal">
      <formula>""</formula>
    </cfRule>
  </conditionalFormatting>
  <conditionalFormatting sqref="J44:L44">
    <cfRule type="cellIs" dxfId="194" priority="5" stopIfTrue="1" operator="equal">
      <formula>""</formula>
    </cfRule>
  </conditionalFormatting>
  <conditionalFormatting sqref="C46:G48">
    <cfRule type="cellIs" dxfId="193" priority="4" stopIfTrue="1" operator="equal">
      <formula>""</formula>
    </cfRule>
  </conditionalFormatting>
  <conditionalFormatting sqref="K51">
    <cfRule type="cellIs" dxfId="192" priority="3" stopIfTrue="1" operator="equal">
      <formula>""</formula>
    </cfRule>
  </conditionalFormatting>
  <conditionalFormatting sqref="H55">
    <cfRule type="cellIs" dxfId="191" priority="1" stopIfTrue="1" operator="equal">
      <formula>""</formula>
    </cfRule>
  </conditionalFormatting>
  <dataValidations xWindow="464" yWindow="635" count="2">
    <dataValidation type="list" allowBlank="1" showInputMessage="1" showErrorMessage="1" prompt="Самовывоз ДА или НЕТ" sqref="K51">
      <formula1>$N$50:$N$51</formula1>
    </dataValidation>
    <dataValidation allowBlank="1" prompt="Самовывоз ДА или НЕТ" sqref="H55"/>
  </dataValidations>
  <printOptions horizontalCentered="1"/>
  <pageMargins left="0.19685039370078741" right="0.19685039370078741" top="0.19685039370078741" bottom="0.47244094488188981" header="0.11811023622047245" footer="0.19685039370078741"/>
  <pageSetup paperSize="9" scale="94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I39"/>
  <sheetViews>
    <sheetView showGridLines="0" showZeros="0" showOutlineSymbols="0" workbookViewId="0">
      <selection activeCell="F7" sqref="F7"/>
    </sheetView>
  </sheetViews>
  <sheetFormatPr defaultColWidth="9.140625" defaultRowHeight="12.75" x14ac:dyDescent="0.2"/>
  <cols>
    <col min="1" max="1" width="26.42578125" style="132" bestFit="1" customWidth="1"/>
    <col min="2" max="2" width="15.5703125" style="132" bestFit="1" customWidth="1"/>
    <col min="3" max="3" width="8" style="133" bestFit="1" customWidth="1"/>
    <col min="4" max="4" width="9" style="133" customWidth="1"/>
    <col min="5" max="5" width="12.42578125" style="133" bestFit="1" customWidth="1"/>
    <col min="6" max="6" width="9.85546875" style="133" bestFit="1" customWidth="1"/>
    <col min="7" max="7" width="15.42578125" style="133" bestFit="1" customWidth="1"/>
    <col min="8" max="8" width="9.140625" style="585" bestFit="1" customWidth="1"/>
    <col min="9" max="28" width="9.140625" style="132" customWidth="1"/>
    <col min="29" max="16384" width="9.140625" style="132"/>
  </cols>
  <sheetData>
    <row r="1" spans="1:9" s="114" customFormat="1" ht="35.25" customHeight="1" thickTop="1" thickBot="1" x14ac:dyDescent="0.25">
      <c r="A1" s="1614" t="s">
        <v>902</v>
      </c>
      <c r="B1" s="1616"/>
      <c r="C1" s="1616"/>
      <c r="D1" s="1616"/>
      <c r="E1" s="1616"/>
      <c r="F1" s="1616"/>
      <c r="G1" s="1617"/>
      <c r="H1" s="584"/>
      <c r="I1" s="131"/>
    </row>
    <row r="2" spans="1:9" ht="6" customHeight="1" thickTop="1" thickBot="1" x14ac:dyDescent="0.25">
      <c r="B2" s="234"/>
      <c r="C2" s="234"/>
      <c r="D2" s="234"/>
      <c r="E2" s="234"/>
      <c r="F2" s="234"/>
      <c r="G2" s="234"/>
    </row>
    <row r="3" spans="1:9" ht="13.5" thickBot="1" x14ac:dyDescent="0.25">
      <c r="F3" s="1636" t="s">
        <v>159</v>
      </c>
      <c r="G3" s="1637"/>
      <c r="H3" s="585" t="s">
        <v>664</v>
      </c>
    </row>
    <row r="4" spans="1:9" ht="26.25" thickBot="1" x14ac:dyDescent="0.25">
      <c r="A4" s="1638" t="s">
        <v>0</v>
      </c>
      <c r="B4" s="1628" t="s">
        <v>2</v>
      </c>
      <c r="C4" s="1628" t="s">
        <v>1</v>
      </c>
      <c r="D4" s="1640" t="s">
        <v>168</v>
      </c>
      <c r="E4" s="147" t="s">
        <v>353</v>
      </c>
      <c r="F4" s="885">
        <f>SUM(F7:F36)</f>
        <v>0</v>
      </c>
      <c r="G4" s="886">
        <f>SUM(G6:G36)</f>
        <v>0</v>
      </c>
      <c r="H4" s="884">
        <f>SUM(H6:H36)</f>
        <v>0</v>
      </c>
    </row>
    <row r="5" spans="1:9" ht="26.25" thickBot="1" x14ac:dyDescent="0.25">
      <c r="A5" s="1639"/>
      <c r="B5" s="1629"/>
      <c r="C5" s="1629"/>
      <c r="D5" s="1641"/>
      <c r="E5" s="319">
        <f>'Условия+Итоги'!H56</f>
        <v>0</v>
      </c>
      <c r="F5" s="317" t="s">
        <v>144</v>
      </c>
      <c r="G5" s="318" t="s">
        <v>352</v>
      </c>
    </row>
    <row r="6" spans="1:9" x14ac:dyDescent="0.2">
      <c r="A6" s="614" t="s">
        <v>868</v>
      </c>
      <c r="B6" s="321"/>
      <c r="C6" s="577" t="s">
        <v>691</v>
      </c>
      <c r="D6" s="321"/>
      <c r="E6" s="321"/>
      <c r="F6" s="321"/>
      <c r="G6" s="322"/>
    </row>
    <row r="7" spans="1:9" x14ac:dyDescent="0.2">
      <c r="A7" s="575"/>
      <c r="B7" s="1633" t="s">
        <v>675</v>
      </c>
      <c r="C7" s="578" t="s">
        <v>676</v>
      </c>
      <c r="D7" s="226">
        <f>Прайс!D334</f>
        <v>2600</v>
      </c>
      <c r="E7" s="226">
        <f t="shared" ref="E7:E12" si="0">IF(F7=0,0,IF(ROUND(D7-D7*$E$5,0)=D7,0,ROUND(D7-D7*$E$5,0)))</f>
        <v>0</v>
      </c>
      <c r="F7" s="592"/>
      <c r="G7" s="156">
        <f>F7*E7</f>
        <v>0</v>
      </c>
      <c r="H7" s="585">
        <f>D7*F7</f>
        <v>0</v>
      </c>
      <c r="I7" s="994"/>
    </row>
    <row r="8" spans="1:9" x14ac:dyDescent="0.2">
      <c r="A8" s="576"/>
      <c r="B8" s="1634"/>
      <c r="C8" s="578" t="s">
        <v>677</v>
      </c>
      <c r="D8" s="226">
        <f>D7</f>
        <v>2600</v>
      </c>
      <c r="E8" s="226">
        <f>IF(F8=0,0,IF(ROUND(D8-D8*$E$5,0)=D8,0,ROUND(D8-D8*$E$5,0)))</f>
        <v>0</v>
      </c>
      <c r="F8" s="592"/>
      <c r="G8" s="156">
        <f t="shared" ref="G8:G12" si="1">F8*E8</f>
        <v>0</v>
      </c>
      <c r="H8" s="585">
        <f t="shared" ref="H8:H36" si="2">D8*F8</f>
        <v>0</v>
      </c>
      <c r="I8" s="994"/>
    </row>
    <row r="9" spans="1:9" x14ac:dyDescent="0.2">
      <c r="A9" s="576"/>
      <c r="B9" s="1634"/>
      <c r="C9" s="578" t="s">
        <v>678</v>
      </c>
      <c r="D9" s="226">
        <f t="shared" ref="D9:D12" si="3">D8</f>
        <v>2600</v>
      </c>
      <c r="E9" s="226">
        <f t="shared" si="0"/>
        <v>0</v>
      </c>
      <c r="F9" s="592"/>
      <c r="G9" s="156">
        <f t="shared" si="1"/>
        <v>0</v>
      </c>
      <c r="H9" s="585">
        <f t="shared" si="2"/>
        <v>0</v>
      </c>
      <c r="I9" s="994"/>
    </row>
    <row r="10" spans="1:9" x14ac:dyDescent="0.2">
      <c r="A10" s="576"/>
      <c r="B10" s="1634"/>
      <c r="C10" s="578" t="s">
        <v>679</v>
      </c>
      <c r="D10" s="226">
        <f t="shared" si="3"/>
        <v>2600</v>
      </c>
      <c r="E10" s="226">
        <f t="shared" si="0"/>
        <v>0</v>
      </c>
      <c r="F10" s="592"/>
      <c r="G10" s="156">
        <f t="shared" si="1"/>
        <v>0</v>
      </c>
      <c r="H10" s="585">
        <f t="shared" si="2"/>
        <v>0</v>
      </c>
      <c r="I10" s="994"/>
    </row>
    <row r="11" spans="1:9" x14ac:dyDescent="0.2">
      <c r="A11" s="576"/>
      <c r="B11" s="1634"/>
      <c r="C11" s="578" t="s">
        <v>680</v>
      </c>
      <c r="D11" s="226">
        <f t="shared" si="3"/>
        <v>2600</v>
      </c>
      <c r="E11" s="226">
        <f t="shared" si="0"/>
        <v>0</v>
      </c>
      <c r="F11" s="592"/>
      <c r="G11" s="156">
        <f t="shared" si="1"/>
        <v>0</v>
      </c>
      <c r="H11" s="585">
        <f t="shared" si="2"/>
        <v>0</v>
      </c>
      <c r="I11" s="994"/>
    </row>
    <row r="12" spans="1:9" ht="13.5" thickBot="1" x14ac:dyDescent="0.25">
      <c r="A12" s="576"/>
      <c r="B12" s="1635"/>
      <c r="C12" s="578" t="s">
        <v>681</v>
      </c>
      <c r="D12" s="226">
        <f t="shared" si="3"/>
        <v>2600</v>
      </c>
      <c r="E12" s="226">
        <f t="shared" si="0"/>
        <v>0</v>
      </c>
      <c r="F12" s="592"/>
      <c r="G12" s="156">
        <f t="shared" si="1"/>
        <v>0</v>
      </c>
      <c r="H12" s="585">
        <f t="shared" si="2"/>
        <v>0</v>
      </c>
      <c r="I12" s="994"/>
    </row>
    <row r="13" spans="1:9" x14ac:dyDescent="0.2">
      <c r="A13" s="614" t="s">
        <v>869</v>
      </c>
      <c r="B13" s="321"/>
      <c r="C13" s="577" t="s">
        <v>691</v>
      </c>
      <c r="D13" s="321"/>
      <c r="E13" s="321"/>
      <c r="F13" s="321"/>
      <c r="G13" s="322"/>
    </row>
    <row r="14" spans="1:9" x14ac:dyDescent="0.2">
      <c r="A14" s="575"/>
      <c r="B14" s="1633" t="s">
        <v>675</v>
      </c>
      <c r="C14" s="578" t="s">
        <v>676</v>
      </c>
      <c r="D14" s="226">
        <f>D12</f>
        <v>2600</v>
      </c>
      <c r="E14" s="226">
        <f t="shared" ref="E14" si="4">IF(F14=0,0,IF(ROUND(D14-D14*$E$5,0)=D14,0,ROUND(D14-D14*$E$5,0)))</f>
        <v>0</v>
      </c>
      <c r="F14" s="592"/>
      <c r="G14" s="156">
        <f>F14*E14</f>
        <v>0</v>
      </c>
      <c r="H14" s="585">
        <f>D14*F14</f>
        <v>0</v>
      </c>
      <c r="I14" s="994"/>
    </row>
    <row r="15" spans="1:9" x14ac:dyDescent="0.2">
      <c r="A15" s="576"/>
      <c r="B15" s="1634"/>
      <c r="C15" s="578" t="s">
        <v>677</v>
      </c>
      <c r="D15" s="226">
        <f>D14</f>
        <v>2600</v>
      </c>
      <c r="E15" s="226">
        <f>IF(F15=0,0,IF(ROUND(D15-D15*$E$5,0)=D15,0,ROUND(D15-D15*$E$5,0)))</f>
        <v>0</v>
      </c>
      <c r="F15" s="592"/>
      <c r="G15" s="156">
        <f t="shared" ref="G15:G19" si="5">F15*E15</f>
        <v>0</v>
      </c>
      <c r="H15" s="585">
        <f t="shared" ref="H15:H19" si="6">D15*F15</f>
        <v>0</v>
      </c>
      <c r="I15" s="994"/>
    </row>
    <row r="16" spans="1:9" x14ac:dyDescent="0.2">
      <c r="A16" s="576"/>
      <c r="B16" s="1634"/>
      <c r="C16" s="578" t="s">
        <v>678</v>
      </c>
      <c r="D16" s="226">
        <f t="shared" ref="D16:D19" si="7">D15</f>
        <v>2600</v>
      </c>
      <c r="E16" s="226">
        <f t="shared" ref="E16:E19" si="8">IF(F16=0,0,IF(ROUND(D16-D16*$E$5,0)=D16,0,ROUND(D16-D16*$E$5,0)))</f>
        <v>0</v>
      </c>
      <c r="F16" s="592"/>
      <c r="G16" s="156">
        <f t="shared" si="5"/>
        <v>0</v>
      </c>
      <c r="H16" s="585">
        <f t="shared" si="6"/>
        <v>0</v>
      </c>
      <c r="I16" s="994"/>
    </row>
    <row r="17" spans="1:9" x14ac:dyDescent="0.2">
      <c r="A17" s="576"/>
      <c r="B17" s="1634"/>
      <c r="C17" s="578" t="s">
        <v>679</v>
      </c>
      <c r="D17" s="226">
        <f t="shared" si="7"/>
        <v>2600</v>
      </c>
      <c r="E17" s="226">
        <f t="shared" si="8"/>
        <v>0</v>
      </c>
      <c r="F17" s="592"/>
      <c r="G17" s="156">
        <f t="shared" si="5"/>
        <v>0</v>
      </c>
      <c r="H17" s="585">
        <f t="shared" si="6"/>
        <v>0</v>
      </c>
      <c r="I17" s="994"/>
    </row>
    <row r="18" spans="1:9" x14ac:dyDescent="0.2">
      <c r="A18" s="576"/>
      <c r="B18" s="1634"/>
      <c r="C18" s="578" t="s">
        <v>680</v>
      </c>
      <c r="D18" s="226">
        <f t="shared" si="7"/>
        <v>2600</v>
      </c>
      <c r="E18" s="226">
        <f t="shared" si="8"/>
        <v>0</v>
      </c>
      <c r="F18" s="592"/>
      <c r="G18" s="156">
        <f t="shared" si="5"/>
        <v>0</v>
      </c>
      <c r="H18" s="585">
        <f t="shared" si="6"/>
        <v>0</v>
      </c>
      <c r="I18" s="994"/>
    </row>
    <row r="19" spans="1:9" ht="13.5" thickBot="1" x14ac:dyDescent="0.25">
      <c r="A19" s="576"/>
      <c r="B19" s="1635"/>
      <c r="C19" s="578" t="s">
        <v>681</v>
      </c>
      <c r="D19" s="226">
        <f t="shared" si="7"/>
        <v>2600</v>
      </c>
      <c r="E19" s="226">
        <f t="shared" si="8"/>
        <v>0</v>
      </c>
      <c r="F19" s="592"/>
      <c r="G19" s="156">
        <f t="shared" si="5"/>
        <v>0</v>
      </c>
      <c r="H19" s="585">
        <f t="shared" si="6"/>
        <v>0</v>
      </c>
      <c r="I19" s="994"/>
    </row>
    <row r="20" spans="1:9" x14ac:dyDescent="0.2">
      <c r="A20" s="614" t="s">
        <v>870</v>
      </c>
      <c r="B20" s="321"/>
      <c r="C20" s="577"/>
      <c r="D20" s="321"/>
      <c r="E20" s="321"/>
      <c r="F20" s="321"/>
      <c r="G20" s="321"/>
      <c r="H20" s="585">
        <f t="shared" si="2"/>
        <v>0</v>
      </c>
      <c r="I20" s="994"/>
    </row>
    <row r="21" spans="1:9" x14ac:dyDescent="0.2">
      <c r="A21" s="575"/>
      <c r="B21" s="1633" t="s">
        <v>675</v>
      </c>
      <c r="C21" s="578">
        <v>40</v>
      </c>
      <c r="D21" s="226">
        <f>Прайс!D333</f>
        <v>2900</v>
      </c>
      <c r="E21" s="226">
        <f t="shared" ref="E21:E27" si="9">IF(F21=0,0,IF(ROUND(D21-D21*$E$5,0)=D21,0,ROUND(D21-D21*$E$5,0)))</f>
        <v>0</v>
      </c>
      <c r="F21" s="592"/>
      <c r="G21" s="156">
        <f t="shared" ref="G21:G26" si="10">F21*E21</f>
        <v>0</v>
      </c>
      <c r="H21" s="585">
        <f t="shared" si="2"/>
        <v>0</v>
      </c>
      <c r="I21" s="994"/>
    </row>
    <row r="22" spans="1:9" x14ac:dyDescent="0.2">
      <c r="A22" s="576"/>
      <c r="B22" s="1634"/>
      <c r="C22" s="578">
        <v>42</v>
      </c>
      <c r="D22" s="226">
        <f>D21</f>
        <v>2900</v>
      </c>
      <c r="E22" s="226">
        <f t="shared" si="9"/>
        <v>0</v>
      </c>
      <c r="F22" s="592"/>
      <c r="G22" s="156">
        <f t="shared" si="10"/>
        <v>0</v>
      </c>
      <c r="H22" s="585">
        <f t="shared" si="2"/>
        <v>0</v>
      </c>
      <c r="I22" s="994"/>
    </row>
    <row r="23" spans="1:9" ht="12.95" customHeight="1" x14ac:dyDescent="0.2">
      <c r="A23" s="576"/>
      <c r="B23" s="1634"/>
      <c r="C23" s="578">
        <v>44</v>
      </c>
      <c r="D23" s="226">
        <f t="shared" ref="D23:D27" si="11">D22</f>
        <v>2900</v>
      </c>
      <c r="E23" s="226">
        <f t="shared" si="9"/>
        <v>0</v>
      </c>
      <c r="F23" s="592"/>
      <c r="G23" s="156">
        <f t="shared" si="10"/>
        <v>0</v>
      </c>
      <c r="H23" s="585">
        <f t="shared" si="2"/>
        <v>0</v>
      </c>
      <c r="I23" s="994"/>
    </row>
    <row r="24" spans="1:9" x14ac:dyDescent="0.2">
      <c r="A24" s="576"/>
      <c r="B24" s="1634"/>
      <c r="C24" s="578">
        <v>46</v>
      </c>
      <c r="D24" s="226">
        <f t="shared" si="11"/>
        <v>2900</v>
      </c>
      <c r="E24" s="226">
        <f t="shared" si="9"/>
        <v>0</v>
      </c>
      <c r="F24" s="592"/>
      <c r="G24" s="156">
        <f t="shared" si="10"/>
        <v>0</v>
      </c>
      <c r="H24" s="585">
        <f t="shared" si="2"/>
        <v>0</v>
      </c>
      <c r="I24" s="994"/>
    </row>
    <row r="25" spans="1:9" x14ac:dyDescent="0.2">
      <c r="A25" s="576"/>
      <c r="B25" s="1634"/>
      <c r="C25" s="578">
        <v>48</v>
      </c>
      <c r="D25" s="226">
        <f>D24</f>
        <v>2900</v>
      </c>
      <c r="E25" s="226">
        <f t="shared" si="9"/>
        <v>0</v>
      </c>
      <c r="F25" s="592"/>
      <c r="G25" s="156">
        <f t="shared" si="10"/>
        <v>0</v>
      </c>
      <c r="H25" s="585">
        <f t="shared" si="2"/>
        <v>0</v>
      </c>
      <c r="I25" s="994"/>
    </row>
    <row r="26" spans="1:9" x14ac:dyDescent="0.2">
      <c r="A26" s="576"/>
      <c r="B26" s="1634"/>
      <c r="C26" s="578">
        <v>50</v>
      </c>
      <c r="D26" s="226">
        <f t="shared" si="11"/>
        <v>2900</v>
      </c>
      <c r="E26" s="226">
        <f t="shared" si="9"/>
        <v>0</v>
      </c>
      <c r="F26" s="592"/>
      <c r="G26" s="156">
        <f t="shared" si="10"/>
        <v>0</v>
      </c>
      <c r="H26" s="585">
        <f t="shared" si="2"/>
        <v>0</v>
      </c>
      <c r="I26" s="994"/>
    </row>
    <row r="27" spans="1:9" ht="13.5" thickBot="1" x14ac:dyDescent="0.25">
      <c r="A27" s="576"/>
      <c r="B27" s="1635"/>
      <c r="C27" s="578">
        <v>52</v>
      </c>
      <c r="D27" s="226">
        <f t="shared" si="11"/>
        <v>2900</v>
      </c>
      <c r="E27" s="226">
        <f t="shared" si="9"/>
        <v>0</v>
      </c>
      <c r="F27" s="592"/>
      <c r="G27" s="156">
        <f t="shared" ref="G27" si="12">F27*E27</f>
        <v>0</v>
      </c>
      <c r="H27" s="585">
        <f t="shared" si="2"/>
        <v>0</v>
      </c>
      <c r="I27" s="994"/>
    </row>
    <row r="28" spans="1:9" ht="13.5" thickBot="1" x14ac:dyDescent="0.25">
      <c r="A28" s="615" t="s">
        <v>871</v>
      </c>
      <c r="B28" s="579"/>
      <c r="C28" s="580"/>
      <c r="D28" s="579"/>
      <c r="E28" s="579"/>
      <c r="F28" s="579"/>
      <c r="G28" s="579"/>
      <c r="H28" s="585">
        <f t="shared" si="2"/>
        <v>0</v>
      </c>
      <c r="I28" s="994"/>
    </row>
    <row r="29" spans="1:9" x14ac:dyDescent="0.2">
      <c r="A29" s="581"/>
      <c r="B29" s="1630" t="s">
        <v>675</v>
      </c>
      <c r="C29" s="582">
        <v>46</v>
      </c>
      <c r="D29" s="226">
        <f>Прайс!D332</f>
        <v>2990</v>
      </c>
      <c r="E29" s="279">
        <f t="shared" ref="E29:E36" si="13">IF(F29=0,0,IF(ROUND(D29-D29*$E$5,0)=D29,0,ROUND(D29-D29*$E$5,0)))</f>
        <v>0</v>
      </c>
      <c r="F29" s="592"/>
      <c r="G29" s="881">
        <f t="shared" ref="G29:G36" si="14">F29*E29</f>
        <v>0</v>
      </c>
      <c r="H29" s="585">
        <f t="shared" si="2"/>
        <v>0</v>
      </c>
      <c r="I29" s="994"/>
    </row>
    <row r="30" spans="1:9" x14ac:dyDescent="0.2">
      <c r="A30" s="568"/>
      <c r="B30" s="1631"/>
      <c r="C30" s="578">
        <v>48</v>
      </c>
      <c r="D30" s="226">
        <f>D29</f>
        <v>2990</v>
      </c>
      <c r="E30" s="226">
        <f t="shared" si="13"/>
        <v>0</v>
      </c>
      <c r="F30" s="592"/>
      <c r="G30" s="882">
        <f t="shared" si="14"/>
        <v>0</v>
      </c>
      <c r="H30" s="585">
        <f t="shared" si="2"/>
        <v>0</v>
      </c>
      <c r="I30" s="994"/>
    </row>
    <row r="31" spans="1:9" x14ac:dyDescent="0.2">
      <c r="A31" s="568"/>
      <c r="B31" s="1631"/>
      <c r="C31" s="578">
        <v>50</v>
      </c>
      <c r="D31" s="226">
        <f>D30</f>
        <v>2990</v>
      </c>
      <c r="E31" s="226">
        <f t="shared" si="13"/>
        <v>0</v>
      </c>
      <c r="F31" s="592"/>
      <c r="G31" s="882">
        <f t="shared" si="14"/>
        <v>0</v>
      </c>
      <c r="H31" s="585">
        <f t="shared" si="2"/>
        <v>0</v>
      </c>
      <c r="I31" s="994"/>
    </row>
    <row r="32" spans="1:9" ht="14.45" customHeight="1" x14ac:dyDescent="0.2">
      <c r="A32" s="568"/>
      <c r="B32" s="1631"/>
      <c r="C32" s="578">
        <v>52</v>
      </c>
      <c r="D32" s="226">
        <f>D31</f>
        <v>2990</v>
      </c>
      <c r="E32" s="226">
        <f t="shared" si="13"/>
        <v>0</v>
      </c>
      <c r="F32" s="592"/>
      <c r="G32" s="882">
        <f t="shared" si="14"/>
        <v>0</v>
      </c>
      <c r="H32" s="585">
        <f t="shared" si="2"/>
        <v>0</v>
      </c>
    </row>
    <row r="33" spans="1:8" x14ac:dyDescent="0.2">
      <c r="A33" s="568"/>
      <c r="B33" s="1631"/>
      <c r="C33" s="578">
        <v>54</v>
      </c>
      <c r="D33" s="226">
        <f>D32</f>
        <v>2990</v>
      </c>
      <c r="E33" s="226">
        <f t="shared" si="13"/>
        <v>0</v>
      </c>
      <c r="F33" s="592"/>
      <c r="G33" s="882">
        <f t="shared" si="14"/>
        <v>0</v>
      </c>
      <c r="H33" s="585">
        <f t="shared" si="2"/>
        <v>0</v>
      </c>
    </row>
    <row r="34" spans="1:8" x14ac:dyDescent="0.2">
      <c r="A34" s="568"/>
      <c r="B34" s="1631"/>
      <c r="C34" s="578">
        <v>56</v>
      </c>
      <c r="D34" s="226">
        <f t="shared" ref="D34:D35" si="15">D33</f>
        <v>2990</v>
      </c>
      <c r="E34" s="226">
        <f t="shared" si="13"/>
        <v>0</v>
      </c>
      <c r="F34" s="592"/>
      <c r="G34" s="882">
        <f t="shared" si="14"/>
        <v>0</v>
      </c>
      <c r="H34" s="585">
        <f t="shared" si="2"/>
        <v>0</v>
      </c>
    </row>
    <row r="35" spans="1:8" x14ac:dyDescent="0.2">
      <c r="A35" s="568"/>
      <c r="B35" s="1631"/>
      <c r="C35" s="578">
        <v>58</v>
      </c>
      <c r="D35" s="226">
        <f t="shared" si="15"/>
        <v>2990</v>
      </c>
      <c r="E35" s="226">
        <f t="shared" si="13"/>
        <v>0</v>
      </c>
      <c r="F35" s="592"/>
      <c r="G35" s="882">
        <f t="shared" si="14"/>
        <v>0</v>
      </c>
      <c r="H35" s="585">
        <f t="shared" si="2"/>
        <v>0</v>
      </c>
    </row>
    <row r="36" spans="1:8" ht="13.5" thickBot="1" x14ac:dyDescent="0.25">
      <c r="A36" s="569"/>
      <c r="B36" s="1632"/>
      <c r="C36" s="583">
        <v>60</v>
      </c>
      <c r="D36" s="226">
        <f t="shared" ref="D36" si="16">D35</f>
        <v>2990</v>
      </c>
      <c r="E36" s="227">
        <f t="shared" si="13"/>
        <v>0</v>
      </c>
      <c r="F36" s="592"/>
      <c r="G36" s="883">
        <f t="shared" si="14"/>
        <v>0</v>
      </c>
      <c r="H36" s="585">
        <f t="shared" si="2"/>
        <v>0</v>
      </c>
    </row>
    <row r="37" spans="1:8" ht="14.45" customHeight="1" x14ac:dyDescent="0.2"/>
    <row r="39" spans="1:8" ht="14.45" customHeight="1" x14ac:dyDescent="0.2"/>
  </sheetData>
  <sheetProtection password="C46D" sheet="1" objects="1" scenarios="1" selectLockedCells="1"/>
  <mergeCells count="10">
    <mergeCell ref="C4:C5"/>
    <mergeCell ref="B29:B36"/>
    <mergeCell ref="B21:B27"/>
    <mergeCell ref="B7:B12"/>
    <mergeCell ref="A1:G1"/>
    <mergeCell ref="F3:G3"/>
    <mergeCell ref="A4:A5"/>
    <mergeCell ref="B4:B5"/>
    <mergeCell ref="D4:D5"/>
    <mergeCell ref="B14:B19"/>
  </mergeCells>
  <conditionalFormatting sqref="F7:F12 F21:F27 F29:F36">
    <cfRule type="cellIs" dxfId="1" priority="3" stopIfTrue="1" operator="equal">
      <formula>""</formula>
    </cfRule>
  </conditionalFormatting>
  <conditionalFormatting sqref="F14:F19">
    <cfRule type="cellIs" dxfId="0" priority="1" stopIfTrue="1" operator="equal">
      <formula>""</formula>
    </cfRule>
  </conditionalFormatting>
  <dataValidations count="1">
    <dataValidation allowBlank="1" showInputMessage="1" showErrorMessage="1" promptTitle="Внимание!" sqref="F7:F12 F14:F19 F21:F27 F29:F36"/>
  </dataValidations>
  <printOptions horizontalCentered="1"/>
  <pageMargins left="0.19685039370078741" right="0.19685039370078741" top="0.19685039370078741" bottom="0.70866141732283472" header="0.19685039370078741" footer="0.19685039370078741"/>
  <pageSetup paperSize="9" fitToHeight="0" orientation="portrait" r:id="rId1"/>
  <headerFooter alignWithMargins="0">
    <oddFooter>Страница &amp;P&amp;R&amp;A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P459"/>
  <sheetViews>
    <sheetView showGridLines="0" showZeros="0" tabSelected="1" showRuler="0" showOutlineSymbols="0" view="pageLayout" zoomScale="85" zoomScaleNormal="100" zoomScaleSheetLayoutView="90" zoomScalePageLayoutView="85" workbookViewId="0">
      <selection activeCell="E11" sqref="E11"/>
    </sheetView>
  </sheetViews>
  <sheetFormatPr defaultColWidth="9.140625" defaultRowHeight="11.25" x14ac:dyDescent="0.2"/>
  <cols>
    <col min="1" max="1" width="25.140625" style="18" customWidth="1"/>
    <col min="2" max="2" width="53.5703125" style="19" bestFit="1" customWidth="1"/>
    <col min="3" max="3" width="9.140625" style="19" bestFit="1" customWidth="1"/>
    <col min="4" max="4" width="8.140625" style="19" bestFit="1" customWidth="1"/>
    <col min="5" max="6" width="9.7109375" style="19" customWidth="1"/>
    <col min="7" max="7" width="16.5703125" style="18" bestFit="1" customWidth="1"/>
    <col min="8" max="8" width="45.140625" style="101" bestFit="1" customWidth="1"/>
    <col min="9" max="9" width="10.28515625" style="101" bestFit="1" customWidth="1"/>
    <col min="10" max="10" width="7.7109375" style="18" customWidth="1"/>
    <col min="11" max="11" width="6.28515625" style="18" customWidth="1"/>
    <col min="12" max="12" width="9.42578125" style="18" bestFit="1" customWidth="1"/>
    <col min="13" max="13" width="8.140625" style="18" bestFit="1" customWidth="1"/>
    <col min="14" max="16384" width="9.140625" style="18"/>
  </cols>
  <sheetData>
    <row r="1" spans="1:16" s="52" customFormat="1" ht="24.75" thickTop="1" thickBot="1" x14ac:dyDescent="0.25">
      <c r="A1" s="1407" t="s">
        <v>955</v>
      </c>
      <c r="B1" s="1408"/>
      <c r="C1" s="1408"/>
      <c r="D1" s="1408"/>
      <c r="E1" s="1408"/>
      <c r="F1" s="1408"/>
      <c r="G1" s="22"/>
      <c r="H1" s="524"/>
      <c r="I1" s="524"/>
      <c r="J1" s="3"/>
      <c r="K1" s="3"/>
      <c r="L1" s="3"/>
      <c r="M1" s="3"/>
      <c r="N1" s="3"/>
      <c r="O1" s="3"/>
      <c r="P1" s="3"/>
    </row>
    <row r="2" spans="1:16" s="53" customFormat="1" ht="3.75" customHeight="1" thickTop="1" x14ac:dyDescent="0.2">
      <c r="A2" s="10"/>
      <c r="B2" s="10"/>
      <c r="C2" s="10"/>
      <c r="D2" s="10"/>
      <c r="E2" s="10"/>
      <c r="F2" s="10"/>
      <c r="H2" s="98"/>
      <c r="I2" s="98"/>
      <c r="J2" s="12"/>
      <c r="K2" s="12"/>
      <c r="L2" s="12"/>
      <c r="M2" s="12"/>
      <c r="N2" s="12"/>
    </row>
    <row r="3" spans="1:16" s="53" customFormat="1" ht="19.5" thickBot="1" x14ac:dyDescent="0.25">
      <c r="A3" s="989" t="s">
        <v>814</v>
      </c>
      <c r="B3" s="990"/>
      <c r="C3" s="10"/>
      <c r="D3" s="10"/>
      <c r="E3" s="10"/>
      <c r="F3" s="10"/>
      <c r="H3" s="98"/>
      <c r="I3" s="98"/>
      <c r="J3" s="12"/>
      <c r="K3" s="12"/>
      <c r="L3" s="12"/>
      <c r="M3" s="12"/>
      <c r="N3" s="12"/>
    </row>
    <row r="4" spans="1:16" s="10" customFormat="1" ht="15" x14ac:dyDescent="0.2">
      <c r="A4" s="1233" t="s">
        <v>0</v>
      </c>
      <c r="B4" s="1234" t="s">
        <v>105</v>
      </c>
      <c r="C4" s="79" t="s">
        <v>269</v>
      </c>
      <c r="D4" s="81" t="s">
        <v>104</v>
      </c>
      <c r="E4" s="999" t="s">
        <v>259</v>
      </c>
      <c r="F4" s="999" t="s">
        <v>259</v>
      </c>
      <c r="G4" s="991"/>
      <c r="H4" s="43"/>
      <c r="I4" s="525"/>
      <c r="J4" s="92"/>
      <c r="K4" s="92"/>
      <c r="L4" s="92"/>
      <c r="M4" s="92"/>
      <c r="N4" s="92"/>
      <c r="O4" s="11"/>
      <c r="P4" s="11"/>
    </row>
    <row r="5" spans="1:16" s="10" customFormat="1" ht="15.75" thickBot="1" x14ac:dyDescent="0.25">
      <c r="A5" s="1411" t="s">
        <v>106</v>
      </c>
      <c r="B5" s="1412"/>
      <c r="C5" s="79"/>
      <c r="D5" s="84" t="s">
        <v>107</v>
      </c>
      <c r="E5" s="1000">
        <v>0.35</v>
      </c>
      <c r="F5" s="1000">
        <v>0.4</v>
      </c>
      <c r="G5" s="991"/>
      <c r="H5" s="987" t="s">
        <v>338</v>
      </c>
      <c r="I5" s="526"/>
      <c r="J5" s="94"/>
      <c r="K5" s="94"/>
      <c r="L5" s="95"/>
      <c r="M5" s="87"/>
      <c r="N5" s="87"/>
    </row>
    <row r="6" spans="1:16" s="10" customFormat="1" ht="30" x14ac:dyDescent="0.2">
      <c r="A6" s="58" t="s">
        <v>109</v>
      </c>
      <c r="B6" s="51" t="s">
        <v>393</v>
      </c>
      <c r="C6" s="1061" t="s">
        <v>918</v>
      </c>
      <c r="D6" s="239">
        <v>2560</v>
      </c>
      <c r="E6" s="447">
        <f>ROUND(D6-D6*$E$5,0)</f>
        <v>1664</v>
      </c>
      <c r="F6" s="1001">
        <f>ROUND(D6-D6*$F$5,0)</f>
        <v>1536</v>
      </c>
      <c r="G6" s="991"/>
      <c r="H6" s="986" t="s">
        <v>339</v>
      </c>
      <c r="I6" s="527"/>
      <c r="J6" s="89"/>
      <c r="K6" s="89"/>
      <c r="L6" s="90"/>
      <c r="M6" s="89"/>
      <c r="N6" s="89"/>
    </row>
    <row r="7" spans="1:16" s="10" customFormat="1" ht="30" x14ac:dyDescent="0.2">
      <c r="A7" s="61" t="s">
        <v>903</v>
      </c>
      <c r="B7" s="50" t="s">
        <v>273</v>
      </c>
      <c r="C7" s="74" t="s">
        <v>5</v>
      </c>
      <c r="D7" s="239">
        <v>2090</v>
      </c>
      <c r="E7" s="448">
        <f t="shared" ref="E7:E72" si="0">ROUND(D7-D7*$E$5,0)</f>
        <v>1359</v>
      </c>
      <c r="F7" s="1002">
        <f t="shared" ref="F7:F72" si="1">ROUND(D7-D7*$F$5,0)</f>
        <v>1254</v>
      </c>
      <c r="G7" s="991"/>
      <c r="H7" s="1404" t="s">
        <v>151</v>
      </c>
      <c r="I7" s="1405"/>
      <c r="J7" s="1405"/>
      <c r="K7" s="1405"/>
      <c r="L7" s="1406"/>
      <c r="M7" s="91"/>
      <c r="N7" s="91"/>
    </row>
    <row r="8" spans="1:16" s="10" customFormat="1" ht="30" x14ac:dyDescent="0.2">
      <c r="A8" s="58" t="s">
        <v>904</v>
      </c>
      <c r="B8" s="50" t="s">
        <v>773</v>
      </c>
      <c r="C8" s="74" t="s">
        <v>387</v>
      </c>
      <c r="D8" s="239">
        <v>2140</v>
      </c>
      <c r="E8" s="448">
        <f t="shared" si="0"/>
        <v>1391</v>
      </c>
      <c r="F8" s="1002">
        <f t="shared" si="1"/>
        <v>1284</v>
      </c>
      <c r="G8" s="991"/>
      <c r="H8" s="55"/>
      <c r="I8" s="55"/>
      <c r="J8" s="91"/>
      <c r="K8" s="91"/>
      <c r="L8" s="91"/>
      <c r="M8" s="91"/>
      <c r="N8" s="91"/>
    </row>
    <row r="9" spans="1:16" s="10" customFormat="1" ht="30" x14ac:dyDescent="0.2">
      <c r="A9" s="59" t="s">
        <v>943</v>
      </c>
      <c r="B9" s="283" t="s">
        <v>272</v>
      </c>
      <c r="C9" s="74" t="s">
        <v>432</v>
      </c>
      <c r="D9" s="239">
        <v>2690</v>
      </c>
      <c r="E9" s="448">
        <f t="shared" si="0"/>
        <v>1749</v>
      </c>
      <c r="F9" s="1002">
        <f t="shared" si="1"/>
        <v>1614</v>
      </c>
      <c r="G9" s="991"/>
      <c r="H9" s="43"/>
      <c r="I9" s="43"/>
      <c r="J9" s="91"/>
      <c r="K9" s="91"/>
      <c r="L9" s="91"/>
      <c r="M9" s="91"/>
      <c r="N9" s="91"/>
    </row>
    <row r="10" spans="1:16" s="10" customFormat="1" ht="30" hidden="1" x14ac:dyDescent="0.2">
      <c r="A10" s="59" t="s">
        <v>944</v>
      </c>
      <c r="B10" s="283" t="s">
        <v>531</v>
      </c>
      <c r="C10" s="74" t="s">
        <v>432</v>
      </c>
      <c r="D10" s="239">
        <v>2730</v>
      </c>
      <c r="E10" s="448">
        <f t="shared" si="0"/>
        <v>1775</v>
      </c>
      <c r="F10" s="1002">
        <f t="shared" si="1"/>
        <v>1638</v>
      </c>
      <c r="G10" s="991"/>
      <c r="H10" s="43"/>
      <c r="I10" s="43"/>
      <c r="J10" s="91"/>
      <c r="K10" s="91"/>
      <c r="L10" s="91"/>
      <c r="M10" s="91"/>
      <c r="N10" s="91"/>
    </row>
    <row r="11" spans="1:16" s="10" customFormat="1" ht="30.75" thickBot="1" x14ac:dyDescent="0.25">
      <c r="A11" s="59" t="s">
        <v>6</v>
      </c>
      <c r="B11" s="54" t="s">
        <v>649</v>
      </c>
      <c r="C11" s="74" t="s">
        <v>432</v>
      </c>
      <c r="D11" s="240">
        <v>2380</v>
      </c>
      <c r="E11" s="448">
        <f t="shared" si="0"/>
        <v>1547</v>
      </c>
      <c r="F11" s="1002">
        <f t="shared" si="1"/>
        <v>1428</v>
      </c>
      <c r="G11" s="991"/>
      <c r="H11" s="43"/>
      <c r="I11" s="43"/>
      <c r="J11" s="91"/>
      <c r="K11" s="91"/>
      <c r="L11" s="91"/>
      <c r="M11" s="91"/>
      <c r="N11" s="91"/>
    </row>
    <row r="12" spans="1:16" s="10" customFormat="1" ht="15" x14ac:dyDescent="0.2">
      <c r="A12" s="1411" t="s">
        <v>108</v>
      </c>
      <c r="B12" s="1412"/>
      <c r="C12" s="79" t="s">
        <v>269</v>
      </c>
      <c r="D12" s="347" t="s">
        <v>104</v>
      </c>
      <c r="E12" s="1003">
        <v>0.35</v>
      </c>
      <c r="F12" s="1004">
        <v>0.4</v>
      </c>
      <c r="G12" s="991"/>
      <c r="H12" s="43"/>
      <c r="I12" s="43"/>
    </row>
    <row r="13" spans="1:16" s="10" customFormat="1" ht="30" hidden="1" x14ac:dyDescent="0.2">
      <c r="A13" s="438" t="s">
        <v>260</v>
      </c>
      <c r="B13" s="54" t="s">
        <v>919</v>
      </c>
      <c r="C13" s="82" t="s">
        <v>20</v>
      </c>
      <c r="D13" s="434">
        <v>7730</v>
      </c>
      <c r="E13" s="448">
        <f t="shared" si="0"/>
        <v>5025</v>
      </c>
      <c r="F13" s="1002">
        <f t="shared" si="1"/>
        <v>4638</v>
      </c>
      <c r="G13" s="991"/>
      <c r="H13" s="43"/>
      <c r="I13" s="43"/>
      <c r="J13" s="91"/>
      <c r="K13" s="91"/>
      <c r="L13" s="91"/>
      <c r="M13" s="91"/>
      <c r="N13" s="91"/>
    </row>
    <row r="14" spans="1:16" s="10" customFormat="1" ht="30" x14ac:dyDescent="0.2">
      <c r="A14" s="59" t="s">
        <v>629</v>
      </c>
      <c r="B14" s="54" t="s">
        <v>651</v>
      </c>
      <c r="C14" s="82" t="s">
        <v>20</v>
      </c>
      <c r="D14" s="239">
        <v>4040</v>
      </c>
      <c r="E14" s="448">
        <f t="shared" si="0"/>
        <v>2626</v>
      </c>
      <c r="F14" s="1002">
        <f t="shared" si="1"/>
        <v>2424</v>
      </c>
      <c r="G14" s="991"/>
      <c r="H14" s="43"/>
      <c r="I14" s="43"/>
    </row>
    <row r="15" spans="1:16" s="10" customFormat="1" ht="30" hidden="1" x14ac:dyDescent="0.2">
      <c r="A15" s="59" t="s">
        <v>637</v>
      </c>
      <c r="B15" s="51" t="s">
        <v>652</v>
      </c>
      <c r="C15" s="374" t="s">
        <v>605</v>
      </c>
      <c r="D15" s="239">
        <v>2600</v>
      </c>
      <c r="E15" s="448">
        <f t="shared" si="0"/>
        <v>1690</v>
      </c>
      <c r="F15" s="1002">
        <f t="shared" si="1"/>
        <v>1560</v>
      </c>
      <c r="G15" s="991"/>
      <c r="H15" s="43"/>
      <c r="I15" s="43"/>
      <c r="N15" s="91"/>
    </row>
    <row r="16" spans="1:16" s="10" customFormat="1" ht="30" x14ac:dyDescent="0.2">
      <c r="A16" s="59" t="s">
        <v>110</v>
      </c>
      <c r="B16" s="51" t="s">
        <v>393</v>
      </c>
      <c r="C16" s="1061" t="s">
        <v>867</v>
      </c>
      <c r="D16" s="239">
        <v>3080</v>
      </c>
      <c r="E16" s="448">
        <f t="shared" si="0"/>
        <v>2002</v>
      </c>
      <c r="F16" s="1002">
        <f t="shared" si="1"/>
        <v>1848</v>
      </c>
      <c r="G16" s="991"/>
      <c r="H16" s="43"/>
      <c r="I16" s="43"/>
      <c r="N16" s="93"/>
    </row>
    <row r="17" spans="1:9" s="10" customFormat="1" ht="30" x14ac:dyDescent="0.2">
      <c r="A17" s="59" t="s">
        <v>11</v>
      </c>
      <c r="B17" s="54" t="s">
        <v>273</v>
      </c>
      <c r="C17" s="82" t="s">
        <v>395</v>
      </c>
      <c r="D17" s="239">
        <v>3430</v>
      </c>
      <c r="E17" s="448">
        <f t="shared" si="0"/>
        <v>2230</v>
      </c>
      <c r="F17" s="1002">
        <f t="shared" si="1"/>
        <v>2058</v>
      </c>
      <c r="G17" s="991"/>
      <c r="H17" s="43"/>
      <c r="I17" s="43"/>
    </row>
    <row r="18" spans="1:9" s="10" customFormat="1" ht="30" x14ac:dyDescent="0.2">
      <c r="A18" s="60" t="s">
        <v>262</v>
      </c>
      <c r="B18" s="54" t="s">
        <v>274</v>
      </c>
      <c r="C18" s="374" t="s">
        <v>10</v>
      </c>
      <c r="D18" s="239">
        <f>D17</f>
        <v>3430</v>
      </c>
      <c r="E18" s="448">
        <f t="shared" si="0"/>
        <v>2230</v>
      </c>
      <c r="F18" s="1002">
        <f t="shared" si="1"/>
        <v>2058</v>
      </c>
      <c r="G18" s="991"/>
      <c r="H18" s="43"/>
      <c r="I18" s="43"/>
    </row>
    <row r="19" spans="1:9" s="10" customFormat="1" ht="30" x14ac:dyDescent="0.2">
      <c r="A19" s="59" t="s">
        <v>8</v>
      </c>
      <c r="B19" s="54" t="s">
        <v>763</v>
      </c>
      <c r="C19" s="82" t="s">
        <v>432</v>
      </c>
      <c r="D19" s="239">
        <v>2590</v>
      </c>
      <c r="E19" s="448">
        <f t="shared" si="0"/>
        <v>1684</v>
      </c>
      <c r="F19" s="1002">
        <f t="shared" si="1"/>
        <v>1554</v>
      </c>
      <c r="G19" s="991"/>
      <c r="H19" s="43"/>
      <c r="I19" s="43"/>
    </row>
    <row r="20" spans="1:9" s="10" customFormat="1" ht="30" x14ac:dyDescent="0.2">
      <c r="A20" s="60" t="s">
        <v>261</v>
      </c>
      <c r="B20" s="54" t="s">
        <v>653</v>
      </c>
      <c r="C20" s="374" t="s">
        <v>10</v>
      </c>
      <c r="D20" s="239">
        <f>D19</f>
        <v>2590</v>
      </c>
      <c r="E20" s="448">
        <f t="shared" si="0"/>
        <v>1684</v>
      </c>
      <c r="F20" s="1002">
        <f t="shared" si="1"/>
        <v>1554</v>
      </c>
      <c r="G20" s="991"/>
      <c r="H20" s="43"/>
      <c r="I20" s="43"/>
    </row>
    <row r="21" spans="1:9" s="10" customFormat="1" ht="30.75" thickBot="1" x14ac:dyDescent="0.25">
      <c r="A21" s="59" t="s">
        <v>630</v>
      </c>
      <c r="B21" s="54" t="s">
        <v>272</v>
      </c>
      <c r="C21" s="82" t="s">
        <v>395</v>
      </c>
      <c r="D21" s="240">
        <v>3300</v>
      </c>
      <c r="E21" s="448">
        <f t="shared" si="0"/>
        <v>2145</v>
      </c>
      <c r="F21" s="1002">
        <f t="shared" si="1"/>
        <v>1980</v>
      </c>
      <c r="G21" s="991"/>
      <c r="H21" s="43"/>
      <c r="I21" s="43"/>
    </row>
    <row r="22" spans="1:9" s="10" customFormat="1" ht="15" x14ac:dyDescent="0.2">
      <c r="A22" s="1411" t="s">
        <v>111</v>
      </c>
      <c r="B22" s="1412"/>
      <c r="C22" s="79" t="s">
        <v>269</v>
      </c>
      <c r="D22" s="347" t="s">
        <v>104</v>
      </c>
      <c r="E22" s="1003">
        <v>0.35</v>
      </c>
      <c r="F22" s="1004">
        <v>0.4</v>
      </c>
      <c r="G22" s="991"/>
      <c r="H22" s="43"/>
      <c r="I22" s="43"/>
    </row>
    <row r="23" spans="1:9" s="10" customFormat="1" ht="30" x14ac:dyDescent="0.2">
      <c r="A23" s="438" t="s">
        <v>806</v>
      </c>
      <c r="B23" s="54" t="s">
        <v>639</v>
      </c>
      <c r="C23" s="82" t="s">
        <v>20</v>
      </c>
      <c r="D23" s="434">
        <v>7450</v>
      </c>
      <c r="E23" s="448">
        <f t="shared" si="0"/>
        <v>4843</v>
      </c>
      <c r="F23" s="1002">
        <f t="shared" si="1"/>
        <v>4470</v>
      </c>
      <c r="G23" s="991"/>
      <c r="H23" s="43"/>
      <c r="I23" s="43"/>
    </row>
    <row r="24" spans="1:9" s="10" customFormat="1" ht="30" x14ac:dyDescent="0.2">
      <c r="A24" s="438" t="s">
        <v>840</v>
      </c>
      <c r="B24" s="54" t="s">
        <v>651</v>
      </c>
      <c r="C24" s="82" t="s">
        <v>20</v>
      </c>
      <c r="D24" s="434">
        <v>9300</v>
      </c>
      <c r="E24" s="448">
        <f t="shared" si="0"/>
        <v>6045</v>
      </c>
      <c r="F24" s="1002">
        <f t="shared" si="1"/>
        <v>5580</v>
      </c>
      <c r="G24" s="991"/>
      <c r="H24" s="43"/>
      <c r="I24" s="43"/>
    </row>
    <row r="25" spans="1:9" s="10" customFormat="1" ht="30" x14ac:dyDescent="0.2">
      <c r="A25" s="438" t="s">
        <v>841</v>
      </c>
      <c r="B25" s="54" t="s">
        <v>651</v>
      </c>
      <c r="C25" s="82" t="s">
        <v>20</v>
      </c>
      <c r="D25" s="434">
        <f>D13</f>
        <v>7730</v>
      </c>
      <c r="E25" s="448">
        <f t="shared" si="0"/>
        <v>5025</v>
      </c>
      <c r="F25" s="1002">
        <f t="shared" si="1"/>
        <v>4638</v>
      </c>
      <c r="G25" s="991"/>
      <c r="H25" s="43"/>
      <c r="I25" s="43"/>
    </row>
    <row r="26" spans="1:9" s="10" customFormat="1" ht="30" x14ac:dyDescent="0.2">
      <c r="A26" s="59" t="s">
        <v>19</v>
      </c>
      <c r="B26" s="54" t="s">
        <v>651</v>
      </c>
      <c r="C26" s="82" t="s">
        <v>20</v>
      </c>
      <c r="D26" s="239">
        <f>D14</f>
        <v>4040</v>
      </c>
      <c r="E26" s="448">
        <f t="shared" si="0"/>
        <v>2626</v>
      </c>
      <c r="F26" s="1002">
        <f t="shared" si="1"/>
        <v>2424</v>
      </c>
      <c r="G26" s="991"/>
      <c r="H26" s="43"/>
      <c r="I26" s="43"/>
    </row>
    <row r="27" spans="1:9" s="10" customFormat="1" ht="30" hidden="1" x14ac:dyDescent="0.2">
      <c r="A27" s="59" t="s">
        <v>638</v>
      </c>
      <c r="B27" s="54" t="s">
        <v>651</v>
      </c>
      <c r="C27" s="374" t="s">
        <v>605</v>
      </c>
      <c r="D27" s="239">
        <v>2600</v>
      </c>
      <c r="E27" s="448">
        <f t="shared" si="0"/>
        <v>1690</v>
      </c>
      <c r="F27" s="1002">
        <f t="shared" si="1"/>
        <v>1560</v>
      </c>
      <c r="G27" s="991"/>
      <c r="H27" s="43"/>
      <c r="I27" s="43"/>
    </row>
    <row r="28" spans="1:9" s="10" customFormat="1" ht="30" x14ac:dyDescent="0.2">
      <c r="A28" s="59" t="s">
        <v>112</v>
      </c>
      <c r="B28" s="51" t="s">
        <v>393</v>
      </c>
      <c r="C28" s="1061" t="s">
        <v>867</v>
      </c>
      <c r="D28" s="239">
        <f>D16</f>
        <v>3080</v>
      </c>
      <c r="E28" s="448">
        <f t="shared" si="0"/>
        <v>2002</v>
      </c>
      <c r="F28" s="1002">
        <f t="shared" si="1"/>
        <v>1848</v>
      </c>
      <c r="G28" s="991"/>
      <c r="H28" s="43"/>
      <c r="I28" s="43"/>
    </row>
    <row r="29" spans="1:9" s="10" customFormat="1" ht="30" x14ac:dyDescent="0.2">
      <c r="A29" s="59" t="s">
        <v>17</v>
      </c>
      <c r="B29" s="54" t="s">
        <v>273</v>
      </c>
      <c r="C29" s="82" t="s">
        <v>395</v>
      </c>
      <c r="D29" s="239">
        <f>D17</f>
        <v>3430</v>
      </c>
      <c r="E29" s="448">
        <f t="shared" si="0"/>
        <v>2230</v>
      </c>
      <c r="F29" s="1002">
        <f t="shared" si="1"/>
        <v>2058</v>
      </c>
      <c r="G29" s="991"/>
      <c r="H29" s="43"/>
      <c r="I29" s="43"/>
    </row>
    <row r="30" spans="1:9" s="10" customFormat="1" ht="30" x14ac:dyDescent="0.2">
      <c r="A30" s="60" t="s">
        <v>263</v>
      </c>
      <c r="B30" s="54" t="s">
        <v>274</v>
      </c>
      <c r="C30" s="374" t="s">
        <v>10</v>
      </c>
      <c r="D30" s="239">
        <f>D17</f>
        <v>3430</v>
      </c>
      <c r="E30" s="448">
        <f t="shared" si="0"/>
        <v>2230</v>
      </c>
      <c r="F30" s="1002">
        <f t="shared" si="1"/>
        <v>2058</v>
      </c>
      <c r="G30" s="991"/>
      <c r="H30" s="43"/>
      <c r="I30" s="43"/>
    </row>
    <row r="31" spans="1:9" s="10" customFormat="1" ht="30" x14ac:dyDescent="0.2">
      <c r="A31" s="59" t="s">
        <v>15</v>
      </c>
      <c r="B31" s="54" t="s">
        <v>275</v>
      </c>
      <c r="C31" s="82" t="s">
        <v>432</v>
      </c>
      <c r="D31" s="239">
        <f>D19</f>
        <v>2590</v>
      </c>
      <c r="E31" s="448">
        <f t="shared" si="0"/>
        <v>1684</v>
      </c>
      <c r="F31" s="1002">
        <f t="shared" si="1"/>
        <v>1554</v>
      </c>
      <c r="G31" s="991"/>
      <c r="H31" s="43"/>
      <c r="I31" s="43"/>
    </row>
    <row r="32" spans="1:9" s="10" customFormat="1" ht="30" x14ac:dyDescent="0.2">
      <c r="A32" s="60" t="s">
        <v>264</v>
      </c>
      <c r="B32" s="54" t="s">
        <v>274</v>
      </c>
      <c r="C32" s="374" t="s">
        <v>10</v>
      </c>
      <c r="D32" s="239">
        <f>D31</f>
        <v>2590</v>
      </c>
      <c r="E32" s="448">
        <f t="shared" si="0"/>
        <v>1684</v>
      </c>
      <c r="F32" s="1002">
        <f t="shared" si="1"/>
        <v>1554</v>
      </c>
      <c r="G32" s="991"/>
      <c r="H32" s="43"/>
      <c r="I32" s="43"/>
    </row>
    <row r="33" spans="1:9" s="10" customFormat="1" ht="30.75" thickBot="1" x14ac:dyDescent="0.25">
      <c r="A33" s="59" t="s">
        <v>265</v>
      </c>
      <c r="B33" s="54" t="s">
        <v>272</v>
      </c>
      <c r="C33" s="82" t="s">
        <v>395</v>
      </c>
      <c r="D33" s="240">
        <f>D21</f>
        <v>3300</v>
      </c>
      <c r="E33" s="448">
        <f t="shared" si="0"/>
        <v>2145</v>
      </c>
      <c r="F33" s="1002">
        <f t="shared" si="1"/>
        <v>1980</v>
      </c>
      <c r="G33" s="991"/>
      <c r="H33" s="43"/>
      <c r="I33" s="43"/>
    </row>
    <row r="34" spans="1:9" s="10" customFormat="1" ht="15" x14ac:dyDescent="0.2">
      <c r="A34" s="1411" t="s">
        <v>113</v>
      </c>
      <c r="B34" s="1412"/>
      <c r="C34" s="79" t="s">
        <v>269</v>
      </c>
      <c r="D34" s="347" t="s">
        <v>104</v>
      </c>
      <c r="E34" s="1003">
        <v>0.35</v>
      </c>
      <c r="F34" s="1004">
        <v>0.4</v>
      </c>
      <c r="G34" s="991"/>
      <c r="H34" s="43"/>
      <c r="I34" s="43"/>
    </row>
    <row r="35" spans="1:9" s="10" customFormat="1" ht="30" customHeight="1" x14ac:dyDescent="0.2">
      <c r="A35" s="60" t="s">
        <v>885</v>
      </c>
      <c r="B35" s="283" t="s">
        <v>532</v>
      </c>
      <c r="C35" s="82" t="s">
        <v>23</v>
      </c>
      <c r="D35" s="239">
        <v>3985</v>
      </c>
      <c r="E35" s="448">
        <f t="shared" si="0"/>
        <v>2590</v>
      </c>
      <c r="F35" s="1002">
        <f t="shared" si="1"/>
        <v>2391</v>
      </c>
      <c r="G35" s="991"/>
      <c r="H35" s="43"/>
      <c r="I35" s="43"/>
    </row>
    <row r="36" spans="1:9" s="10" customFormat="1" ht="30" x14ac:dyDescent="0.2">
      <c r="A36" s="60" t="s">
        <v>601</v>
      </c>
      <c r="B36" s="283" t="s">
        <v>555</v>
      </c>
      <c r="C36" s="82" t="s">
        <v>23</v>
      </c>
      <c r="D36" s="239">
        <v>4080</v>
      </c>
      <c r="E36" s="448">
        <f t="shared" si="0"/>
        <v>2652</v>
      </c>
      <c r="F36" s="1002">
        <f t="shared" si="1"/>
        <v>2448</v>
      </c>
      <c r="G36" s="991"/>
      <c r="H36" s="43"/>
      <c r="I36" s="43"/>
    </row>
    <row r="37" spans="1:9" s="10" customFormat="1" ht="30" x14ac:dyDescent="0.2">
      <c r="A37" s="60" t="s">
        <v>603</v>
      </c>
      <c r="B37" s="283" t="s">
        <v>654</v>
      </c>
      <c r="C37" s="82" t="s">
        <v>605</v>
      </c>
      <c r="D37" s="239">
        <v>4180</v>
      </c>
      <c r="E37" s="448">
        <f t="shared" si="0"/>
        <v>2717</v>
      </c>
      <c r="F37" s="1002">
        <f t="shared" si="1"/>
        <v>2508</v>
      </c>
      <c r="G37" s="991"/>
      <c r="H37" s="43"/>
      <c r="I37" s="43"/>
    </row>
    <row r="38" spans="1:9" s="10" customFormat="1" ht="30" x14ac:dyDescent="0.2">
      <c r="A38" s="60" t="s">
        <v>602</v>
      </c>
      <c r="B38" s="283" t="s">
        <v>655</v>
      </c>
      <c r="C38" s="82" t="s">
        <v>605</v>
      </c>
      <c r="D38" s="239">
        <v>4180</v>
      </c>
      <c r="E38" s="448">
        <f t="shared" si="0"/>
        <v>2717</v>
      </c>
      <c r="F38" s="1002">
        <f t="shared" si="1"/>
        <v>2508</v>
      </c>
      <c r="G38" s="991"/>
      <c r="H38" s="43"/>
      <c r="I38" s="43"/>
    </row>
    <row r="39" spans="1:9" s="10" customFormat="1" ht="30" hidden="1" x14ac:dyDescent="0.2">
      <c r="A39" s="60" t="s">
        <v>600</v>
      </c>
      <c r="B39" s="283" t="s">
        <v>532</v>
      </c>
      <c r="C39" s="82" t="s">
        <v>557</v>
      </c>
      <c r="D39" s="239">
        <v>2850</v>
      </c>
      <c r="E39" s="448">
        <f t="shared" si="0"/>
        <v>1853</v>
      </c>
      <c r="F39" s="1002">
        <f t="shared" si="1"/>
        <v>1710</v>
      </c>
      <c r="G39" s="991"/>
      <c r="H39" s="43"/>
      <c r="I39" s="43"/>
    </row>
    <row r="40" spans="1:9" s="10" customFormat="1" ht="30.75" thickBot="1" x14ac:dyDescent="0.25">
      <c r="A40" s="60" t="s">
        <v>604</v>
      </c>
      <c r="B40" s="283" t="s">
        <v>532</v>
      </c>
      <c r="C40" s="82" t="s">
        <v>605</v>
      </c>
      <c r="D40" s="239">
        <v>4350</v>
      </c>
      <c r="E40" s="448">
        <f t="shared" si="0"/>
        <v>2828</v>
      </c>
      <c r="F40" s="1002">
        <f t="shared" si="1"/>
        <v>2610</v>
      </c>
      <c r="G40" s="991"/>
      <c r="H40" s="43"/>
      <c r="I40" s="43"/>
    </row>
    <row r="41" spans="1:9" s="10" customFormat="1" ht="30.75" hidden="1" thickBot="1" x14ac:dyDescent="0.25">
      <c r="A41" s="60" t="s">
        <v>554</v>
      </c>
      <c r="B41" s="54" t="s">
        <v>754</v>
      </c>
      <c r="C41" s="82" t="s">
        <v>557</v>
      </c>
      <c r="D41" s="240">
        <v>4490</v>
      </c>
      <c r="E41" s="448">
        <f t="shared" si="0"/>
        <v>2919</v>
      </c>
      <c r="F41" s="1002">
        <f t="shared" si="1"/>
        <v>2694</v>
      </c>
      <c r="G41" s="991"/>
      <c r="H41" s="43"/>
      <c r="I41" s="43"/>
    </row>
    <row r="42" spans="1:9" s="10" customFormat="1" ht="15.75" thickBot="1" x14ac:dyDescent="0.25">
      <c r="A42" s="516" t="s">
        <v>807</v>
      </c>
      <c r="B42" s="400"/>
      <c r="C42" s="79" t="s">
        <v>269</v>
      </c>
      <c r="D42" s="348" t="s">
        <v>104</v>
      </c>
      <c r="E42" s="1003">
        <v>0.35</v>
      </c>
      <c r="F42" s="1004">
        <v>0.4</v>
      </c>
      <c r="G42" s="991"/>
      <c r="H42" s="43"/>
      <c r="I42" s="43"/>
    </row>
    <row r="43" spans="1:9" s="10" customFormat="1" ht="30.75" thickBot="1" x14ac:dyDescent="0.25">
      <c r="A43" s="518" t="s">
        <v>631</v>
      </c>
      <c r="B43" s="283" t="s">
        <v>632</v>
      </c>
      <c r="C43" s="82" t="s">
        <v>633</v>
      </c>
      <c r="D43" s="515">
        <v>2500</v>
      </c>
      <c r="E43" s="448">
        <f t="shared" si="0"/>
        <v>1625</v>
      </c>
      <c r="F43" s="1002">
        <f t="shared" si="1"/>
        <v>1500</v>
      </c>
      <c r="G43" s="991"/>
      <c r="H43" s="521"/>
      <c r="I43" s="43"/>
    </row>
    <row r="44" spans="1:9" s="10" customFormat="1" ht="15" x14ac:dyDescent="0.2">
      <c r="A44" s="517" t="s">
        <v>658</v>
      </c>
      <c r="B44" s="400"/>
      <c r="C44" s="79" t="s">
        <v>269</v>
      </c>
      <c r="D44" s="348" t="s">
        <v>104</v>
      </c>
      <c r="E44" s="1003">
        <v>0.35</v>
      </c>
      <c r="F44" s="1004">
        <v>0.4</v>
      </c>
      <c r="G44" s="991"/>
      <c r="H44" s="43"/>
      <c r="I44" s="43"/>
    </row>
    <row r="45" spans="1:9" s="10" customFormat="1" ht="30" x14ac:dyDescent="0.2">
      <c r="A45" s="431" t="s">
        <v>796</v>
      </c>
      <c r="B45" s="54" t="s">
        <v>798</v>
      </c>
      <c r="C45" s="83" t="s">
        <v>799</v>
      </c>
      <c r="D45" s="239">
        <v>4590</v>
      </c>
      <c r="E45" s="448">
        <f t="shared" si="0"/>
        <v>2984</v>
      </c>
      <c r="F45" s="1002">
        <f t="shared" si="1"/>
        <v>2754</v>
      </c>
      <c r="G45" s="991"/>
      <c r="H45" s="521" t="s">
        <v>635</v>
      </c>
      <c r="I45" s="43"/>
    </row>
    <row r="46" spans="1:9" s="10" customFormat="1" ht="30" x14ac:dyDescent="0.2">
      <c r="A46" s="431" t="s">
        <v>797</v>
      </c>
      <c r="B46" s="54" t="s">
        <v>798</v>
      </c>
      <c r="C46" s="83" t="s">
        <v>799</v>
      </c>
      <c r="D46" s="239">
        <v>4590</v>
      </c>
      <c r="E46" s="448">
        <f t="shared" si="0"/>
        <v>2984</v>
      </c>
      <c r="F46" s="1002">
        <f t="shared" si="1"/>
        <v>2754</v>
      </c>
      <c r="G46" s="991"/>
      <c r="H46" s="521" t="s">
        <v>635</v>
      </c>
      <c r="I46" s="43"/>
    </row>
    <row r="47" spans="1:9" s="10" customFormat="1" ht="30" x14ac:dyDescent="0.2">
      <c r="A47" s="431" t="s">
        <v>831</v>
      </c>
      <c r="B47" s="54" t="s">
        <v>795</v>
      </c>
      <c r="C47" s="83" t="s">
        <v>794</v>
      </c>
      <c r="D47" s="434">
        <v>4180</v>
      </c>
      <c r="E47" s="448">
        <f t="shared" si="0"/>
        <v>2717</v>
      </c>
      <c r="F47" s="1002">
        <f t="shared" si="1"/>
        <v>2508</v>
      </c>
      <c r="G47" s="991"/>
      <c r="H47" s="521" t="s">
        <v>635</v>
      </c>
      <c r="I47" s="43"/>
    </row>
    <row r="48" spans="1:9" s="10" customFormat="1" ht="30" x14ac:dyDescent="0.2">
      <c r="A48" s="431" t="s">
        <v>832</v>
      </c>
      <c r="B48" s="54" t="s">
        <v>793</v>
      </c>
      <c r="C48" s="83" t="s">
        <v>791</v>
      </c>
      <c r="D48" s="434">
        <v>4250</v>
      </c>
      <c r="E48" s="448">
        <f t="shared" si="0"/>
        <v>2763</v>
      </c>
      <c r="F48" s="1002">
        <f t="shared" si="1"/>
        <v>2550</v>
      </c>
      <c r="G48" s="991"/>
      <c r="H48" s="521" t="s">
        <v>635</v>
      </c>
      <c r="I48" s="43"/>
    </row>
    <row r="49" spans="1:14" s="10" customFormat="1" ht="30" x14ac:dyDescent="0.2">
      <c r="A49" s="431" t="s">
        <v>833</v>
      </c>
      <c r="B49" s="54" t="s">
        <v>792</v>
      </c>
      <c r="C49" s="83" t="s">
        <v>791</v>
      </c>
      <c r="D49" s="434">
        <v>4180</v>
      </c>
      <c r="E49" s="448">
        <f t="shared" si="0"/>
        <v>2717</v>
      </c>
      <c r="F49" s="1002">
        <f t="shared" si="1"/>
        <v>2508</v>
      </c>
      <c r="G49" s="991"/>
      <c r="H49" s="521" t="s">
        <v>635</v>
      </c>
      <c r="I49" s="43"/>
    </row>
    <row r="50" spans="1:14" s="10" customFormat="1" ht="15.75" thickBot="1" x14ac:dyDescent="0.25">
      <c r="A50" s="399" t="s">
        <v>659</v>
      </c>
      <c r="B50" s="400"/>
      <c r="C50" s="253" t="s">
        <v>269</v>
      </c>
      <c r="D50" s="349" t="s">
        <v>104</v>
      </c>
      <c r="E50" s="1003">
        <v>0.35</v>
      </c>
      <c r="F50" s="1004">
        <v>0.4</v>
      </c>
      <c r="G50" s="991"/>
      <c r="I50" s="43"/>
    </row>
    <row r="51" spans="1:14" s="10" customFormat="1" ht="30" x14ac:dyDescent="0.2">
      <c r="A51" s="431" t="s">
        <v>839</v>
      </c>
      <c r="B51" s="54" t="s">
        <v>838</v>
      </c>
      <c r="C51" s="83" t="s">
        <v>842</v>
      </c>
      <c r="D51" s="334">
        <v>5190</v>
      </c>
      <c r="E51" s="57">
        <f t="shared" ref="E51" si="2">ROUND(D51-D51*$E$5,0)</f>
        <v>3374</v>
      </c>
      <c r="F51" s="1002">
        <f t="shared" ref="F51" si="3">ROUND(D51-D51*$F$5,0)</f>
        <v>3114</v>
      </c>
      <c r="G51" s="991"/>
      <c r="H51" s="521" t="s">
        <v>635</v>
      </c>
      <c r="I51" s="43"/>
    </row>
    <row r="52" spans="1:14" s="10" customFormat="1" ht="30" x14ac:dyDescent="0.2">
      <c r="A52" s="61" t="s">
        <v>805</v>
      </c>
      <c r="B52" s="54" t="s">
        <v>271</v>
      </c>
      <c r="C52" s="82" t="s">
        <v>835</v>
      </c>
      <c r="D52" s="239">
        <v>5390</v>
      </c>
      <c r="E52" s="57">
        <f>ROUND(D52-D52*$E$5,0)</f>
        <v>3504</v>
      </c>
      <c r="F52" s="1002">
        <f>ROUND(D52-D52*$F$5,0)</f>
        <v>3234</v>
      </c>
      <c r="G52" s="991"/>
      <c r="H52" s="521" t="s">
        <v>635</v>
      </c>
      <c r="M52" s="92"/>
      <c r="N52" s="92"/>
    </row>
    <row r="53" spans="1:14" s="10" customFormat="1" ht="30" x14ac:dyDescent="0.2">
      <c r="A53" s="436" t="s">
        <v>790</v>
      </c>
      <c r="B53" s="54" t="s">
        <v>271</v>
      </c>
      <c r="C53" s="82" t="s">
        <v>836</v>
      </c>
      <c r="D53" s="239">
        <v>5460</v>
      </c>
      <c r="E53" s="57">
        <f t="shared" si="0"/>
        <v>3549</v>
      </c>
      <c r="F53" s="1002">
        <f t="shared" si="1"/>
        <v>3276</v>
      </c>
      <c r="G53" s="991"/>
      <c r="H53" s="521" t="s">
        <v>635</v>
      </c>
      <c r="M53" s="87"/>
      <c r="N53" s="87"/>
    </row>
    <row r="54" spans="1:14" s="10" customFormat="1" ht="30.75" thickBot="1" x14ac:dyDescent="0.25">
      <c r="A54" s="61" t="s">
        <v>823</v>
      </c>
      <c r="B54" s="54" t="s">
        <v>271</v>
      </c>
      <c r="C54" s="82" t="s">
        <v>837</v>
      </c>
      <c r="D54" s="240">
        <v>5390</v>
      </c>
      <c r="E54" s="57">
        <f t="shared" ref="E54" si="4">ROUND(D54-D54*$E$5,0)</f>
        <v>3504</v>
      </c>
      <c r="F54" s="1002">
        <f t="shared" ref="F54" si="5">ROUND(D54-D54*$F$5,0)</f>
        <v>3234</v>
      </c>
      <c r="G54" s="991"/>
      <c r="H54" s="521" t="s">
        <v>635</v>
      </c>
      <c r="M54" s="91"/>
      <c r="N54" s="91"/>
    </row>
    <row r="55" spans="1:14" s="10" customFormat="1" ht="15.75" thickBot="1" x14ac:dyDescent="0.25">
      <c r="A55" s="1411" t="s">
        <v>114</v>
      </c>
      <c r="B55" s="1412"/>
      <c r="C55" s="79" t="s">
        <v>269</v>
      </c>
      <c r="D55" s="349" t="s">
        <v>104</v>
      </c>
      <c r="E55" s="1003">
        <v>0.35</v>
      </c>
      <c r="F55" s="1004">
        <v>0.4</v>
      </c>
      <c r="G55" s="991"/>
      <c r="H55" s="43"/>
      <c r="I55" s="43"/>
    </row>
    <row r="56" spans="1:14" s="10" customFormat="1" ht="30.75" thickBot="1" x14ac:dyDescent="0.25">
      <c r="A56" s="60" t="s">
        <v>266</v>
      </c>
      <c r="B56" s="54" t="s">
        <v>270</v>
      </c>
      <c r="C56" s="82" t="s">
        <v>32</v>
      </c>
      <c r="D56" s="386">
        <v>250</v>
      </c>
      <c r="E56" s="448">
        <f t="shared" si="0"/>
        <v>163</v>
      </c>
      <c r="F56" s="1002">
        <f t="shared" si="1"/>
        <v>150</v>
      </c>
      <c r="G56" s="991"/>
      <c r="H56" s="987" t="s">
        <v>338</v>
      </c>
      <c r="I56" s="528"/>
      <c r="J56" s="85"/>
      <c r="K56" s="85"/>
      <c r="L56" s="86"/>
    </row>
    <row r="57" spans="1:14" s="10" customFormat="1" ht="15" x14ac:dyDescent="0.2">
      <c r="A57" s="1413" t="s">
        <v>115</v>
      </c>
      <c r="B57" s="1412"/>
      <c r="C57" s="79" t="s">
        <v>269</v>
      </c>
      <c r="D57" s="347" t="s">
        <v>104</v>
      </c>
      <c r="E57" s="1003">
        <v>0.35</v>
      </c>
      <c r="F57" s="1004">
        <v>0.4</v>
      </c>
      <c r="G57" s="991"/>
      <c r="H57" s="986" t="s">
        <v>339</v>
      </c>
      <c r="I57" s="529"/>
      <c r="J57" s="87"/>
      <c r="K57" s="87"/>
      <c r="L57" s="88"/>
      <c r="M57" s="92"/>
      <c r="N57" s="92"/>
    </row>
    <row r="58" spans="1:14" s="10" customFormat="1" ht="15" x14ac:dyDescent="0.2">
      <c r="A58" s="59" t="s">
        <v>116</v>
      </c>
      <c r="B58" s="382" t="s">
        <v>117</v>
      </c>
      <c r="C58" s="82" t="s">
        <v>102</v>
      </c>
      <c r="D58" s="239">
        <v>210</v>
      </c>
      <c r="E58" s="448">
        <f t="shared" si="0"/>
        <v>137</v>
      </c>
      <c r="F58" s="1002">
        <f t="shared" si="1"/>
        <v>126</v>
      </c>
      <c r="G58" s="991"/>
      <c r="H58" s="464" t="s">
        <v>152</v>
      </c>
      <c r="I58" s="465"/>
      <c r="J58" s="465"/>
      <c r="K58" s="465"/>
      <c r="L58" s="466"/>
      <c r="M58" s="87"/>
      <c r="N58" s="87"/>
    </row>
    <row r="59" spans="1:14" s="10" customFormat="1" ht="15" x14ac:dyDescent="0.2">
      <c r="A59" s="59" t="s">
        <v>116</v>
      </c>
      <c r="B59" s="382" t="s">
        <v>118</v>
      </c>
      <c r="C59" s="82" t="s">
        <v>102</v>
      </c>
      <c r="D59" s="239">
        <v>230</v>
      </c>
      <c r="E59" s="448">
        <f t="shared" si="0"/>
        <v>150</v>
      </c>
      <c r="F59" s="1002">
        <f t="shared" si="1"/>
        <v>138</v>
      </c>
      <c r="G59" s="991"/>
      <c r="H59" s="43"/>
      <c r="M59" s="91"/>
      <c r="N59" s="91"/>
    </row>
    <row r="60" spans="1:14" s="10" customFormat="1" ht="15" x14ac:dyDescent="0.2">
      <c r="A60" s="59" t="s">
        <v>116</v>
      </c>
      <c r="B60" s="382" t="s">
        <v>119</v>
      </c>
      <c r="C60" s="82" t="s">
        <v>102</v>
      </c>
      <c r="D60" s="239">
        <v>280</v>
      </c>
      <c r="E60" s="448">
        <f t="shared" si="0"/>
        <v>182</v>
      </c>
      <c r="F60" s="1002">
        <f t="shared" si="1"/>
        <v>168</v>
      </c>
      <c r="G60" s="991"/>
      <c r="H60" s="43"/>
      <c r="I60" s="43"/>
    </row>
    <row r="61" spans="1:14" s="10" customFormat="1" ht="15.75" thickBot="1" x14ac:dyDescent="0.25">
      <c r="A61" s="59" t="s">
        <v>116</v>
      </c>
      <c r="B61" s="60" t="s">
        <v>598</v>
      </c>
      <c r="C61" s="82" t="s">
        <v>102</v>
      </c>
      <c r="D61" s="240">
        <v>432</v>
      </c>
      <c r="E61" s="448">
        <f t="shared" si="0"/>
        <v>281</v>
      </c>
      <c r="F61" s="1002">
        <f t="shared" si="1"/>
        <v>259</v>
      </c>
      <c r="G61" s="991"/>
      <c r="H61" s="987" t="s">
        <v>338</v>
      </c>
      <c r="I61" s="528"/>
      <c r="J61" s="85"/>
      <c r="K61" s="85"/>
      <c r="L61" s="86"/>
    </row>
    <row r="62" spans="1:14" s="10" customFormat="1" ht="15.75" thickBot="1" x14ac:dyDescent="0.25">
      <c r="A62" s="64" t="s">
        <v>34</v>
      </c>
      <c r="B62" s="380" t="s">
        <v>105</v>
      </c>
      <c r="C62" s="253" t="s">
        <v>269</v>
      </c>
      <c r="D62" s="381" t="s">
        <v>104</v>
      </c>
      <c r="E62" s="1003">
        <v>0.35</v>
      </c>
      <c r="F62" s="1004">
        <v>0.4</v>
      </c>
      <c r="G62" s="991"/>
      <c r="H62" s="986" t="s">
        <v>339</v>
      </c>
      <c r="I62" s="529"/>
      <c r="J62" s="87"/>
      <c r="K62" s="87"/>
      <c r="L62" s="88"/>
    </row>
    <row r="63" spans="1:14" s="10" customFormat="1" ht="15" x14ac:dyDescent="0.2">
      <c r="A63" s="66" t="s">
        <v>640</v>
      </c>
      <c r="B63" s="48" t="s">
        <v>276</v>
      </c>
      <c r="C63" s="74" t="s">
        <v>278</v>
      </c>
      <c r="D63" s="343">
        <v>816</v>
      </c>
      <c r="E63" s="448">
        <f t="shared" si="0"/>
        <v>530</v>
      </c>
      <c r="F63" s="1002">
        <f t="shared" si="1"/>
        <v>490</v>
      </c>
      <c r="G63" s="991"/>
      <c r="H63" s="461" t="s">
        <v>154</v>
      </c>
      <c r="I63" s="462"/>
      <c r="J63" s="462"/>
      <c r="K63" s="462"/>
      <c r="L63" s="463"/>
      <c r="M63" s="55"/>
      <c r="N63" s="55"/>
    </row>
    <row r="64" spans="1:14" s="10" customFormat="1" ht="15" x14ac:dyDescent="0.2">
      <c r="A64" s="68"/>
      <c r="B64" s="532" t="s">
        <v>277</v>
      </c>
      <c r="C64" s="74" t="s">
        <v>641</v>
      </c>
      <c r="D64" s="344">
        <v>1215</v>
      </c>
      <c r="E64" s="448">
        <f t="shared" si="0"/>
        <v>790</v>
      </c>
      <c r="F64" s="1002">
        <f t="shared" si="1"/>
        <v>729</v>
      </c>
      <c r="G64" s="991"/>
      <c r="H64" s="43"/>
      <c r="I64" s="43"/>
      <c r="K64" s="55"/>
      <c r="L64" s="55"/>
      <c r="M64" s="55"/>
      <c r="N64" s="55"/>
    </row>
    <row r="65" spans="1:14" s="10" customFormat="1" ht="15" x14ac:dyDescent="0.2">
      <c r="A65" s="68"/>
      <c r="B65" s="532" t="s">
        <v>277</v>
      </c>
      <c r="C65" s="74" t="s">
        <v>642</v>
      </c>
      <c r="D65" s="344">
        <v>1270</v>
      </c>
      <c r="E65" s="448">
        <f t="shared" si="0"/>
        <v>826</v>
      </c>
      <c r="F65" s="1002">
        <f t="shared" si="1"/>
        <v>762</v>
      </c>
      <c r="G65" s="991"/>
      <c r="H65" s="43"/>
      <c r="I65" s="43"/>
    </row>
    <row r="66" spans="1:14" s="10" customFormat="1" ht="15" x14ac:dyDescent="0.2">
      <c r="A66" s="66" t="s">
        <v>279</v>
      </c>
      <c r="B66" s="67" t="s">
        <v>607</v>
      </c>
      <c r="C66" s="74" t="s">
        <v>102</v>
      </c>
      <c r="D66" s="344">
        <v>878</v>
      </c>
      <c r="E66" s="448">
        <f t="shared" si="0"/>
        <v>571</v>
      </c>
      <c r="F66" s="1002">
        <f t="shared" si="1"/>
        <v>527</v>
      </c>
      <c r="G66" s="991"/>
      <c r="H66" s="43"/>
      <c r="I66" s="43"/>
      <c r="K66" s="55"/>
      <c r="L66" s="55"/>
      <c r="M66" s="55"/>
      <c r="N66" s="55"/>
    </row>
    <row r="67" spans="1:14" s="10" customFormat="1" ht="15" x14ac:dyDescent="0.2">
      <c r="A67" s="68"/>
      <c r="B67" s="67" t="s">
        <v>120</v>
      </c>
      <c r="C67" s="74" t="s">
        <v>102</v>
      </c>
      <c r="D67" s="344">
        <v>768</v>
      </c>
      <c r="E67" s="448">
        <f t="shared" si="0"/>
        <v>499</v>
      </c>
      <c r="F67" s="1002">
        <f t="shared" si="1"/>
        <v>461</v>
      </c>
      <c r="G67" s="991"/>
      <c r="H67" s="43"/>
      <c r="I67" s="43"/>
      <c r="K67" s="55"/>
      <c r="L67" s="55"/>
      <c r="M67" s="55"/>
      <c r="N67" s="55"/>
    </row>
    <row r="68" spans="1:14" s="10" customFormat="1" ht="15" x14ac:dyDescent="0.2">
      <c r="A68" s="69"/>
      <c r="B68" s="49" t="s">
        <v>121</v>
      </c>
      <c r="C68" s="74" t="s">
        <v>102</v>
      </c>
      <c r="D68" s="344">
        <v>972</v>
      </c>
      <c r="E68" s="448">
        <f t="shared" si="0"/>
        <v>632</v>
      </c>
      <c r="F68" s="1002">
        <f t="shared" si="1"/>
        <v>583</v>
      </c>
      <c r="G68" s="991"/>
      <c r="H68" s="43"/>
      <c r="I68" s="43"/>
    </row>
    <row r="69" spans="1:14" s="10" customFormat="1" ht="15" x14ac:dyDescent="0.2">
      <c r="A69" s="68"/>
      <c r="B69" s="48" t="s">
        <v>122</v>
      </c>
      <c r="C69" s="74" t="s">
        <v>102</v>
      </c>
      <c r="D69" s="344">
        <v>577.5</v>
      </c>
      <c r="E69" s="448">
        <f t="shared" si="0"/>
        <v>375</v>
      </c>
      <c r="F69" s="1002">
        <f t="shared" si="1"/>
        <v>347</v>
      </c>
      <c r="G69" s="991"/>
      <c r="H69" s="43"/>
      <c r="I69" s="43"/>
    </row>
    <row r="70" spans="1:14" s="10" customFormat="1" ht="15" x14ac:dyDescent="0.2">
      <c r="A70" s="69"/>
      <c r="B70" s="49" t="s">
        <v>123</v>
      </c>
      <c r="C70" s="74" t="s">
        <v>102</v>
      </c>
      <c r="D70" s="344">
        <v>450</v>
      </c>
      <c r="E70" s="448">
        <f t="shared" si="0"/>
        <v>293</v>
      </c>
      <c r="F70" s="1002">
        <f t="shared" si="1"/>
        <v>270</v>
      </c>
      <c r="G70" s="991"/>
      <c r="H70" s="43"/>
      <c r="I70" s="43"/>
    </row>
    <row r="71" spans="1:14" s="10" customFormat="1" ht="15" x14ac:dyDescent="0.2">
      <c r="A71" s="69"/>
      <c r="B71" s="49" t="s">
        <v>124</v>
      </c>
      <c r="C71" s="74" t="s">
        <v>102</v>
      </c>
      <c r="D71" s="344">
        <v>350</v>
      </c>
      <c r="E71" s="448">
        <f t="shared" si="0"/>
        <v>228</v>
      </c>
      <c r="F71" s="1002">
        <f t="shared" si="1"/>
        <v>210</v>
      </c>
      <c r="G71" s="991"/>
      <c r="H71" s="43"/>
      <c r="I71" s="43"/>
    </row>
    <row r="72" spans="1:14" s="10" customFormat="1" ht="15" x14ac:dyDescent="0.2">
      <c r="A72" s="66" t="s">
        <v>125</v>
      </c>
      <c r="B72" s="49" t="s">
        <v>126</v>
      </c>
      <c r="C72" s="74" t="s">
        <v>102</v>
      </c>
      <c r="D72" s="344">
        <v>360</v>
      </c>
      <c r="E72" s="448">
        <f t="shared" si="0"/>
        <v>234</v>
      </c>
      <c r="F72" s="1002">
        <f t="shared" si="1"/>
        <v>216</v>
      </c>
      <c r="G72" s="991"/>
      <c r="H72" s="43"/>
      <c r="I72" s="530"/>
      <c r="J72" s="47"/>
    </row>
    <row r="73" spans="1:14" s="10" customFormat="1" ht="15" x14ac:dyDescent="0.2">
      <c r="A73" s="68"/>
      <c r="B73" s="49" t="s">
        <v>127</v>
      </c>
      <c r="C73" s="74" t="s">
        <v>102</v>
      </c>
      <c r="D73" s="344">
        <v>444</v>
      </c>
      <c r="E73" s="448">
        <f t="shared" ref="E73:E136" si="6">ROUND(D73-D73*$E$5,0)</f>
        <v>289</v>
      </c>
      <c r="F73" s="1002">
        <f t="shared" ref="F73:F136" si="7">ROUND(D73-D73*$F$5,0)</f>
        <v>266</v>
      </c>
      <c r="G73" s="991"/>
      <c r="H73" s="43"/>
      <c r="I73" s="43"/>
    </row>
    <row r="74" spans="1:14" s="10" customFormat="1" ht="15" hidden="1" x14ac:dyDescent="0.2">
      <c r="A74" s="68"/>
      <c r="B74" s="48" t="s">
        <v>128</v>
      </c>
      <c r="C74" s="74" t="s">
        <v>102</v>
      </c>
      <c r="D74" s="344">
        <v>934.5</v>
      </c>
      <c r="E74" s="448">
        <f t="shared" si="6"/>
        <v>607</v>
      </c>
      <c r="F74" s="1002">
        <f t="shared" si="7"/>
        <v>561</v>
      </c>
      <c r="G74" s="991"/>
      <c r="H74" s="43"/>
      <c r="I74" s="43"/>
    </row>
    <row r="75" spans="1:14" s="10" customFormat="1" ht="15" x14ac:dyDescent="0.2">
      <c r="A75" s="66" t="s">
        <v>267</v>
      </c>
      <c r="B75" s="48" t="s">
        <v>35</v>
      </c>
      <c r="C75" s="74" t="s">
        <v>102</v>
      </c>
      <c r="D75" s="344">
        <v>96</v>
      </c>
      <c r="E75" s="448">
        <f t="shared" si="6"/>
        <v>62</v>
      </c>
      <c r="F75" s="1002">
        <f t="shared" si="7"/>
        <v>58</v>
      </c>
      <c r="G75" s="991"/>
      <c r="H75" s="43"/>
      <c r="I75" s="43"/>
    </row>
    <row r="76" spans="1:14" s="10" customFormat="1" ht="30" customHeight="1" x14ac:dyDescent="0.2">
      <c r="A76" s="68" t="s">
        <v>268</v>
      </c>
      <c r="B76" s="48" t="s">
        <v>36</v>
      </c>
      <c r="C76" s="74" t="s">
        <v>102</v>
      </c>
      <c r="D76" s="344">
        <v>120</v>
      </c>
      <c r="E76" s="448">
        <f t="shared" si="6"/>
        <v>78</v>
      </c>
      <c r="F76" s="1002">
        <f t="shared" si="7"/>
        <v>72</v>
      </c>
      <c r="G76" s="991"/>
      <c r="H76" s="43"/>
      <c r="I76" s="43"/>
    </row>
    <row r="77" spans="1:14" s="10" customFormat="1" ht="15" x14ac:dyDescent="0.2">
      <c r="A77" s="65"/>
      <c r="B77" s="48" t="s">
        <v>37</v>
      </c>
      <c r="C77" s="74" t="s">
        <v>102</v>
      </c>
      <c r="D77" s="344">
        <v>264</v>
      </c>
      <c r="E77" s="448">
        <f t="shared" si="6"/>
        <v>172</v>
      </c>
      <c r="F77" s="1002">
        <f t="shared" si="7"/>
        <v>158</v>
      </c>
      <c r="G77" s="991"/>
      <c r="H77" s="43"/>
      <c r="I77" s="43"/>
    </row>
    <row r="78" spans="1:14" s="10" customFormat="1" ht="30" x14ac:dyDescent="0.2">
      <c r="A78" s="533" t="s">
        <v>643</v>
      </c>
      <c r="B78" s="48" t="s">
        <v>808</v>
      </c>
      <c r="C78" s="74" t="s">
        <v>102</v>
      </c>
      <c r="D78" s="544">
        <v>120</v>
      </c>
      <c r="E78" s="448">
        <f t="shared" si="6"/>
        <v>78</v>
      </c>
      <c r="F78" s="1002">
        <f t="shared" si="7"/>
        <v>72</v>
      </c>
      <c r="G78" s="991"/>
      <c r="H78" s="43"/>
      <c r="I78" s="43"/>
    </row>
    <row r="79" spans="1:14" s="10" customFormat="1" ht="15" hidden="1" x14ac:dyDescent="0.2">
      <c r="A79" s="63" t="s">
        <v>534</v>
      </c>
      <c r="B79" s="46" t="s">
        <v>535</v>
      </c>
      <c r="C79" s="74" t="s">
        <v>102</v>
      </c>
      <c r="D79" s="344">
        <v>370</v>
      </c>
      <c r="E79" s="448">
        <f t="shared" si="6"/>
        <v>241</v>
      </c>
      <c r="F79" s="1002">
        <f t="shared" si="7"/>
        <v>222</v>
      </c>
      <c r="G79" s="991"/>
      <c r="H79" s="43"/>
      <c r="I79" s="43"/>
    </row>
    <row r="80" spans="1:14" s="10" customFormat="1" ht="15" hidden="1" x14ac:dyDescent="0.2">
      <c r="A80" s="63" t="s">
        <v>666</v>
      </c>
      <c r="B80" s="46" t="s">
        <v>536</v>
      </c>
      <c r="C80" s="74" t="s">
        <v>102</v>
      </c>
      <c r="D80" s="344">
        <v>210</v>
      </c>
      <c r="E80" s="448">
        <f t="shared" si="6"/>
        <v>137</v>
      </c>
      <c r="F80" s="1002">
        <f t="shared" si="7"/>
        <v>126</v>
      </c>
      <c r="G80" s="991"/>
      <c r="H80" s="43"/>
      <c r="I80" s="43"/>
    </row>
    <row r="81" spans="1:9" s="10" customFormat="1" ht="15" x14ac:dyDescent="0.2">
      <c r="A81" s="63" t="s">
        <v>129</v>
      </c>
      <c r="B81" s="46" t="s">
        <v>537</v>
      </c>
      <c r="C81" s="74" t="s">
        <v>102</v>
      </c>
      <c r="D81" s="344">
        <v>120</v>
      </c>
      <c r="E81" s="448">
        <f t="shared" si="6"/>
        <v>78</v>
      </c>
      <c r="F81" s="1002">
        <f t="shared" si="7"/>
        <v>72</v>
      </c>
      <c r="G81" s="991"/>
      <c r="H81" s="43"/>
      <c r="I81" s="43"/>
    </row>
    <row r="82" spans="1:9" s="10" customFormat="1" ht="15.75" thickBot="1" x14ac:dyDescent="0.25">
      <c r="A82" s="73" t="s">
        <v>129</v>
      </c>
      <c r="B82" s="71" t="s">
        <v>608</v>
      </c>
      <c r="C82" s="75" t="s">
        <v>102</v>
      </c>
      <c r="D82" s="345">
        <v>290</v>
      </c>
      <c r="E82" s="448">
        <f t="shared" si="6"/>
        <v>189</v>
      </c>
      <c r="F82" s="1002">
        <f t="shared" si="7"/>
        <v>174</v>
      </c>
      <c r="G82" s="991"/>
      <c r="H82" s="43"/>
    </row>
    <row r="83" spans="1:9" s="10" customFormat="1" ht="15.75" thickBot="1" x14ac:dyDescent="0.25">
      <c r="A83" s="1414" t="s">
        <v>648</v>
      </c>
      <c r="B83" s="1415"/>
      <c r="C83" s="537" t="s">
        <v>133</v>
      </c>
      <c r="D83" s="538" t="s">
        <v>104</v>
      </c>
      <c r="E83" s="1003">
        <v>0.35</v>
      </c>
      <c r="F83" s="1004">
        <v>0.4</v>
      </c>
      <c r="G83" s="991"/>
      <c r="H83" s="43"/>
    </row>
    <row r="84" spans="1:9" s="10" customFormat="1" ht="15.75" hidden="1" thickBot="1" x14ac:dyDescent="0.25">
      <c r="A84" s="70" t="s">
        <v>645</v>
      </c>
      <c r="B84" s="72" t="s">
        <v>647</v>
      </c>
      <c r="C84" s="1150" t="s">
        <v>419</v>
      </c>
      <c r="D84" s="343"/>
      <c r="E84" s="448">
        <f t="shared" si="6"/>
        <v>0</v>
      </c>
      <c r="F84" s="1002">
        <f t="shared" si="7"/>
        <v>0</v>
      </c>
      <c r="G84" s="991"/>
      <c r="H84" s="43"/>
    </row>
    <row r="85" spans="1:9" s="10" customFormat="1" ht="15" x14ac:dyDescent="0.2">
      <c r="A85" s="70" t="s">
        <v>815</v>
      </c>
      <c r="B85" s="1129" t="s">
        <v>646</v>
      </c>
      <c r="C85" s="959" t="s">
        <v>816</v>
      </c>
      <c r="D85" s="346">
        <v>820</v>
      </c>
      <c r="E85" s="448">
        <f t="shared" si="6"/>
        <v>533</v>
      </c>
      <c r="F85" s="1002">
        <f t="shared" si="7"/>
        <v>492</v>
      </c>
      <c r="G85" s="991"/>
      <c r="H85" s="43"/>
    </row>
    <row r="86" spans="1:9" s="10" customFormat="1" ht="15" x14ac:dyDescent="0.2">
      <c r="A86" s="533" t="s">
        <v>850</v>
      </c>
      <c r="B86" s="1130" t="s">
        <v>817</v>
      </c>
      <c r="C86" s="1151" t="s">
        <v>816</v>
      </c>
      <c r="D86" s="344">
        <v>820</v>
      </c>
      <c r="E86" s="448">
        <f t="shared" si="6"/>
        <v>533</v>
      </c>
      <c r="F86" s="1002">
        <f t="shared" si="7"/>
        <v>492</v>
      </c>
      <c r="G86" s="991"/>
      <c r="H86" s="43"/>
    </row>
    <row r="87" spans="1:9" s="10" customFormat="1" ht="15.75" thickBot="1" x14ac:dyDescent="0.25">
      <c r="A87" s="533" t="s">
        <v>849</v>
      </c>
      <c r="B87" s="1129" t="s">
        <v>818</v>
      </c>
      <c r="C87" s="1151" t="s">
        <v>816</v>
      </c>
      <c r="D87" s="346">
        <v>820</v>
      </c>
      <c r="E87" s="448">
        <f t="shared" si="6"/>
        <v>533</v>
      </c>
      <c r="F87" s="1002">
        <f t="shared" si="7"/>
        <v>492</v>
      </c>
      <c r="G87" s="991"/>
      <c r="H87" s="43"/>
      <c r="I87" s="43"/>
    </row>
    <row r="88" spans="1:9" s="10" customFormat="1" ht="15.75" thickBot="1" x14ac:dyDescent="0.25">
      <c r="A88" s="1416" t="s">
        <v>822</v>
      </c>
      <c r="B88" s="1417"/>
      <c r="C88" s="1152" t="s">
        <v>133</v>
      </c>
      <c r="D88" s="535" t="s">
        <v>104</v>
      </c>
      <c r="E88" s="1005">
        <v>0.35</v>
      </c>
      <c r="F88" s="1006">
        <v>0.4</v>
      </c>
      <c r="G88" s="991"/>
      <c r="H88" s="43"/>
      <c r="I88" s="43"/>
    </row>
    <row r="89" spans="1:9" s="10" customFormat="1" ht="15" x14ac:dyDescent="0.2">
      <c r="A89" s="70" t="s">
        <v>40</v>
      </c>
      <c r="B89" s="1129" t="s">
        <v>280</v>
      </c>
      <c r="C89" s="1151" t="s">
        <v>134</v>
      </c>
      <c r="D89" s="346">
        <v>310</v>
      </c>
      <c r="E89" s="448">
        <f t="shared" si="6"/>
        <v>202</v>
      </c>
      <c r="F89" s="1002">
        <f t="shared" si="7"/>
        <v>186</v>
      </c>
      <c r="G89" s="991"/>
      <c r="H89" s="43"/>
      <c r="I89" s="43"/>
    </row>
    <row r="90" spans="1:9" s="10" customFormat="1" ht="15" x14ac:dyDescent="0.2">
      <c r="A90" s="63" t="s">
        <v>398</v>
      </c>
      <c r="B90" s="1130" t="s">
        <v>397</v>
      </c>
      <c r="C90" s="1153" t="s">
        <v>134</v>
      </c>
      <c r="D90" s="346">
        <v>310</v>
      </c>
      <c r="E90" s="448">
        <f t="shared" si="6"/>
        <v>202</v>
      </c>
      <c r="F90" s="1002">
        <f t="shared" si="7"/>
        <v>186</v>
      </c>
      <c r="G90" s="991"/>
      <c r="H90" s="43"/>
      <c r="I90" s="43"/>
    </row>
    <row r="91" spans="1:9" s="10" customFormat="1" ht="15" x14ac:dyDescent="0.2">
      <c r="A91" s="63" t="s">
        <v>43</v>
      </c>
      <c r="B91" s="1130" t="s">
        <v>399</v>
      </c>
      <c r="C91" s="1153" t="s">
        <v>134</v>
      </c>
      <c r="D91" s="346">
        <v>310</v>
      </c>
      <c r="E91" s="448">
        <f t="shared" si="6"/>
        <v>202</v>
      </c>
      <c r="F91" s="1002">
        <f t="shared" si="7"/>
        <v>186</v>
      </c>
      <c r="G91" s="991"/>
      <c r="H91" s="43"/>
      <c r="I91" s="43"/>
    </row>
    <row r="92" spans="1:9" s="10" customFormat="1" ht="15" x14ac:dyDescent="0.2">
      <c r="A92" s="62" t="s">
        <v>44</v>
      </c>
      <c r="B92" s="1130" t="s">
        <v>400</v>
      </c>
      <c r="C92" s="1153" t="s">
        <v>134</v>
      </c>
      <c r="D92" s="346">
        <v>310</v>
      </c>
      <c r="E92" s="448">
        <f t="shared" si="6"/>
        <v>202</v>
      </c>
      <c r="F92" s="1002">
        <f t="shared" si="7"/>
        <v>186</v>
      </c>
      <c r="G92" s="991"/>
      <c r="H92" s="43"/>
      <c r="I92" s="43"/>
    </row>
    <row r="93" spans="1:9" s="10" customFormat="1" ht="15" x14ac:dyDescent="0.2">
      <c r="A93" s="62" t="s">
        <v>401</v>
      </c>
      <c r="B93" s="1130" t="s">
        <v>420</v>
      </c>
      <c r="C93" s="1153" t="s">
        <v>134</v>
      </c>
      <c r="D93" s="346">
        <v>310</v>
      </c>
      <c r="E93" s="448">
        <f t="shared" si="6"/>
        <v>202</v>
      </c>
      <c r="F93" s="1002">
        <f t="shared" si="7"/>
        <v>186</v>
      </c>
      <c r="G93" s="991"/>
      <c r="H93" s="43"/>
      <c r="I93" s="43"/>
    </row>
    <row r="94" spans="1:9" s="10" customFormat="1" ht="15.75" thickBot="1" x14ac:dyDescent="0.25">
      <c r="A94" s="66" t="s">
        <v>39</v>
      </c>
      <c r="B94" s="1131" t="s">
        <v>403</v>
      </c>
      <c r="C94" s="1154" t="s">
        <v>134</v>
      </c>
      <c r="D94" s="346">
        <v>310</v>
      </c>
      <c r="E94" s="448">
        <f t="shared" si="6"/>
        <v>202</v>
      </c>
      <c r="F94" s="1002">
        <f t="shared" si="7"/>
        <v>186</v>
      </c>
      <c r="G94" s="991"/>
      <c r="H94" s="43"/>
      <c r="I94" s="43"/>
    </row>
    <row r="95" spans="1:9" s="10" customFormat="1" ht="15.75" thickBot="1" x14ac:dyDescent="0.25">
      <c r="A95" s="1442" t="s">
        <v>821</v>
      </c>
      <c r="B95" s="1443"/>
      <c r="C95" s="1155" t="s">
        <v>133</v>
      </c>
      <c r="D95" s="949" t="s">
        <v>104</v>
      </c>
      <c r="E95" s="1005">
        <v>0.35</v>
      </c>
      <c r="F95" s="1006">
        <v>0.4</v>
      </c>
      <c r="G95" s="991"/>
      <c r="H95" s="43"/>
      <c r="I95" s="43"/>
    </row>
    <row r="96" spans="1:9" s="10" customFormat="1" ht="15" x14ac:dyDescent="0.2">
      <c r="A96" s="70" t="s">
        <v>410</v>
      </c>
      <c r="B96" s="1129" t="s">
        <v>409</v>
      </c>
      <c r="C96" s="1151" t="s">
        <v>419</v>
      </c>
      <c r="D96" s="346">
        <v>310</v>
      </c>
      <c r="E96" s="448">
        <f t="shared" si="6"/>
        <v>202</v>
      </c>
      <c r="F96" s="1002">
        <f t="shared" si="7"/>
        <v>186</v>
      </c>
      <c r="G96" s="991"/>
      <c r="H96" s="43"/>
      <c r="I96" s="43"/>
    </row>
    <row r="97" spans="1:9" s="10" customFormat="1" ht="15" x14ac:dyDescent="0.2">
      <c r="A97" s="63" t="s">
        <v>412</v>
      </c>
      <c r="B97" s="1130" t="s">
        <v>411</v>
      </c>
      <c r="C97" s="1153" t="s">
        <v>419</v>
      </c>
      <c r="D97" s="346">
        <v>310</v>
      </c>
      <c r="E97" s="448">
        <f t="shared" si="6"/>
        <v>202</v>
      </c>
      <c r="F97" s="1002">
        <f t="shared" si="7"/>
        <v>186</v>
      </c>
      <c r="G97" s="991"/>
      <c r="H97" s="43"/>
      <c r="I97" s="43"/>
    </row>
    <row r="98" spans="1:9" s="10" customFormat="1" ht="15" x14ac:dyDescent="0.2">
      <c r="A98" s="63" t="s">
        <v>414</v>
      </c>
      <c r="B98" s="1130" t="s">
        <v>413</v>
      </c>
      <c r="C98" s="1153" t="s">
        <v>419</v>
      </c>
      <c r="D98" s="346">
        <v>310</v>
      </c>
      <c r="E98" s="448">
        <f t="shared" si="6"/>
        <v>202</v>
      </c>
      <c r="F98" s="1002">
        <f t="shared" si="7"/>
        <v>186</v>
      </c>
      <c r="G98" s="991"/>
      <c r="H98" s="43"/>
      <c r="I98" s="43"/>
    </row>
    <row r="99" spans="1:9" s="10" customFormat="1" ht="15" x14ac:dyDescent="0.2">
      <c r="A99" s="63" t="s">
        <v>415</v>
      </c>
      <c r="B99" s="1130" t="s">
        <v>417</v>
      </c>
      <c r="C99" s="1153" t="s">
        <v>419</v>
      </c>
      <c r="D99" s="346">
        <v>310</v>
      </c>
      <c r="E99" s="448">
        <f t="shared" si="6"/>
        <v>202</v>
      </c>
      <c r="F99" s="1002">
        <f t="shared" si="7"/>
        <v>186</v>
      </c>
      <c r="G99" s="991"/>
      <c r="H99" s="43"/>
      <c r="I99" s="43"/>
    </row>
    <row r="100" spans="1:9" s="10" customFormat="1" ht="15.75" thickBot="1" x14ac:dyDescent="0.25">
      <c r="A100" s="63" t="s">
        <v>416</v>
      </c>
      <c r="B100" s="1130" t="s">
        <v>418</v>
      </c>
      <c r="C100" s="1153" t="s">
        <v>419</v>
      </c>
      <c r="D100" s="346">
        <v>310</v>
      </c>
      <c r="E100" s="448">
        <f t="shared" si="6"/>
        <v>202</v>
      </c>
      <c r="F100" s="1002">
        <f t="shared" si="7"/>
        <v>186</v>
      </c>
      <c r="G100" s="991"/>
      <c r="H100" s="43"/>
      <c r="I100" s="43"/>
    </row>
    <row r="101" spans="1:9" s="10" customFormat="1" ht="15.75" thickBot="1" x14ac:dyDescent="0.25">
      <c r="A101" s="1409" t="s">
        <v>660</v>
      </c>
      <c r="B101" s="1410"/>
      <c r="C101" s="1156" t="s">
        <v>133</v>
      </c>
      <c r="D101" s="535" t="s">
        <v>104</v>
      </c>
      <c r="E101" s="1007">
        <v>0.35</v>
      </c>
      <c r="F101" s="1008">
        <v>0.4</v>
      </c>
      <c r="G101" s="991"/>
      <c r="H101" s="43"/>
      <c r="I101" s="43"/>
    </row>
    <row r="102" spans="1:9" s="10" customFormat="1" ht="15" x14ac:dyDescent="0.2">
      <c r="A102" s="548" t="s">
        <v>886</v>
      </c>
      <c r="B102" s="1132" t="s">
        <v>887</v>
      </c>
      <c r="C102" s="1151" t="s">
        <v>134</v>
      </c>
      <c r="D102" s="346">
        <v>350</v>
      </c>
      <c r="E102" s="448">
        <f t="shared" si="6"/>
        <v>228</v>
      </c>
      <c r="F102" s="1002">
        <f t="shared" si="7"/>
        <v>210</v>
      </c>
      <c r="G102" s="991"/>
      <c r="H102" s="43"/>
      <c r="I102" s="43"/>
    </row>
    <row r="103" spans="1:9" s="10" customFormat="1" ht="15" hidden="1" x14ac:dyDescent="0.2">
      <c r="A103" s="549" t="s">
        <v>40</v>
      </c>
      <c r="B103" s="1133" t="s">
        <v>281</v>
      </c>
      <c r="C103" s="1153" t="s">
        <v>134</v>
      </c>
      <c r="D103" s="346">
        <v>350</v>
      </c>
      <c r="E103" s="741">
        <f t="shared" si="6"/>
        <v>228</v>
      </c>
      <c r="F103" s="1009">
        <f t="shared" si="7"/>
        <v>210</v>
      </c>
      <c r="G103" s="991"/>
      <c r="H103" s="43"/>
      <c r="I103" s="43"/>
    </row>
    <row r="104" spans="1:9" s="10" customFormat="1" ht="15" hidden="1" x14ac:dyDescent="0.2">
      <c r="A104" s="549" t="s">
        <v>41</v>
      </c>
      <c r="B104" s="1133" t="s">
        <v>282</v>
      </c>
      <c r="C104" s="1153" t="s">
        <v>134</v>
      </c>
      <c r="D104" s="346">
        <v>350</v>
      </c>
      <c r="E104" s="448">
        <f t="shared" si="6"/>
        <v>228</v>
      </c>
      <c r="F104" s="1002">
        <f t="shared" si="7"/>
        <v>210</v>
      </c>
      <c r="G104" s="991"/>
      <c r="H104" s="43"/>
      <c r="I104" s="43"/>
    </row>
    <row r="105" spans="1:9" s="10" customFormat="1" ht="15" hidden="1" x14ac:dyDescent="0.2">
      <c r="A105" s="550" t="s">
        <v>42</v>
      </c>
      <c r="B105" s="1133" t="s">
        <v>283</v>
      </c>
      <c r="C105" s="1153" t="s">
        <v>134</v>
      </c>
      <c r="D105" s="346">
        <v>350</v>
      </c>
      <c r="E105" s="448">
        <f t="shared" si="6"/>
        <v>228</v>
      </c>
      <c r="F105" s="1002">
        <f t="shared" si="7"/>
        <v>210</v>
      </c>
      <c r="G105" s="991"/>
      <c r="H105" s="43"/>
      <c r="I105" s="43"/>
    </row>
    <row r="106" spans="1:9" s="10" customFormat="1" ht="15" hidden="1" x14ac:dyDescent="0.2">
      <c r="A106" s="550" t="s">
        <v>43</v>
      </c>
      <c r="B106" s="1133" t="s">
        <v>421</v>
      </c>
      <c r="C106" s="1153" t="s">
        <v>134</v>
      </c>
      <c r="D106" s="346">
        <v>350</v>
      </c>
      <c r="E106" s="448">
        <f t="shared" si="6"/>
        <v>228</v>
      </c>
      <c r="F106" s="1002">
        <f t="shared" si="7"/>
        <v>210</v>
      </c>
      <c r="G106" s="991"/>
      <c r="H106" s="43"/>
      <c r="I106" s="43"/>
    </row>
    <row r="107" spans="1:9" s="10" customFormat="1" ht="15" hidden="1" x14ac:dyDescent="0.2">
      <c r="A107" s="550" t="s">
        <v>44</v>
      </c>
      <c r="B107" s="1133" t="s">
        <v>284</v>
      </c>
      <c r="C107" s="1153" t="s">
        <v>134</v>
      </c>
      <c r="D107" s="346">
        <v>350</v>
      </c>
      <c r="E107" s="448">
        <f t="shared" si="6"/>
        <v>228</v>
      </c>
      <c r="F107" s="1002">
        <f t="shared" si="7"/>
        <v>210</v>
      </c>
      <c r="G107" s="991"/>
      <c r="H107" s="43"/>
      <c r="I107" s="43"/>
    </row>
    <row r="108" spans="1:9" s="10" customFormat="1" ht="15" x14ac:dyDescent="0.2">
      <c r="A108" s="550" t="s">
        <v>45</v>
      </c>
      <c r="B108" s="1133" t="s">
        <v>285</v>
      </c>
      <c r="C108" s="1153" t="s">
        <v>134</v>
      </c>
      <c r="D108" s="346">
        <v>350</v>
      </c>
      <c r="E108" s="448">
        <f t="shared" si="6"/>
        <v>228</v>
      </c>
      <c r="F108" s="1002">
        <f t="shared" si="7"/>
        <v>210</v>
      </c>
      <c r="G108" s="991"/>
      <c r="H108" s="43"/>
      <c r="I108" s="43"/>
    </row>
    <row r="109" spans="1:9" s="10" customFormat="1" ht="15" x14ac:dyDescent="0.2">
      <c r="A109" s="550" t="s">
        <v>46</v>
      </c>
      <c r="B109" s="1133" t="s">
        <v>286</v>
      </c>
      <c r="C109" s="1153" t="s">
        <v>134</v>
      </c>
      <c r="D109" s="346">
        <v>350</v>
      </c>
      <c r="E109" s="448">
        <f t="shared" si="6"/>
        <v>228</v>
      </c>
      <c r="F109" s="1002">
        <f t="shared" si="7"/>
        <v>210</v>
      </c>
      <c r="G109" s="991"/>
      <c r="H109" s="43"/>
      <c r="I109" s="43"/>
    </row>
    <row r="110" spans="1:9" s="10" customFormat="1" ht="15" x14ac:dyDescent="0.2">
      <c r="A110" s="550" t="s">
        <v>47</v>
      </c>
      <c r="B110" s="1133" t="s">
        <v>287</v>
      </c>
      <c r="C110" s="1153" t="s">
        <v>134</v>
      </c>
      <c r="D110" s="346">
        <v>350</v>
      </c>
      <c r="E110" s="448">
        <f t="shared" si="6"/>
        <v>228</v>
      </c>
      <c r="F110" s="1002">
        <f t="shared" si="7"/>
        <v>210</v>
      </c>
      <c r="G110" s="991"/>
      <c r="H110" s="43"/>
      <c r="I110" s="43"/>
    </row>
    <row r="111" spans="1:9" s="10" customFormat="1" ht="15.75" thickBot="1" x14ac:dyDescent="0.25">
      <c r="A111" s="551" t="s">
        <v>48</v>
      </c>
      <c r="B111" s="1134" t="s">
        <v>288</v>
      </c>
      <c r="C111" s="1154" t="s">
        <v>134</v>
      </c>
      <c r="D111" s="346">
        <v>350</v>
      </c>
      <c r="E111" s="448">
        <f t="shared" si="6"/>
        <v>228</v>
      </c>
      <c r="F111" s="1002">
        <f t="shared" si="7"/>
        <v>210</v>
      </c>
      <c r="G111" s="991"/>
      <c r="H111" s="43"/>
      <c r="I111" s="43"/>
    </row>
    <row r="112" spans="1:9" s="10" customFormat="1" ht="15.75" thickBot="1" x14ac:dyDescent="0.25">
      <c r="A112" s="1440" t="s">
        <v>407</v>
      </c>
      <c r="B112" s="1441"/>
      <c r="C112" s="1157" t="s">
        <v>133</v>
      </c>
      <c r="D112" s="949"/>
      <c r="E112" s="1126">
        <v>0.35</v>
      </c>
      <c r="F112" s="1127">
        <v>0.4</v>
      </c>
      <c r="G112" s="991"/>
      <c r="H112" s="43"/>
      <c r="I112" s="43"/>
    </row>
    <row r="113" spans="1:9" s="10" customFormat="1" ht="15.75" thickBot="1" x14ac:dyDescent="0.25">
      <c r="A113" s="552" t="s">
        <v>888</v>
      </c>
      <c r="B113" s="1132" t="s">
        <v>887</v>
      </c>
      <c r="C113" s="1151" t="s">
        <v>134</v>
      </c>
      <c r="D113" s="344">
        <v>780</v>
      </c>
      <c r="E113" s="448">
        <f t="shared" si="6"/>
        <v>507</v>
      </c>
      <c r="F113" s="1002">
        <f t="shared" si="7"/>
        <v>468</v>
      </c>
      <c r="G113" s="991"/>
      <c r="H113" s="43"/>
      <c r="I113" s="43"/>
    </row>
    <row r="114" spans="1:9" s="10" customFormat="1" ht="15.75" hidden="1" thickBot="1" x14ac:dyDescent="0.25">
      <c r="A114" s="550" t="s">
        <v>50</v>
      </c>
      <c r="B114" s="1133" t="s">
        <v>281</v>
      </c>
      <c r="C114" s="1153" t="s">
        <v>134</v>
      </c>
      <c r="D114" s="344">
        <v>780</v>
      </c>
      <c r="E114" s="448">
        <f t="shared" si="6"/>
        <v>507</v>
      </c>
      <c r="F114" s="1002">
        <f t="shared" si="7"/>
        <v>468</v>
      </c>
      <c r="G114" s="991"/>
      <c r="H114" s="43"/>
      <c r="I114" s="43"/>
    </row>
    <row r="115" spans="1:9" s="10" customFormat="1" ht="15.75" hidden="1" thickBot="1" x14ac:dyDescent="0.25">
      <c r="A115" s="550" t="s">
        <v>51</v>
      </c>
      <c r="B115" s="1133" t="s">
        <v>290</v>
      </c>
      <c r="C115" s="1153" t="s">
        <v>134</v>
      </c>
      <c r="D115" s="344">
        <v>780</v>
      </c>
      <c r="E115" s="448">
        <f t="shared" si="6"/>
        <v>507</v>
      </c>
      <c r="F115" s="1002">
        <f t="shared" si="7"/>
        <v>468</v>
      </c>
      <c r="G115" s="991"/>
      <c r="H115" s="43"/>
      <c r="I115" s="43"/>
    </row>
    <row r="116" spans="1:9" s="10" customFormat="1" ht="15.75" hidden="1" thickBot="1" x14ac:dyDescent="0.25">
      <c r="A116" s="550" t="s">
        <v>52</v>
      </c>
      <c r="B116" s="1133" t="s">
        <v>283</v>
      </c>
      <c r="C116" s="1153" t="s">
        <v>134</v>
      </c>
      <c r="D116" s="344">
        <v>780</v>
      </c>
      <c r="E116" s="448">
        <f t="shared" si="6"/>
        <v>507</v>
      </c>
      <c r="F116" s="1002">
        <f t="shared" si="7"/>
        <v>468</v>
      </c>
      <c r="G116" s="991"/>
      <c r="H116" s="43"/>
      <c r="I116" s="43"/>
    </row>
    <row r="117" spans="1:9" s="10" customFormat="1" ht="15.75" hidden="1" thickBot="1" x14ac:dyDescent="0.25">
      <c r="A117" s="550" t="s">
        <v>53</v>
      </c>
      <c r="B117" s="1133" t="s">
        <v>421</v>
      </c>
      <c r="C117" s="1153" t="s">
        <v>134</v>
      </c>
      <c r="D117" s="344">
        <v>780</v>
      </c>
      <c r="E117" s="448">
        <f t="shared" si="6"/>
        <v>507</v>
      </c>
      <c r="F117" s="1002">
        <f t="shared" si="7"/>
        <v>468</v>
      </c>
      <c r="G117" s="991"/>
      <c r="H117" s="43"/>
      <c r="I117" s="43"/>
    </row>
    <row r="118" spans="1:9" s="10" customFormat="1" ht="15.75" hidden="1" thickBot="1" x14ac:dyDescent="0.25">
      <c r="A118" s="550" t="s">
        <v>54</v>
      </c>
      <c r="B118" s="1133" t="s">
        <v>284</v>
      </c>
      <c r="C118" s="1153" t="s">
        <v>134</v>
      </c>
      <c r="D118" s="344">
        <v>780</v>
      </c>
      <c r="E118" s="448">
        <f t="shared" si="6"/>
        <v>507</v>
      </c>
      <c r="F118" s="1002">
        <f t="shared" si="7"/>
        <v>468</v>
      </c>
      <c r="G118" s="991"/>
      <c r="H118" s="43"/>
      <c r="I118" s="43"/>
    </row>
    <row r="119" spans="1:9" s="10" customFormat="1" ht="15.75" hidden="1" thickBot="1" x14ac:dyDescent="0.25">
      <c r="A119" s="550" t="s">
        <v>55</v>
      </c>
      <c r="B119" s="1133" t="s">
        <v>291</v>
      </c>
      <c r="C119" s="1153" t="s">
        <v>134</v>
      </c>
      <c r="D119" s="344">
        <v>780</v>
      </c>
      <c r="E119" s="448">
        <f t="shared" si="6"/>
        <v>507</v>
      </c>
      <c r="F119" s="1002">
        <f t="shared" si="7"/>
        <v>468</v>
      </c>
      <c r="G119" s="991"/>
      <c r="H119" s="43"/>
      <c r="I119" s="43"/>
    </row>
    <row r="120" spans="1:9" s="10" customFormat="1" ht="15.75" hidden="1" thickBot="1" x14ac:dyDescent="0.25">
      <c r="A120" s="550" t="s">
        <v>56</v>
      </c>
      <c r="B120" s="1133" t="s">
        <v>292</v>
      </c>
      <c r="C120" s="1153" t="s">
        <v>134</v>
      </c>
      <c r="D120" s="344">
        <v>780</v>
      </c>
      <c r="E120" s="448">
        <f t="shared" si="6"/>
        <v>507</v>
      </c>
      <c r="F120" s="1002">
        <f t="shared" si="7"/>
        <v>468</v>
      </c>
      <c r="G120" s="991"/>
      <c r="H120" s="43"/>
      <c r="I120" s="43"/>
    </row>
    <row r="121" spans="1:9" s="10" customFormat="1" ht="15.75" hidden="1" thickBot="1" x14ac:dyDescent="0.25">
      <c r="A121" s="550" t="s">
        <v>57</v>
      </c>
      <c r="B121" s="1133" t="s">
        <v>293</v>
      </c>
      <c r="C121" s="1153" t="s">
        <v>134</v>
      </c>
      <c r="D121" s="344">
        <v>780</v>
      </c>
      <c r="E121" s="448">
        <f t="shared" si="6"/>
        <v>507</v>
      </c>
      <c r="F121" s="1002">
        <f t="shared" si="7"/>
        <v>468</v>
      </c>
      <c r="G121" s="991"/>
      <c r="H121" s="43"/>
      <c r="I121" s="43"/>
    </row>
    <row r="122" spans="1:9" s="10" customFormat="1" ht="15.75" hidden="1" thickBot="1" x14ac:dyDescent="0.25">
      <c r="A122" s="553" t="s">
        <v>58</v>
      </c>
      <c r="B122" s="1134" t="s">
        <v>294</v>
      </c>
      <c r="C122" s="1154" t="s">
        <v>134</v>
      </c>
      <c r="D122" s="344">
        <v>780</v>
      </c>
      <c r="E122" s="448">
        <f t="shared" si="6"/>
        <v>507</v>
      </c>
      <c r="F122" s="1002">
        <f t="shared" si="7"/>
        <v>468</v>
      </c>
      <c r="G122" s="991"/>
      <c r="H122" s="43"/>
      <c r="I122" s="43"/>
    </row>
    <row r="123" spans="1:9" s="10" customFormat="1" ht="15.75" hidden="1" thickBot="1" x14ac:dyDescent="0.25">
      <c r="A123" s="1444" t="s">
        <v>408</v>
      </c>
      <c r="B123" s="1445"/>
      <c r="C123" s="1158" t="s">
        <v>133</v>
      </c>
      <c r="D123" s="78" t="s">
        <v>104</v>
      </c>
      <c r="E123" s="1010">
        <v>0.35</v>
      </c>
      <c r="F123" s="56">
        <v>0.4</v>
      </c>
      <c r="G123" s="991"/>
      <c r="H123" s="43"/>
      <c r="I123" s="43"/>
    </row>
    <row r="124" spans="1:9" s="10" customFormat="1" ht="15.75" hidden="1" thickBot="1" x14ac:dyDescent="0.25">
      <c r="A124" s="548" t="s">
        <v>813</v>
      </c>
      <c r="B124" s="1132"/>
      <c r="C124" s="1151" t="s">
        <v>134</v>
      </c>
      <c r="D124" s="346">
        <v>1890</v>
      </c>
      <c r="E124" s="448">
        <f t="shared" si="6"/>
        <v>1229</v>
      </c>
      <c r="F124" s="1002">
        <f t="shared" si="7"/>
        <v>1134</v>
      </c>
      <c r="G124" s="991"/>
      <c r="H124" s="43"/>
      <c r="I124" s="43"/>
    </row>
    <row r="125" spans="1:9" s="10" customFormat="1" ht="15.75" hidden="1" thickBot="1" x14ac:dyDescent="0.25">
      <c r="A125" s="549" t="s">
        <v>60</v>
      </c>
      <c r="B125" s="1133" t="s">
        <v>281</v>
      </c>
      <c r="C125" s="1153" t="s">
        <v>134</v>
      </c>
      <c r="D125" s="346">
        <v>1890</v>
      </c>
      <c r="E125" s="448">
        <f t="shared" si="6"/>
        <v>1229</v>
      </c>
      <c r="F125" s="1002">
        <f t="shared" si="7"/>
        <v>1134</v>
      </c>
      <c r="G125" s="991"/>
      <c r="H125" s="43"/>
      <c r="I125" s="43"/>
    </row>
    <row r="126" spans="1:9" s="10" customFormat="1" ht="15.75" hidden="1" thickBot="1" x14ac:dyDescent="0.25">
      <c r="A126" s="549" t="s">
        <v>61</v>
      </c>
      <c r="B126" s="1133" t="s">
        <v>290</v>
      </c>
      <c r="C126" s="1153" t="s">
        <v>134</v>
      </c>
      <c r="D126" s="346">
        <v>1890</v>
      </c>
      <c r="E126" s="448">
        <f t="shared" si="6"/>
        <v>1229</v>
      </c>
      <c r="F126" s="1002">
        <f t="shared" si="7"/>
        <v>1134</v>
      </c>
      <c r="G126" s="991"/>
      <c r="H126" s="43"/>
      <c r="I126" s="43"/>
    </row>
    <row r="127" spans="1:9" s="10" customFormat="1" ht="15.75" hidden="1" thickBot="1" x14ac:dyDescent="0.25">
      <c r="A127" s="553" t="s">
        <v>62</v>
      </c>
      <c r="B127" s="1134" t="s">
        <v>283</v>
      </c>
      <c r="C127" s="1154" t="s">
        <v>134</v>
      </c>
      <c r="D127" s="1128">
        <v>1890</v>
      </c>
      <c r="E127" s="449">
        <f t="shared" si="6"/>
        <v>1229</v>
      </c>
      <c r="F127" s="1011">
        <f t="shared" si="7"/>
        <v>1134</v>
      </c>
      <c r="G127" s="991"/>
      <c r="H127" s="43"/>
      <c r="I127" s="43"/>
    </row>
    <row r="128" spans="1:9" s="10" customFormat="1" ht="15.75" thickBot="1" x14ac:dyDescent="0.25">
      <c r="A128" s="570" t="s">
        <v>813</v>
      </c>
      <c r="B128" s="1135" t="s">
        <v>887</v>
      </c>
      <c r="C128" s="1159" t="s">
        <v>134</v>
      </c>
      <c r="D128" s="78">
        <v>1890</v>
      </c>
      <c r="E128" s="1013">
        <f t="shared" si="6"/>
        <v>1229</v>
      </c>
      <c r="F128" s="1014">
        <f t="shared" si="7"/>
        <v>1134</v>
      </c>
      <c r="G128" s="991"/>
      <c r="H128" s="43"/>
      <c r="I128" s="43"/>
    </row>
    <row r="129" spans="1:9" s="10" customFormat="1" ht="15.75" hidden="1" thickBot="1" x14ac:dyDescent="0.25">
      <c r="A129" s="548" t="s">
        <v>64</v>
      </c>
      <c r="B129" s="1132" t="s">
        <v>295</v>
      </c>
      <c r="C129" s="1151" t="s">
        <v>134</v>
      </c>
      <c r="D129" s="346">
        <v>1890</v>
      </c>
      <c r="E129" s="741">
        <f t="shared" si="6"/>
        <v>1229</v>
      </c>
      <c r="F129" s="1009">
        <f t="shared" si="7"/>
        <v>1134</v>
      </c>
      <c r="G129" s="991"/>
      <c r="H129" s="43"/>
      <c r="I129" s="43"/>
    </row>
    <row r="130" spans="1:9" s="10" customFormat="1" ht="15.75" hidden="1" thickBot="1" x14ac:dyDescent="0.25">
      <c r="A130" s="549" t="s">
        <v>65</v>
      </c>
      <c r="B130" s="1133" t="s">
        <v>296</v>
      </c>
      <c r="C130" s="1153" t="s">
        <v>134</v>
      </c>
      <c r="D130" s="346">
        <v>1890</v>
      </c>
      <c r="E130" s="448">
        <f t="shared" si="6"/>
        <v>1229</v>
      </c>
      <c r="F130" s="1002">
        <f t="shared" si="7"/>
        <v>1134</v>
      </c>
      <c r="G130" s="991"/>
      <c r="H130" s="43"/>
      <c r="I130" s="43"/>
    </row>
    <row r="131" spans="1:9" s="10" customFormat="1" ht="15.75" hidden="1" thickBot="1" x14ac:dyDescent="0.25">
      <c r="A131" s="549" t="s">
        <v>66</v>
      </c>
      <c r="B131" s="1133" t="s">
        <v>297</v>
      </c>
      <c r="C131" s="1153" t="s">
        <v>134</v>
      </c>
      <c r="D131" s="346">
        <v>1890</v>
      </c>
      <c r="E131" s="448">
        <f t="shared" si="6"/>
        <v>1229</v>
      </c>
      <c r="F131" s="1002">
        <f t="shared" si="7"/>
        <v>1134</v>
      </c>
      <c r="G131" s="991"/>
      <c r="H131" s="43"/>
      <c r="I131" s="43"/>
    </row>
    <row r="132" spans="1:9" s="10" customFormat="1" ht="15.75" hidden="1" thickBot="1" x14ac:dyDescent="0.25">
      <c r="A132" s="553" t="s">
        <v>67</v>
      </c>
      <c r="B132" s="1134" t="s">
        <v>298</v>
      </c>
      <c r="C132" s="1154" t="s">
        <v>134</v>
      </c>
      <c r="D132" s="346">
        <v>1890</v>
      </c>
      <c r="E132" s="448">
        <f t="shared" si="6"/>
        <v>1229</v>
      </c>
      <c r="F132" s="1002">
        <f t="shared" si="7"/>
        <v>1134</v>
      </c>
      <c r="G132" s="991"/>
      <c r="H132" s="43"/>
      <c r="I132" s="43"/>
    </row>
    <row r="133" spans="1:9" s="10" customFormat="1" ht="15.75" thickBot="1" x14ac:dyDescent="0.25">
      <c r="A133" s="1440" t="s">
        <v>662</v>
      </c>
      <c r="B133" s="1441"/>
      <c r="C133" s="1157" t="s">
        <v>133</v>
      </c>
      <c r="D133" s="949"/>
      <c r="E133" s="1126">
        <v>0.35</v>
      </c>
      <c r="F133" s="1127">
        <v>0.4</v>
      </c>
      <c r="G133" s="991"/>
      <c r="H133" s="43"/>
      <c r="I133" s="43"/>
    </row>
    <row r="134" spans="1:9" s="10" customFormat="1" ht="15" x14ac:dyDescent="0.2">
      <c r="A134" s="548" t="s">
        <v>889</v>
      </c>
      <c r="B134" s="1132" t="s">
        <v>887</v>
      </c>
      <c r="C134" s="1151" t="s">
        <v>135</v>
      </c>
      <c r="D134" s="346">
        <v>290</v>
      </c>
      <c r="E134" s="448">
        <f t="shared" si="6"/>
        <v>189</v>
      </c>
      <c r="F134" s="1002">
        <f t="shared" si="7"/>
        <v>174</v>
      </c>
      <c r="G134" s="991"/>
      <c r="H134" s="43"/>
      <c r="I134" s="43"/>
    </row>
    <row r="135" spans="1:9" s="10" customFormat="1" ht="15" hidden="1" x14ac:dyDescent="0.2">
      <c r="A135" s="549" t="s">
        <v>69</v>
      </c>
      <c r="B135" s="1133" t="s">
        <v>300</v>
      </c>
      <c r="C135" s="1153" t="s">
        <v>135</v>
      </c>
      <c r="D135" s="346">
        <v>290</v>
      </c>
      <c r="E135" s="448">
        <f t="shared" si="6"/>
        <v>189</v>
      </c>
      <c r="F135" s="1002">
        <f t="shared" si="7"/>
        <v>174</v>
      </c>
      <c r="G135" s="991"/>
      <c r="H135" s="43"/>
      <c r="I135" s="43"/>
    </row>
    <row r="136" spans="1:9" s="10" customFormat="1" ht="15" hidden="1" x14ac:dyDescent="0.2">
      <c r="A136" s="549" t="s">
        <v>70</v>
      </c>
      <c r="B136" s="1133" t="s">
        <v>301</v>
      </c>
      <c r="C136" s="1153" t="s">
        <v>135</v>
      </c>
      <c r="D136" s="346">
        <v>290</v>
      </c>
      <c r="E136" s="448">
        <f t="shared" si="6"/>
        <v>189</v>
      </c>
      <c r="F136" s="1002">
        <f t="shared" si="7"/>
        <v>174</v>
      </c>
      <c r="G136" s="991"/>
      <c r="H136" s="43"/>
      <c r="I136" s="43"/>
    </row>
    <row r="137" spans="1:9" s="10" customFormat="1" ht="15" hidden="1" x14ac:dyDescent="0.2">
      <c r="A137" s="549" t="s">
        <v>71</v>
      </c>
      <c r="B137" s="1133" t="s">
        <v>302</v>
      </c>
      <c r="C137" s="1153" t="s">
        <v>135</v>
      </c>
      <c r="D137" s="346">
        <v>290</v>
      </c>
      <c r="E137" s="448">
        <f t="shared" ref="E137:E200" si="8">ROUND(D137-D137*$E$5,0)</f>
        <v>189</v>
      </c>
      <c r="F137" s="1002">
        <f t="shared" ref="F137:F200" si="9">ROUND(D137-D137*$F$5,0)</f>
        <v>174</v>
      </c>
      <c r="G137" s="991"/>
      <c r="H137" s="43"/>
      <c r="I137" s="43"/>
    </row>
    <row r="138" spans="1:9" s="10" customFormat="1" ht="15" hidden="1" x14ac:dyDescent="0.2">
      <c r="A138" s="549" t="s">
        <v>72</v>
      </c>
      <c r="B138" s="1133" t="s">
        <v>303</v>
      </c>
      <c r="C138" s="1153" t="s">
        <v>135</v>
      </c>
      <c r="D138" s="346">
        <v>290</v>
      </c>
      <c r="E138" s="448">
        <f t="shared" si="8"/>
        <v>189</v>
      </c>
      <c r="F138" s="1002">
        <f t="shared" si="9"/>
        <v>174</v>
      </c>
      <c r="G138" s="991"/>
      <c r="H138" s="43"/>
      <c r="I138" s="43"/>
    </row>
    <row r="139" spans="1:9" s="10" customFormat="1" ht="15" hidden="1" x14ac:dyDescent="0.2">
      <c r="A139" s="549" t="s">
        <v>73</v>
      </c>
      <c r="B139" s="1133" t="s">
        <v>304</v>
      </c>
      <c r="C139" s="914" t="s">
        <v>135</v>
      </c>
      <c r="D139" s="346">
        <v>290</v>
      </c>
      <c r="E139" s="448">
        <f t="shared" si="8"/>
        <v>189</v>
      </c>
      <c r="F139" s="1002">
        <f t="shared" si="9"/>
        <v>174</v>
      </c>
      <c r="G139" s="991"/>
      <c r="H139" s="43"/>
      <c r="I139" s="43"/>
    </row>
    <row r="140" spans="1:9" s="10" customFormat="1" ht="15" hidden="1" x14ac:dyDescent="0.2">
      <c r="A140" s="549" t="s">
        <v>74</v>
      </c>
      <c r="B140" s="1133" t="s">
        <v>305</v>
      </c>
      <c r="C140" s="914" t="s">
        <v>135</v>
      </c>
      <c r="D140" s="346">
        <v>290</v>
      </c>
      <c r="E140" s="448">
        <f t="shared" si="8"/>
        <v>189</v>
      </c>
      <c r="F140" s="1002">
        <f t="shared" si="9"/>
        <v>174</v>
      </c>
      <c r="G140" s="991"/>
      <c r="H140" s="43"/>
      <c r="I140" s="43"/>
    </row>
    <row r="141" spans="1:9" s="10" customFormat="1" ht="15" hidden="1" x14ac:dyDescent="0.2">
      <c r="A141" s="549" t="s">
        <v>75</v>
      </c>
      <c r="B141" s="1133" t="s">
        <v>306</v>
      </c>
      <c r="C141" s="914" t="s">
        <v>135</v>
      </c>
      <c r="D141" s="346">
        <v>290</v>
      </c>
      <c r="E141" s="448">
        <f t="shared" si="8"/>
        <v>189</v>
      </c>
      <c r="F141" s="1002">
        <f t="shared" si="9"/>
        <v>174</v>
      </c>
      <c r="G141" s="991"/>
      <c r="H141" s="43"/>
      <c r="I141" s="43"/>
    </row>
    <row r="142" spans="1:9" s="10" customFormat="1" ht="15" hidden="1" x14ac:dyDescent="0.2">
      <c r="A142" s="549" t="s">
        <v>76</v>
      </c>
      <c r="B142" s="1133" t="s">
        <v>307</v>
      </c>
      <c r="C142" s="914" t="s">
        <v>135</v>
      </c>
      <c r="D142" s="346">
        <v>290</v>
      </c>
      <c r="E142" s="448">
        <f t="shared" si="8"/>
        <v>189</v>
      </c>
      <c r="F142" s="1002">
        <f t="shared" si="9"/>
        <v>174</v>
      </c>
      <c r="G142" s="991"/>
      <c r="H142" s="43"/>
      <c r="I142" s="43"/>
    </row>
    <row r="143" spans="1:9" s="10" customFormat="1" ht="15" x14ac:dyDescent="0.2">
      <c r="A143" s="549" t="s">
        <v>77</v>
      </c>
      <c r="B143" s="1133" t="s">
        <v>309</v>
      </c>
      <c r="C143" s="914" t="s">
        <v>135</v>
      </c>
      <c r="D143" s="346">
        <v>290</v>
      </c>
      <c r="E143" s="448">
        <f t="shared" si="8"/>
        <v>189</v>
      </c>
      <c r="F143" s="1002">
        <f t="shared" si="9"/>
        <v>174</v>
      </c>
      <c r="G143" s="991"/>
      <c r="H143" s="43"/>
      <c r="I143" s="43"/>
    </row>
    <row r="144" spans="1:9" s="10" customFormat="1" ht="15" x14ac:dyDescent="0.2">
      <c r="A144" s="553" t="s">
        <v>78</v>
      </c>
      <c r="B144" s="1134" t="s">
        <v>308</v>
      </c>
      <c r="C144" s="1160" t="s">
        <v>135</v>
      </c>
      <c r="D144" s="554">
        <v>290</v>
      </c>
      <c r="E144" s="448">
        <f t="shared" si="8"/>
        <v>189</v>
      </c>
      <c r="F144" s="1002">
        <f t="shared" si="9"/>
        <v>174</v>
      </c>
      <c r="G144" s="991"/>
      <c r="H144" s="43"/>
      <c r="I144" s="43"/>
    </row>
    <row r="145" spans="1:9" s="10" customFormat="1" ht="15.75" thickBot="1" x14ac:dyDescent="0.25">
      <c r="A145" s="553" t="s">
        <v>448</v>
      </c>
      <c r="B145" s="1134" t="s">
        <v>898</v>
      </c>
      <c r="C145" s="1160" t="s">
        <v>136</v>
      </c>
      <c r="D145" s="554">
        <v>590</v>
      </c>
      <c r="E145" s="448">
        <f t="shared" si="8"/>
        <v>384</v>
      </c>
      <c r="F145" s="1002">
        <f t="shared" si="9"/>
        <v>354</v>
      </c>
      <c r="G145" s="991"/>
      <c r="H145" s="43"/>
      <c r="I145" s="43"/>
    </row>
    <row r="146" spans="1:9" s="10" customFormat="1" ht="15.75" thickBot="1" x14ac:dyDescent="0.25">
      <c r="A146" s="1440" t="s">
        <v>422</v>
      </c>
      <c r="B146" s="1441"/>
      <c r="C146" s="1157" t="s">
        <v>133</v>
      </c>
      <c r="D146" s="949"/>
      <c r="E146" s="949"/>
      <c r="F146" s="949"/>
      <c r="G146" s="991"/>
      <c r="H146" s="43"/>
      <c r="I146" s="43"/>
    </row>
    <row r="147" spans="1:9" s="10" customFormat="1" ht="15.75" thickBot="1" x14ac:dyDescent="0.25">
      <c r="A147" s="548" t="s">
        <v>812</v>
      </c>
      <c r="B147" s="1132" t="s">
        <v>887</v>
      </c>
      <c r="C147" s="1151" t="s">
        <v>135</v>
      </c>
      <c r="D147" s="543">
        <v>290</v>
      </c>
      <c r="E147" s="448">
        <f t="shared" si="8"/>
        <v>189</v>
      </c>
      <c r="F147" s="1002">
        <f t="shared" si="9"/>
        <v>174</v>
      </c>
      <c r="G147" s="991"/>
      <c r="H147" s="43"/>
      <c r="I147" s="43"/>
    </row>
    <row r="148" spans="1:9" s="10" customFormat="1" ht="15" hidden="1" customHeight="1" x14ac:dyDescent="0.25">
      <c r="A148" s="549" t="s">
        <v>80</v>
      </c>
      <c r="B148" s="1133" t="s">
        <v>311</v>
      </c>
      <c r="C148" s="1153" t="s">
        <v>135</v>
      </c>
      <c r="D148" s="544">
        <v>290</v>
      </c>
      <c r="E148" s="448">
        <f t="shared" si="8"/>
        <v>189</v>
      </c>
      <c r="F148" s="1002">
        <f t="shared" si="9"/>
        <v>174</v>
      </c>
      <c r="G148" s="991"/>
      <c r="H148" s="43"/>
      <c r="I148" s="43"/>
    </row>
    <row r="149" spans="1:9" s="10" customFormat="1" ht="15" hidden="1" customHeight="1" x14ac:dyDescent="0.25">
      <c r="A149" s="549" t="s">
        <v>81</v>
      </c>
      <c r="B149" s="1133" t="s">
        <v>312</v>
      </c>
      <c r="C149" s="1153" t="s">
        <v>135</v>
      </c>
      <c r="D149" s="544">
        <v>290</v>
      </c>
      <c r="E149" s="448">
        <f t="shared" si="8"/>
        <v>189</v>
      </c>
      <c r="F149" s="1002">
        <f t="shared" si="9"/>
        <v>174</v>
      </c>
      <c r="G149" s="991"/>
      <c r="H149" s="43"/>
      <c r="I149" s="43"/>
    </row>
    <row r="150" spans="1:9" s="10" customFormat="1" ht="15" hidden="1" customHeight="1" x14ac:dyDescent="0.25">
      <c r="A150" s="549" t="s">
        <v>82</v>
      </c>
      <c r="B150" s="1133" t="s">
        <v>313</v>
      </c>
      <c r="C150" s="1153" t="s">
        <v>135</v>
      </c>
      <c r="D150" s="544">
        <v>290</v>
      </c>
      <c r="E150" s="448">
        <f t="shared" si="8"/>
        <v>189</v>
      </c>
      <c r="F150" s="1002">
        <f t="shared" si="9"/>
        <v>174</v>
      </c>
      <c r="G150" s="991"/>
      <c r="H150" s="43"/>
      <c r="I150" s="43"/>
    </row>
    <row r="151" spans="1:9" s="10" customFormat="1" ht="15" hidden="1" customHeight="1" x14ac:dyDescent="0.25">
      <c r="A151" s="549" t="s">
        <v>83</v>
      </c>
      <c r="B151" s="1133" t="s">
        <v>314</v>
      </c>
      <c r="C151" s="1153" t="s">
        <v>135</v>
      </c>
      <c r="D151" s="544">
        <v>290</v>
      </c>
      <c r="E151" s="448">
        <f t="shared" si="8"/>
        <v>189</v>
      </c>
      <c r="F151" s="1002">
        <f t="shared" si="9"/>
        <v>174</v>
      </c>
      <c r="G151" s="991"/>
      <c r="H151" s="43"/>
      <c r="I151" s="43"/>
    </row>
    <row r="152" spans="1:9" s="10" customFormat="1" ht="15.75" hidden="1" customHeight="1" thickBot="1" x14ac:dyDescent="0.25">
      <c r="A152" s="553" t="s">
        <v>84</v>
      </c>
      <c r="B152" s="1134" t="s">
        <v>315</v>
      </c>
      <c r="C152" s="1154" t="s">
        <v>135</v>
      </c>
      <c r="D152" s="545">
        <v>290</v>
      </c>
      <c r="E152" s="448">
        <f t="shared" si="8"/>
        <v>189</v>
      </c>
      <c r="F152" s="1002">
        <f t="shared" si="9"/>
        <v>174</v>
      </c>
      <c r="G152" s="991"/>
      <c r="H152" s="43"/>
      <c r="I152" s="43"/>
    </row>
    <row r="153" spans="1:9" s="10" customFormat="1" ht="15.75" thickBot="1" x14ac:dyDescent="0.25">
      <c r="A153" s="1440" t="s">
        <v>450</v>
      </c>
      <c r="B153" s="1441"/>
      <c r="C153" s="1157" t="s">
        <v>133</v>
      </c>
      <c r="D153" s="949"/>
      <c r="E153" s="949"/>
      <c r="F153" s="949"/>
      <c r="G153" s="991"/>
      <c r="H153" s="43"/>
      <c r="I153" s="43"/>
    </row>
    <row r="154" spans="1:9" s="10" customFormat="1" ht="15.75" thickBot="1" x14ac:dyDescent="0.25">
      <c r="A154" s="549" t="s">
        <v>893</v>
      </c>
      <c r="B154" s="1132" t="s">
        <v>887</v>
      </c>
      <c r="C154" s="1151" t="s">
        <v>134</v>
      </c>
      <c r="D154" s="344">
        <v>290</v>
      </c>
      <c r="E154" s="448">
        <f t="shared" si="8"/>
        <v>189</v>
      </c>
      <c r="F154" s="1002">
        <f t="shared" si="9"/>
        <v>174</v>
      </c>
      <c r="G154" s="991"/>
      <c r="H154" s="43"/>
      <c r="I154" s="43"/>
    </row>
    <row r="155" spans="1:9" s="10" customFormat="1" ht="15.75" hidden="1" thickBot="1" x14ac:dyDescent="0.25">
      <c r="A155" s="549" t="s">
        <v>452</v>
      </c>
      <c r="B155" s="1133" t="s">
        <v>458</v>
      </c>
      <c r="C155" s="1151" t="s">
        <v>890</v>
      </c>
      <c r="D155" s="344">
        <v>290</v>
      </c>
      <c r="E155" s="448">
        <f t="shared" si="8"/>
        <v>189</v>
      </c>
      <c r="F155" s="1002">
        <f t="shared" si="9"/>
        <v>174</v>
      </c>
      <c r="G155" s="991"/>
      <c r="H155" s="43"/>
      <c r="I155" s="43"/>
    </row>
    <row r="156" spans="1:9" s="10" customFormat="1" ht="15.75" hidden="1" thickBot="1" x14ac:dyDescent="0.25">
      <c r="A156" s="549" t="s">
        <v>453</v>
      </c>
      <c r="B156" s="1133" t="s">
        <v>455</v>
      </c>
      <c r="C156" s="1151" t="s">
        <v>891</v>
      </c>
      <c r="D156" s="344">
        <v>290</v>
      </c>
      <c r="E156" s="448">
        <f t="shared" si="8"/>
        <v>189</v>
      </c>
      <c r="F156" s="1002">
        <f t="shared" si="9"/>
        <v>174</v>
      </c>
      <c r="G156" s="991"/>
      <c r="H156" s="43"/>
      <c r="I156" s="43"/>
    </row>
    <row r="157" spans="1:9" s="10" customFormat="1" ht="15.75" hidden="1" thickBot="1" x14ac:dyDescent="0.25">
      <c r="A157" s="553" t="s">
        <v>454</v>
      </c>
      <c r="B157" s="1134" t="s">
        <v>456</v>
      </c>
      <c r="C157" s="1151" t="s">
        <v>892</v>
      </c>
      <c r="D157" s="344">
        <v>290</v>
      </c>
      <c r="E157" s="448">
        <f t="shared" si="8"/>
        <v>189</v>
      </c>
      <c r="F157" s="1002">
        <f t="shared" si="9"/>
        <v>174</v>
      </c>
      <c r="G157" s="991"/>
      <c r="H157" s="43"/>
      <c r="I157" s="43"/>
    </row>
    <row r="158" spans="1:9" s="10" customFormat="1" ht="15.75" thickBot="1" x14ac:dyDescent="0.25">
      <c r="A158" s="1418" t="s">
        <v>318</v>
      </c>
      <c r="B158" s="1419"/>
      <c r="C158" s="1156" t="s">
        <v>269</v>
      </c>
      <c r="D158" s="535" t="s">
        <v>104</v>
      </c>
      <c r="E158" s="1005">
        <v>0.35</v>
      </c>
      <c r="F158" s="1006">
        <v>0.4</v>
      </c>
      <c r="G158" s="991"/>
      <c r="H158" s="43"/>
      <c r="I158" s="43"/>
    </row>
    <row r="159" spans="1:9" s="10" customFormat="1" ht="15.75" hidden="1" thickBot="1" x14ac:dyDescent="0.25">
      <c r="A159" s="555" t="s">
        <v>667</v>
      </c>
      <c r="B159" s="1136" t="s">
        <v>316</v>
      </c>
      <c r="C159" s="1159" t="s">
        <v>136</v>
      </c>
      <c r="D159" s="536">
        <v>250</v>
      </c>
      <c r="E159" s="449">
        <f t="shared" si="8"/>
        <v>163</v>
      </c>
      <c r="F159" s="1011">
        <f t="shared" si="9"/>
        <v>150</v>
      </c>
      <c r="G159" s="991"/>
      <c r="H159" s="43"/>
      <c r="I159" s="43"/>
    </row>
    <row r="160" spans="1:9" s="10" customFormat="1" ht="15" x14ac:dyDescent="0.2">
      <c r="A160" s="572">
        <v>2023</v>
      </c>
      <c r="B160" s="1129" t="s">
        <v>317</v>
      </c>
      <c r="C160" s="1151" t="s">
        <v>130</v>
      </c>
      <c r="D160" s="343">
        <v>121.00000000000001</v>
      </c>
      <c r="E160" s="447">
        <f t="shared" si="8"/>
        <v>79</v>
      </c>
      <c r="F160" s="1001">
        <f t="shared" si="9"/>
        <v>73</v>
      </c>
      <c r="G160" s="991"/>
      <c r="H160" s="43"/>
      <c r="I160" s="43"/>
    </row>
    <row r="161" spans="1:14" s="10" customFormat="1" ht="15" x14ac:dyDescent="0.2">
      <c r="A161" s="563">
        <v>2024</v>
      </c>
      <c r="B161" s="1130" t="s">
        <v>317</v>
      </c>
      <c r="C161" s="1153" t="s">
        <v>131</v>
      </c>
      <c r="D161" s="344">
        <v>110.00000000000001</v>
      </c>
      <c r="E161" s="448">
        <f t="shared" si="8"/>
        <v>72</v>
      </c>
      <c r="F161" s="1002">
        <f t="shared" si="9"/>
        <v>66</v>
      </c>
      <c r="G161" s="991"/>
      <c r="H161" s="43"/>
      <c r="I161" s="43"/>
    </row>
    <row r="162" spans="1:14" s="10" customFormat="1" ht="15.75" thickBot="1" x14ac:dyDescent="0.25">
      <c r="A162" s="573">
        <v>2025</v>
      </c>
      <c r="B162" s="1137" t="s">
        <v>317</v>
      </c>
      <c r="C162" s="1154" t="s">
        <v>132</v>
      </c>
      <c r="D162" s="567">
        <v>110</v>
      </c>
      <c r="E162" s="449">
        <f t="shared" si="8"/>
        <v>72</v>
      </c>
      <c r="F162" s="1011">
        <f t="shared" si="9"/>
        <v>66</v>
      </c>
      <c r="G162" s="991"/>
      <c r="H162" s="43"/>
      <c r="I162" s="43"/>
    </row>
    <row r="163" spans="1:14" s="10" customFormat="1" ht="15.75" thickBot="1" x14ac:dyDescent="0.25">
      <c r="A163" s="570">
        <v>130</v>
      </c>
      <c r="B163" s="1138" t="s">
        <v>727</v>
      </c>
      <c r="C163" s="1159"/>
      <c r="D163" s="78">
        <v>490</v>
      </c>
      <c r="E163" s="1013">
        <f t="shared" si="8"/>
        <v>319</v>
      </c>
      <c r="F163" s="1014">
        <f t="shared" si="9"/>
        <v>294</v>
      </c>
      <c r="G163" s="991"/>
      <c r="H163" s="43"/>
      <c r="I163" s="43"/>
    </row>
    <row r="164" spans="1:14" s="10" customFormat="1" ht="15.75" thickBot="1" x14ac:dyDescent="0.25">
      <c r="A164" s="570" t="s">
        <v>811</v>
      </c>
      <c r="B164" s="1138" t="s">
        <v>810</v>
      </c>
      <c r="C164" s="1159"/>
      <c r="D164" s="78">
        <v>60</v>
      </c>
      <c r="E164" s="1013">
        <f t="shared" si="8"/>
        <v>39</v>
      </c>
      <c r="F164" s="1014">
        <f t="shared" si="9"/>
        <v>36</v>
      </c>
      <c r="G164" s="991"/>
      <c r="H164" s="43"/>
      <c r="I164" s="43"/>
    </row>
    <row r="165" spans="1:14" s="10" customFormat="1" ht="15" x14ac:dyDescent="0.2">
      <c r="A165" s="562" t="s">
        <v>672</v>
      </c>
      <c r="B165" s="556" t="s">
        <v>669</v>
      </c>
      <c r="C165" s="959"/>
      <c r="D165" s="343">
        <v>638</v>
      </c>
      <c r="E165" s="741">
        <f t="shared" si="8"/>
        <v>415</v>
      </c>
      <c r="F165" s="1009">
        <f t="shared" si="9"/>
        <v>383</v>
      </c>
      <c r="G165" s="991"/>
      <c r="H165" s="43"/>
      <c r="I165" s="43"/>
    </row>
    <row r="166" spans="1:14" s="10" customFormat="1" ht="15.75" thickBot="1" x14ac:dyDescent="0.25">
      <c r="A166" s="563" t="s">
        <v>674</v>
      </c>
      <c r="B166" s="557" t="s">
        <v>670</v>
      </c>
      <c r="C166" s="1153"/>
      <c r="D166" s="344">
        <v>451.00000000000006</v>
      </c>
      <c r="E166" s="448">
        <f t="shared" si="8"/>
        <v>293</v>
      </c>
      <c r="F166" s="1002">
        <f t="shared" si="9"/>
        <v>271</v>
      </c>
      <c r="G166" s="991"/>
      <c r="H166" s="43"/>
      <c r="I166" s="43"/>
    </row>
    <row r="167" spans="1:14" s="10" customFormat="1" ht="15.75" hidden="1" thickBot="1" x14ac:dyDescent="0.25">
      <c r="A167" s="564" t="s">
        <v>673</v>
      </c>
      <c r="B167" s="558" t="s">
        <v>671</v>
      </c>
      <c r="C167" s="1161"/>
      <c r="D167" s="345">
        <v>517</v>
      </c>
      <c r="E167" s="449">
        <f t="shared" si="8"/>
        <v>336</v>
      </c>
      <c r="F167" s="1011">
        <f t="shared" si="9"/>
        <v>310</v>
      </c>
      <c r="G167" s="991"/>
      <c r="H167" s="43"/>
      <c r="I167" s="43"/>
    </row>
    <row r="168" spans="1:14" s="10" customFormat="1" ht="15.75" thickBot="1" x14ac:dyDescent="0.25">
      <c r="A168" s="570" t="s">
        <v>434</v>
      </c>
      <c r="B168" s="1138" t="s">
        <v>435</v>
      </c>
      <c r="C168" s="1159" t="s">
        <v>436</v>
      </c>
      <c r="D168" s="78">
        <v>1188</v>
      </c>
      <c r="E168" s="1013">
        <f t="shared" si="8"/>
        <v>772</v>
      </c>
      <c r="F168" s="1014">
        <f t="shared" si="9"/>
        <v>713</v>
      </c>
      <c r="G168" s="991"/>
      <c r="H168" s="987" t="s">
        <v>338</v>
      </c>
      <c r="I168" s="528"/>
      <c r="J168" s="85"/>
      <c r="K168" s="85"/>
      <c r="L168" s="86"/>
      <c r="M168" s="92"/>
      <c r="N168" s="92"/>
    </row>
    <row r="169" spans="1:14" s="10" customFormat="1" ht="15.75" thickBot="1" x14ac:dyDescent="0.25">
      <c r="A169" s="574">
        <v>2070</v>
      </c>
      <c r="B169" s="1139" t="s">
        <v>728</v>
      </c>
      <c r="C169" s="1162" t="s">
        <v>102</v>
      </c>
      <c r="D169" s="571">
        <v>726.00000000000011</v>
      </c>
      <c r="E169" s="741">
        <f t="shared" si="8"/>
        <v>472</v>
      </c>
      <c r="F169" s="1009">
        <f t="shared" si="9"/>
        <v>436</v>
      </c>
      <c r="G169" s="991"/>
      <c r="H169" s="986" t="s">
        <v>339</v>
      </c>
      <c r="I169" s="529"/>
      <c r="J169" s="87"/>
      <c r="K169" s="87"/>
      <c r="L169" s="88"/>
      <c r="M169" s="87"/>
      <c r="N169" s="87"/>
    </row>
    <row r="170" spans="1:14" s="10" customFormat="1" ht="15.75" thickBot="1" x14ac:dyDescent="0.25">
      <c r="A170" s="1420" t="s">
        <v>137</v>
      </c>
      <c r="B170" s="1421"/>
      <c r="C170" s="381" t="s">
        <v>269</v>
      </c>
      <c r="D170" s="381" t="s">
        <v>104</v>
      </c>
      <c r="E170" s="1015">
        <v>0.35</v>
      </c>
      <c r="F170" s="1016">
        <v>0.4</v>
      </c>
      <c r="G170" s="991"/>
      <c r="H170" s="461" t="s">
        <v>203</v>
      </c>
      <c r="I170" s="462"/>
      <c r="J170" s="462"/>
      <c r="K170" s="462"/>
      <c r="L170" s="463"/>
      <c r="M170" s="91"/>
      <c r="N170" s="91"/>
    </row>
    <row r="171" spans="1:14" s="10" customFormat="1" ht="15" x14ac:dyDescent="0.2">
      <c r="A171" s="1422" t="s">
        <v>723</v>
      </c>
      <c r="B171" s="1140" t="s">
        <v>539</v>
      </c>
      <c r="C171" s="1163" t="s">
        <v>719</v>
      </c>
      <c r="D171" s="679">
        <v>1036</v>
      </c>
      <c r="E171" s="447">
        <f t="shared" si="8"/>
        <v>673</v>
      </c>
      <c r="F171" s="1001">
        <f t="shared" si="9"/>
        <v>622</v>
      </c>
      <c r="G171" s="991"/>
      <c r="H171" s="43"/>
      <c r="I171" s="43"/>
    </row>
    <row r="172" spans="1:14" s="10" customFormat="1" ht="15" x14ac:dyDescent="0.2">
      <c r="A172" s="1423"/>
      <c r="B172" s="1141" t="s">
        <v>319</v>
      </c>
      <c r="C172" s="1164" t="s">
        <v>720</v>
      </c>
      <c r="D172" s="373">
        <v>1074</v>
      </c>
      <c r="E172" s="448">
        <f t="shared" si="8"/>
        <v>698</v>
      </c>
      <c r="F172" s="1002">
        <f t="shared" si="9"/>
        <v>644</v>
      </c>
      <c r="G172" s="991"/>
      <c r="H172" s="43"/>
      <c r="I172" s="43"/>
    </row>
    <row r="173" spans="1:14" s="10" customFormat="1" ht="15" x14ac:dyDescent="0.2">
      <c r="A173" s="1423"/>
      <c r="B173" s="1141"/>
      <c r="C173" s="1164" t="s">
        <v>721</v>
      </c>
      <c r="D173" s="373">
        <v>1150</v>
      </c>
      <c r="E173" s="448">
        <f t="shared" si="8"/>
        <v>748</v>
      </c>
      <c r="F173" s="1002">
        <f t="shared" si="9"/>
        <v>690</v>
      </c>
      <c r="G173" s="991"/>
      <c r="H173" s="43"/>
      <c r="I173" s="43"/>
    </row>
    <row r="174" spans="1:14" s="10" customFormat="1" ht="15.75" thickBot="1" x14ac:dyDescent="0.25">
      <c r="A174" s="1424"/>
      <c r="B174" s="1142" t="s">
        <v>320</v>
      </c>
      <c r="C174" s="1165" t="s">
        <v>722</v>
      </c>
      <c r="D174" s="681">
        <v>1195</v>
      </c>
      <c r="E174" s="450">
        <f t="shared" si="8"/>
        <v>777</v>
      </c>
      <c r="F174" s="1012">
        <f t="shared" si="9"/>
        <v>717</v>
      </c>
      <c r="G174" s="991"/>
      <c r="H174" s="43"/>
      <c r="I174" s="43"/>
      <c r="M174" s="55"/>
      <c r="N174" s="55"/>
    </row>
    <row r="175" spans="1:14" s="10" customFormat="1" ht="14.45" customHeight="1" x14ac:dyDescent="0.2">
      <c r="A175" s="1422" t="s">
        <v>724</v>
      </c>
      <c r="B175" s="1140"/>
      <c r="C175" s="1163" t="s">
        <v>719</v>
      </c>
      <c r="D175" s="679">
        <v>1195</v>
      </c>
      <c r="E175" s="741">
        <f t="shared" si="8"/>
        <v>777</v>
      </c>
      <c r="F175" s="1009">
        <f t="shared" si="9"/>
        <v>717</v>
      </c>
      <c r="G175" s="991"/>
      <c r="H175" s="43"/>
      <c r="I175" s="43"/>
      <c r="M175" s="55"/>
      <c r="N175" s="55"/>
    </row>
    <row r="176" spans="1:14" s="10" customFormat="1" ht="14.45" customHeight="1" x14ac:dyDescent="0.2">
      <c r="A176" s="1423"/>
      <c r="B176" s="1141" t="s">
        <v>319</v>
      </c>
      <c r="C176" s="1164" t="s">
        <v>720</v>
      </c>
      <c r="D176" s="373">
        <v>1235</v>
      </c>
      <c r="E176" s="448">
        <f t="shared" si="8"/>
        <v>803</v>
      </c>
      <c r="F176" s="1002">
        <f t="shared" si="9"/>
        <v>741</v>
      </c>
      <c r="G176" s="991"/>
      <c r="H176" s="43"/>
      <c r="I176" s="43"/>
      <c r="M176" s="55"/>
      <c r="N176" s="55"/>
    </row>
    <row r="177" spans="1:14" s="10" customFormat="1" ht="15" x14ac:dyDescent="0.2">
      <c r="A177" s="1423"/>
      <c r="B177" s="1141"/>
      <c r="C177" s="1164" t="s">
        <v>721</v>
      </c>
      <c r="D177" s="373">
        <v>1312</v>
      </c>
      <c r="E177" s="448">
        <f t="shared" si="8"/>
        <v>853</v>
      </c>
      <c r="F177" s="1002">
        <f t="shared" si="9"/>
        <v>787</v>
      </c>
      <c r="G177" s="991"/>
      <c r="H177" s="43"/>
      <c r="I177" s="43"/>
      <c r="M177" s="55"/>
      <c r="N177" s="55"/>
    </row>
    <row r="178" spans="1:14" s="10" customFormat="1" ht="14.45" customHeight="1" thickBot="1" x14ac:dyDescent="0.25">
      <c r="A178" s="1424"/>
      <c r="B178" s="1142" t="s">
        <v>320</v>
      </c>
      <c r="C178" s="1165" t="s">
        <v>722</v>
      </c>
      <c r="D178" s="681">
        <v>1312</v>
      </c>
      <c r="E178" s="450">
        <f t="shared" si="8"/>
        <v>853</v>
      </c>
      <c r="F178" s="1012">
        <f t="shared" si="9"/>
        <v>787</v>
      </c>
      <c r="G178" s="991"/>
      <c r="H178" s="43"/>
      <c r="I178" s="43"/>
      <c r="M178" s="55"/>
      <c r="N178" s="55"/>
    </row>
    <row r="179" spans="1:14" s="10" customFormat="1" ht="31.5" customHeight="1" thickBot="1" x14ac:dyDescent="0.25">
      <c r="A179" s="1191" t="s">
        <v>726</v>
      </c>
      <c r="B179" s="1149" t="s">
        <v>923</v>
      </c>
      <c r="C179" s="1192" t="s">
        <v>725</v>
      </c>
      <c r="D179" s="1193">
        <v>790</v>
      </c>
      <c r="E179" s="1190">
        <f t="shared" si="8"/>
        <v>514</v>
      </c>
      <c r="F179" s="1194">
        <f t="shared" si="9"/>
        <v>474</v>
      </c>
      <c r="G179" s="991"/>
      <c r="H179" s="43"/>
      <c r="I179" s="43"/>
      <c r="M179" s="55"/>
      <c r="N179" s="55"/>
    </row>
    <row r="180" spans="1:14" s="10" customFormat="1" ht="14.45" customHeight="1" x14ac:dyDescent="0.2">
      <c r="A180" s="917" t="s">
        <v>321</v>
      </c>
      <c r="B180" s="1291" t="s">
        <v>932</v>
      </c>
      <c r="C180" s="1163">
        <v>193</v>
      </c>
      <c r="D180" s="679">
        <v>5010</v>
      </c>
      <c r="E180" s="1274">
        <f t="shared" si="8"/>
        <v>3257</v>
      </c>
      <c r="F180" s="1275">
        <f t="shared" si="9"/>
        <v>3006</v>
      </c>
      <c r="G180" s="991"/>
      <c r="H180" s="43"/>
      <c r="I180" s="43"/>
      <c r="M180" s="55"/>
      <c r="N180" s="55"/>
    </row>
    <row r="181" spans="1:14" s="10" customFormat="1" ht="14.45" customHeight="1" thickBot="1" x14ac:dyDescent="0.25">
      <c r="A181" s="849" t="s">
        <v>322</v>
      </c>
      <c r="B181" s="1269" t="s">
        <v>928</v>
      </c>
      <c r="C181" s="1165" t="s">
        <v>863</v>
      </c>
      <c r="D181" s="681">
        <v>5010</v>
      </c>
      <c r="E181" s="1276">
        <f t="shared" si="8"/>
        <v>3257</v>
      </c>
      <c r="F181" s="1277">
        <f t="shared" si="9"/>
        <v>3006</v>
      </c>
      <c r="G181" s="991"/>
      <c r="H181" s="43"/>
      <c r="I181" s="43"/>
      <c r="M181" s="55"/>
      <c r="N181" s="55"/>
    </row>
    <row r="182" spans="1:14" s="10" customFormat="1" ht="15" x14ac:dyDescent="0.2">
      <c r="A182" s="849" t="s">
        <v>323</v>
      </c>
      <c r="B182" s="1270" t="s">
        <v>930</v>
      </c>
      <c r="C182" s="1278" t="s">
        <v>925</v>
      </c>
      <c r="D182" s="1049">
        <v>3800</v>
      </c>
      <c r="E182" s="1276">
        <f t="shared" si="8"/>
        <v>2470</v>
      </c>
      <c r="F182" s="1277">
        <f t="shared" si="9"/>
        <v>2280</v>
      </c>
      <c r="G182" s="991"/>
      <c r="H182" s="43"/>
      <c r="I182" s="43"/>
      <c r="M182" s="55"/>
      <c r="N182" s="55"/>
    </row>
    <row r="183" spans="1:14" s="10" customFormat="1" ht="15" x14ac:dyDescent="0.2">
      <c r="A183" s="849"/>
      <c r="B183" s="1270"/>
      <c r="C183" s="1164" t="s">
        <v>926</v>
      </c>
      <c r="D183" s="1049">
        <v>3800</v>
      </c>
      <c r="E183" s="1276">
        <f t="shared" si="8"/>
        <v>2470</v>
      </c>
      <c r="F183" s="1277">
        <f t="shared" si="9"/>
        <v>2280</v>
      </c>
      <c r="G183" s="991"/>
      <c r="H183" s="43"/>
      <c r="I183" s="43"/>
      <c r="M183" s="55"/>
      <c r="N183" s="55"/>
    </row>
    <row r="184" spans="1:14" s="10" customFormat="1" ht="15.75" thickBot="1" x14ac:dyDescent="0.25">
      <c r="A184" s="849"/>
      <c r="B184" s="1269"/>
      <c r="C184" s="1164" t="s">
        <v>927</v>
      </c>
      <c r="D184" s="1049">
        <v>3800</v>
      </c>
      <c r="E184" s="1276">
        <f t="shared" si="8"/>
        <v>2470</v>
      </c>
      <c r="F184" s="1277">
        <f t="shared" si="9"/>
        <v>2280</v>
      </c>
      <c r="G184" s="991"/>
      <c r="H184" s="43"/>
      <c r="I184" s="43"/>
      <c r="M184" s="55"/>
      <c r="N184" s="55"/>
    </row>
    <row r="185" spans="1:14" s="10" customFormat="1" ht="16.5" hidden="1" thickBot="1" x14ac:dyDescent="0.25">
      <c r="A185" s="686"/>
      <c r="B185" s="1143"/>
      <c r="C185" s="1166" t="s">
        <v>623</v>
      </c>
      <c r="D185" s="687"/>
      <c r="E185" s="448">
        <f t="shared" si="8"/>
        <v>0</v>
      </c>
      <c r="F185" s="1002">
        <f t="shared" si="9"/>
        <v>0</v>
      </c>
      <c r="G185" s="991"/>
      <c r="H185" s="43"/>
      <c r="I185" s="43"/>
      <c r="M185" s="55"/>
      <c r="N185" s="55"/>
    </row>
    <row r="186" spans="1:14" s="10" customFormat="1" ht="15" x14ac:dyDescent="0.2">
      <c r="A186" s="1279" t="s">
        <v>321</v>
      </c>
      <c r="B186" s="1280" t="s">
        <v>924</v>
      </c>
      <c r="C186" s="1281" t="s">
        <v>934</v>
      </c>
      <c r="D186" s="1282">
        <v>9500</v>
      </c>
      <c r="E186" s="1283">
        <f t="shared" si="8"/>
        <v>6175</v>
      </c>
      <c r="F186" s="1284">
        <f t="shared" si="9"/>
        <v>5700</v>
      </c>
      <c r="G186" s="991"/>
      <c r="H186" s="43"/>
      <c r="I186" s="43"/>
      <c r="M186" s="55"/>
      <c r="N186" s="55"/>
    </row>
    <row r="187" spans="1:14" s="10" customFormat="1" ht="15" x14ac:dyDescent="0.2">
      <c r="A187" s="1285" t="s">
        <v>322</v>
      </c>
      <c r="B187" s="1286"/>
      <c r="C187" s="1287" t="s">
        <v>863</v>
      </c>
      <c r="D187" s="1288">
        <v>10250</v>
      </c>
      <c r="E187" s="1283">
        <f t="shared" si="8"/>
        <v>6663</v>
      </c>
      <c r="F187" s="1284">
        <f t="shared" si="9"/>
        <v>6150</v>
      </c>
      <c r="G187" s="991"/>
      <c r="H187" s="43"/>
      <c r="I187" s="43"/>
      <c r="M187" s="55"/>
      <c r="N187" s="55"/>
    </row>
    <row r="188" spans="1:14" s="10" customFormat="1" ht="15" hidden="1" x14ac:dyDescent="0.2">
      <c r="A188" s="1285" t="s">
        <v>323</v>
      </c>
      <c r="B188" s="1289"/>
      <c r="C188" s="1287"/>
      <c r="D188" s="1288"/>
      <c r="E188" s="1283">
        <f t="shared" si="8"/>
        <v>0</v>
      </c>
      <c r="F188" s="1284">
        <f t="shared" si="9"/>
        <v>0</v>
      </c>
      <c r="G188" s="991"/>
      <c r="H188" s="43"/>
      <c r="I188" s="43"/>
      <c r="M188" s="55"/>
      <c r="N188" s="55"/>
    </row>
    <row r="189" spans="1:14" s="10" customFormat="1" ht="15.75" thickBot="1" x14ac:dyDescent="0.25">
      <c r="A189" s="1285"/>
      <c r="B189" s="1289"/>
      <c r="C189" s="1287" t="s">
        <v>864</v>
      </c>
      <c r="D189" s="1288">
        <v>10940</v>
      </c>
      <c r="E189" s="1283">
        <f t="shared" si="8"/>
        <v>7111</v>
      </c>
      <c r="F189" s="1284">
        <f t="shared" si="9"/>
        <v>6564</v>
      </c>
      <c r="G189" s="991"/>
      <c r="H189" s="43"/>
      <c r="I189" s="43"/>
      <c r="M189" s="55"/>
      <c r="N189" s="55"/>
    </row>
    <row r="190" spans="1:14" s="10" customFormat="1" ht="15" hidden="1" customHeight="1" x14ac:dyDescent="0.25">
      <c r="A190" s="704"/>
      <c r="B190" s="1145" t="s">
        <v>182</v>
      </c>
      <c r="C190" s="1153" t="s">
        <v>461</v>
      </c>
      <c r="D190" s="434">
        <v>6955</v>
      </c>
      <c r="E190" s="448">
        <f t="shared" si="8"/>
        <v>4521</v>
      </c>
      <c r="F190" s="1002">
        <f t="shared" si="9"/>
        <v>4173</v>
      </c>
      <c r="G190" s="991"/>
      <c r="H190" s="43"/>
      <c r="I190" s="43"/>
      <c r="M190" s="55"/>
      <c r="N190" s="55"/>
    </row>
    <row r="191" spans="1:14" s="10" customFormat="1" ht="15.75" hidden="1" thickBot="1" x14ac:dyDescent="0.25">
      <c r="A191" s="704"/>
      <c r="B191" s="1146"/>
      <c r="C191" s="1153" t="s">
        <v>463</v>
      </c>
      <c r="D191" s="434">
        <v>8467</v>
      </c>
      <c r="E191" s="448">
        <f t="shared" si="8"/>
        <v>5504</v>
      </c>
      <c r="F191" s="1002">
        <f t="shared" si="9"/>
        <v>5080</v>
      </c>
      <c r="G191" s="991"/>
      <c r="H191" s="43"/>
      <c r="I191" s="43"/>
      <c r="M191" s="55"/>
      <c r="N191" s="55"/>
    </row>
    <row r="192" spans="1:14" s="10" customFormat="1" ht="15.75" hidden="1" thickBot="1" x14ac:dyDescent="0.25">
      <c r="A192" s="705"/>
      <c r="B192" s="1145" t="s">
        <v>185</v>
      </c>
      <c r="C192" s="1154" t="s">
        <v>461</v>
      </c>
      <c r="D192" s="682"/>
      <c r="E192" s="449">
        <f t="shared" si="8"/>
        <v>0</v>
      </c>
      <c r="F192" s="1011">
        <f t="shared" si="9"/>
        <v>0</v>
      </c>
      <c r="G192" s="991"/>
      <c r="H192" s="43"/>
      <c r="I192" s="43"/>
      <c r="M192" s="55"/>
      <c r="N192" s="55"/>
    </row>
    <row r="193" spans="1:14" s="10" customFormat="1" ht="15.75" hidden="1" thickBot="1" x14ac:dyDescent="0.25">
      <c r="A193" s="704"/>
      <c r="B193" s="1144" t="s">
        <v>185</v>
      </c>
      <c r="C193" s="1167" t="s">
        <v>463</v>
      </c>
      <c r="D193" s="1045">
        <v>8467</v>
      </c>
      <c r="E193" s="1046">
        <f t="shared" si="8"/>
        <v>5504</v>
      </c>
      <c r="F193" s="1047">
        <f t="shared" si="9"/>
        <v>5080</v>
      </c>
      <c r="G193" s="991"/>
      <c r="H193" s="43"/>
      <c r="I193" s="43"/>
      <c r="M193" s="55"/>
      <c r="N193" s="55"/>
    </row>
    <row r="194" spans="1:14" s="10" customFormat="1" ht="15.75" hidden="1" thickBot="1" x14ac:dyDescent="0.25">
      <c r="A194" s="703" t="s">
        <v>860</v>
      </c>
      <c r="B194" s="1144"/>
      <c r="C194" s="959" t="s">
        <v>854</v>
      </c>
      <c r="D194" s="702">
        <v>2980</v>
      </c>
      <c r="E194" s="447">
        <f t="shared" si="8"/>
        <v>1937</v>
      </c>
      <c r="F194" s="1001">
        <f t="shared" si="9"/>
        <v>1788</v>
      </c>
      <c r="G194" s="991"/>
      <c r="H194" s="43"/>
      <c r="I194" s="43"/>
      <c r="M194" s="55"/>
      <c r="N194" s="55"/>
    </row>
    <row r="195" spans="1:14" s="10" customFormat="1" ht="15.75" hidden="1" thickBot="1" x14ac:dyDescent="0.25">
      <c r="A195" s="703" t="s">
        <v>860</v>
      </c>
      <c r="B195" s="1147" t="s">
        <v>859</v>
      </c>
      <c r="C195" s="1154" t="s">
        <v>855</v>
      </c>
      <c r="D195" s="682">
        <v>3100</v>
      </c>
      <c r="E195" s="449">
        <f t="shared" si="8"/>
        <v>2015</v>
      </c>
      <c r="F195" s="1011">
        <f t="shared" si="9"/>
        <v>1860</v>
      </c>
      <c r="G195" s="991"/>
      <c r="H195" s="43"/>
      <c r="I195" s="43"/>
      <c r="M195" s="55"/>
      <c r="N195" s="55"/>
    </row>
    <row r="196" spans="1:14" s="10" customFormat="1" ht="15.75" thickBot="1" x14ac:dyDescent="0.25">
      <c r="A196" s="903" t="s">
        <v>860</v>
      </c>
      <c r="B196" s="1290" t="s">
        <v>859</v>
      </c>
      <c r="C196" s="1159" t="s">
        <v>858</v>
      </c>
      <c r="D196" s="822">
        <v>3200</v>
      </c>
      <c r="E196" s="1013">
        <f t="shared" si="8"/>
        <v>2080</v>
      </c>
      <c r="F196" s="1014">
        <f t="shared" si="9"/>
        <v>1920</v>
      </c>
      <c r="G196" s="991"/>
      <c r="H196" s="43"/>
      <c r="I196" s="43"/>
      <c r="M196" s="55"/>
      <c r="N196" s="55"/>
    </row>
    <row r="197" spans="1:14" s="10" customFormat="1" ht="15" x14ac:dyDescent="0.2">
      <c r="A197" s="708" t="s">
        <v>321</v>
      </c>
      <c r="B197" s="1428" t="s">
        <v>139</v>
      </c>
      <c r="C197" s="959">
        <v>150</v>
      </c>
      <c r="D197" s="702">
        <v>2240</v>
      </c>
      <c r="E197" s="447">
        <f t="shared" si="8"/>
        <v>1456</v>
      </c>
      <c r="F197" s="1001">
        <f t="shared" si="9"/>
        <v>1344</v>
      </c>
      <c r="G197" s="991"/>
      <c r="H197" s="43"/>
      <c r="I197" s="43"/>
      <c r="L197" s="55"/>
      <c r="M197" s="55"/>
      <c r="N197" s="55"/>
    </row>
    <row r="198" spans="1:14" s="10" customFormat="1" ht="15" x14ac:dyDescent="0.2">
      <c r="A198" s="709" t="s">
        <v>140</v>
      </c>
      <c r="B198" s="1429"/>
      <c r="C198" s="1153">
        <v>160</v>
      </c>
      <c r="D198" s="434">
        <v>2290</v>
      </c>
      <c r="E198" s="448">
        <f t="shared" si="8"/>
        <v>1489</v>
      </c>
      <c r="F198" s="1002">
        <f t="shared" si="9"/>
        <v>1374</v>
      </c>
      <c r="G198" s="991"/>
      <c r="H198" s="43"/>
      <c r="I198" s="43"/>
      <c r="L198" s="55"/>
      <c r="M198" s="55"/>
      <c r="N198" s="55"/>
    </row>
    <row r="199" spans="1:14" s="10" customFormat="1" ht="15" x14ac:dyDescent="0.2">
      <c r="A199" s="709" t="s">
        <v>323</v>
      </c>
      <c r="B199" s="1429"/>
      <c r="C199" s="1153" t="s">
        <v>467</v>
      </c>
      <c r="D199" s="434">
        <v>2380</v>
      </c>
      <c r="E199" s="448">
        <f t="shared" si="8"/>
        <v>1547</v>
      </c>
      <c r="F199" s="1002">
        <f t="shared" si="9"/>
        <v>1428</v>
      </c>
      <c r="G199" s="991"/>
      <c r="H199" s="43"/>
      <c r="I199" s="43"/>
      <c r="L199" s="55"/>
      <c r="M199" s="55"/>
      <c r="N199" s="55"/>
    </row>
    <row r="200" spans="1:14" s="10" customFormat="1" ht="15" x14ac:dyDescent="0.2">
      <c r="A200" s="709"/>
      <c r="B200" s="1429"/>
      <c r="C200" s="1153" t="s">
        <v>464</v>
      </c>
      <c r="D200" s="434">
        <v>2930</v>
      </c>
      <c r="E200" s="448">
        <f t="shared" si="8"/>
        <v>1905</v>
      </c>
      <c r="F200" s="1002">
        <f t="shared" si="9"/>
        <v>1758</v>
      </c>
      <c r="G200" s="991"/>
      <c r="H200" s="43"/>
      <c r="I200" s="43"/>
      <c r="L200" s="55"/>
      <c r="M200" s="55"/>
      <c r="N200" s="55"/>
    </row>
    <row r="201" spans="1:14" s="10" customFormat="1" ht="15" x14ac:dyDescent="0.2">
      <c r="A201" s="709"/>
      <c r="B201" s="1429"/>
      <c r="C201" s="1153" t="s">
        <v>384</v>
      </c>
      <c r="D201" s="434">
        <v>3300</v>
      </c>
      <c r="E201" s="448">
        <f t="shared" ref="E201:E269" si="10">ROUND(D201-D201*$E$5,0)</f>
        <v>2145</v>
      </c>
      <c r="F201" s="1002">
        <f t="shared" ref="F201:F269" si="11">ROUND(D201-D201*$F$5,0)</f>
        <v>1980</v>
      </c>
      <c r="G201" s="991"/>
      <c r="H201" s="43"/>
      <c r="I201" s="43"/>
      <c r="L201" s="55"/>
      <c r="M201" s="55"/>
      <c r="N201" s="55"/>
    </row>
    <row r="202" spans="1:14" s="10" customFormat="1" ht="15.75" thickBot="1" x14ac:dyDescent="0.25">
      <c r="A202" s="709"/>
      <c r="B202" s="1430"/>
      <c r="C202" s="1161" t="s">
        <v>91</v>
      </c>
      <c r="D202" s="240">
        <v>3460</v>
      </c>
      <c r="E202" s="449">
        <f t="shared" si="10"/>
        <v>2249</v>
      </c>
      <c r="F202" s="1011">
        <f t="shared" si="11"/>
        <v>2076</v>
      </c>
      <c r="G202" s="991"/>
      <c r="H202" s="43"/>
      <c r="I202" s="43"/>
      <c r="K202" s="55"/>
      <c r="L202" s="55"/>
      <c r="M202" s="55"/>
      <c r="N202" s="55"/>
    </row>
    <row r="203" spans="1:14" s="10" customFormat="1" ht="15" x14ac:dyDescent="0.2">
      <c r="A203" s="709"/>
      <c r="B203" s="1428" t="s">
        <v>88</v>
      </c>
      <c r="C203" s="959" t="s">
        <v>466</v>
      </c>
      <c r="D203" s="334">
        <v>1530</v>
      </c>
      <c r="E203" s="447">
        <f t="shared" si="10"/>
        <v>995</v>
      </c>
      <c r="F203" s="1001">
        <f t="shared" si="11"/>
        <v>918</v>
      </c>
      <c r="G203" s="991"/>
      <c r="H203" s="43"/>
      <c r="I203" s="43"/>
      <c r="K203" s="55"/>
      <c r="L203" s="55"/>
      <c r="M203" s="55"/>
      <c r="N203" s="55"/>
    </row>
    <row r="204" spans="1:14" s="10" customFormat="1" ht="15" x14ac:dyDescent="0.2">
      <c r="A204" s="709"/>
      <c r="B204" s="1429"/>
      <c r="C204" s="1153" t="s">
        <v>468</v>
      </c>
      <c r="D204" s="239">
        <v>1760</v>
      </c>
      <c r="E204" s="448">
        <f t="shared" si="10"/>
        <v>1144</v>
      </c>
      <c r="F204" s="1002">
        <f t="shared" si="11"/>
        <v>1056</v>
      </c>
      <c r="G204" s="991"/>
      <c r="H204" s="43"/>
      <c r="I204" s="43"/>
      <c r="K204" s="55"/>
      <c r="L204" s="55"/>
      <c r="M204" s="55"/>
      <c r="N204" s="55"/>
    </row>
    <row r="205" spans="1:14" s="10" customFormat="1" ht="15" x14ac:dyDescent="0.2">
      <c r="A205" s="709"/>
      <c r="B205" s="1429"/>
      <c r="C205" s="1153">
        <v>140</v>
      </c>
      <c r="D205" s="239">
        <v>2080</v>
      </c>
      <c r="E205" s="448">
        <f t="shared" si="10"/>
        <v>1352</v>
      </c>
      <c r="F205" s="1002">
        <f t="shared" si="11"/>
        <v>1248</v>
      </c>
      <c r="G205" s="991"/>
      <c r="H205" s="43"/>
      <c r="I205" s="43"/>
      <c r="L205" s="55"/>
      <c r="M205" s="55"/>
      <c r="N205" s="55"/>
    </row>
    <row r="206" spans="1:14" s="10" customFormat="1" ht="15" x14ac:dyDescent="0.2">
      <c r="A206" s="709"/>
      <c r="B206" s="1429"/>
      <c r="C206" s="1153">
        <v>150</v>
      </c>
      <c r="D206" s="239">
        <v>2320</v>
      </c>
      <c r="E206" s="448">
        <f t="shared" si="10"/>
        <v>1508</v>
      </c>
      <c r="F206" s="1002">
        <f t="shared" si="11"/>
        <v>1392</v>
      </c>
      <c r="G206" s="991"/>
      <c r="H206" s="43"/>
      <c r="I206" s="43"/>
    </row>
    <row r="207" spans="1:14" s="10" customFormat="1" ht="15" x14ac:dyDescent="0.2">
      <c r="A207" s="709"/>
      <c r="B207" s="1429"/>
      <c r="C207" s="1153">
        <v>160</v>
      </c>
      <c r="D207" s="239">
        <v>2380</v>
      </c>
      <c r="E207" s="448">
        <f t="shared" si="10"/>
        <v>1547</v>
      </c>
      <c r="F207" s="1002">
        <f t="shared" si="11"/>
        <v>1428</v>
      </c>
      <c r="G207" s="991"/>
      <c r="H207" s="43"/>
      <c r="I207" s="43"/>
    </row>
    <row r="208" spans="1:14" s="10" customFormat="1" ht="15" x14ac:dyDescent="0.2">
      <c r="A208" s="709"/>
      <c r="B208" s="1429"/>
      <c r="C208" s="1153" t="s">
        <v>467</v>
      </c>
      <c r="D208" s="239">
        <v>2490</v>
      </c>
      <c r="E208" s="448">
        <f t="shared" si="10"/>
        <v>1619</v>
      </c>
      <c r="F208" s="1002">
        <f t="shared" si="11"/>
        <v>1494</v>
      </c>
      <c r="G208" s="991"/>
      <c r="H208" s="43"/>
      <c r="I208" s="43"/>
    </row>
    <row r="209" spans="1:11" s="10" customFormat="1" ht="15" x14ac:dyDescent="0.2">
      <c r="A209" s="709"/>
      <c r="B209" s="1429"/>
      <c r="C209" s="1153" t="s">
        <v>464</v>
      </c>
      <c r="D209" s="239">
        <v>3040</v>
      </c>
      <c r="E209" s="448">
        <f t="shared" si="10"/>
        <v>1976</v>
      </c>
      <c r="F209" s="1002">
        <f t="shared" si="11"/>
        <v>1824</v>
      </c>
      <c r="G209" s="991"/>
      <c r="H209" s="43"/>
      <c r="I209" s="43"/>
      <c r="K209" s="55"/>
    </row>
    <row r="210" spans="1:11" s="10" customFormat="1" ht="15" x14ac:dyDescent="0.2">
      <c r="A210" s="709"/>
      <c r="B210" s="1429"/>
      <c r="C210" s="1153" t="s">
        <v>384</v>
      </c>
      <c r="D210" s="239">
        <v>3400</v>
      </c>
      <c r="E210" s="448">
        <f t="shared" si="10"/>
        <v>2210</v>
      </c>
      <c r="F210" s="1002">
        <f t="shared" si="11"/>
        <v>2040</v>
      </c>
      <c r="G210" s="991"/>
      <c r="H210" s="43"/>
      <c r="I210" s="43"/>
      <c r="K210" s="55"/>
    </row>
    <row r="211" spans="1:11" s="10" customFormat="1" ht="15.75" thickBot="1" x14ac:dyDescent="0.25">
      <c r="A211" s="710"/>
      <c r="B211" s="1430"/>
      <c r="C211" s="1161" t="s">
        <v>91</v>
      </c>
      <c r="D211" s="240">
        <v>3560</v>
      </c>
      <c r="E211" s="450">
        <f t="shared" si="10"/>
        <v>2314</v>
      </c>
      <c r="F211" s="1012">
        <f t="shared" si="11"/>
        <v>2136</v>
      </c>
      <c r="G211" s="991"/>
      <c r="H211" s="43"/>
      <c r="I211" s="43"/>
    </row>
    <row r="212" spans="1:11" s="10" customFormat="1" ht="18.75" x14ac:dyDescent="0.2">
      <c r="A212" s="704" t="s">
        <v>324</v>
      </c>
      <c r="B212" s="1340" t="s">
        <v>89</v>
      </c>
      <c r="C212" s="916" t="s">
        <v>466</v>
      </c>
      <c r="D212" s="738">
        <v>2390</v>
      </c>
      <c r="E212" s="741">
        <f t="shared" si="10"/>
        <v>1554</v>
      </c>
      <c r="F212" s="1009">
        <f t="shared" si="11"/>
        <v>1434</v>
      </c>
      <c r="G212" s="991"/>
      <c r="H212" s="55"/>
      <c r="I212" s="43"/>
    </row>
    <row r="213" spans="1:11" s="10" customFormat="1" ht="15" x14ac:dyDescent="0.2">
      <c r="A213" s="704" t="s">
        <v>325</v>
      </c>
      <c r="B213" s="1146"/>
      <c r="C213" s="914" t="s">
        <v>468</v>
      </c>
      <c r="D213" s="434">
        <v>2690</v>
      </c>
      <c r="E213" s="448">
        <f t="shared" si="10"/>
        <v>1749</v>
      </c>
      <c r="F213" s="1002">
        <f t="shared" si="11"/>
        <v>1614</v>
      </c>
      <c r="G213" s="991"/>
      <c r="H213" s="55"/>
      <c r="I213" s="43"/>
    </row>
    <row r="214" spans="1:11" s="10" customFormat="1" ht="15.75" thickBot="1" x14ac:dyDescent="0.25">
      <c r="A214" s="711"/>
      <c r="B214" s="1148"/>
      <c r="C214" s="1160">
        <v>140</v>
      </c>
      <c r="D214" s="682">
        <v>2990</v>
      </c>
      <c r="E214" s="449">
        <f t="shared" si="10"/>
        <v>1944</v>
      </c>
      <c r="F214" s="1011">
        <f t="shared" si="11"/>
        <v>1794</v>
      </c>
      <c r="G214" s="43"/>
      <c r="H214" s="55"/>
      <c r="I214" s="43"/>
    </row>
    <row r="215" spans="1:11" s="10" customFormat="1" ht="15" x14ac:dyDescent="0.2">
      <c r="A215" s="1335" t="s">
        <v>324</v>
      </c>
      <c r="B215" s="1437" t="s">
        <v>939</v>
      </c>
      <c r="C215" s="1168" t="s">
        <v>468</v>
      </c>
      <c r="D215" s="702">
        <v>2850</v>
      </c>
      <c r="E215" s="57">
        <f t="shared" si="10"/>
        <v>1853</v>
      </c>
      <c r="F215" s="1336">
        <f t="shared" si="11"/>
        <v>1710</v>
      </c>
      <c r="G215" s="43"/>
      <c r="H215" s="55"/>
      <c r="I215" s="43"/>
    </row>
    <row r="216" spans="1:11" s="10" customFormat="1" ht="15" x14ac:dyDescent="0.2">
      <c r="A216" s="890" t="s">
        <v>325</v>
      </c>
      <c r="B216" s="1438"/>
      <c r="C216" s="914">
        <v>140</v>
      </c>
      <c r="D216" s="434">
        <v>3170</v>
      </c>
      <c r="E216" s="57">
        <f t="shared" ref="E216" si="12">ROUND(D216-D216*$E$5,0)</f>
        <v>2061</v>
      </c>
      <c r="F216" s="1341">
        <f t="shared" ref="F216" si="13">ROUND(D216-D216*$F$5,0)</f>
        <v>1902</v>
      </c>
      <c r="G216" s="43"/>
      <c r="H216" s="55"/>
      <c r="I216" s="43"/>
    </row>
    <row r="217" spans="1:11" s="10" customFormat="1" ht="15" customHeight="1" x14ac:dyDescent="0.2">
      <c r="A217" s="890" t="s">
        <v>95</v>
      </c>
      <c r="B217" s="1438"/>
      <c r="C217" s="916">
        <v>150</v>
      </c>
      <c r="D217" s="738">
        <v>3450</v>
      </c>
      <c r="E217" s="76">
        <f t="shared" si="10"/>
        <v>2243</v>
      </c>
      <c r="F217" s="1009">
        <f t="shared" si="11"/>
        <v>2070</v>
      </c>
      <c r="G217" s="43"/>
      <c r="H217" s="55"/>
      <c r="I217" s="43"/>
    </row>
    <row r="218" spans="1:11" s="10" customFormat="1" ht="15" x14ac:dyDescent="0.2">
      <c r="B218" s="1438"/>
      <c r="C218" s="914">
        <v>160</v>
      </c>
      <c r="D218" s="434">
        <v>3520</v>
      </c>
      <c r="E218" s="57">
        <f t="shared" si="10"/>
        <v>2288</v>
      </c>
      <c r="F218" s="1002">
        <f t="shared" si="11"/>
        <v>2112</v>
      </c>
      <c r="G218" s="43"/>
      <c r="H218" s="55"/>
      <c r="I218" s="43"/>
    </row>
    <row r="219" spans="1:11" s="10" customFormat="1" ht="15" x14ac:dyDescent="0.2">
      <c r="B219" s="1438"/>
      <c r="C219" s="914" t="s">
        <v>467</v>
      </c>
      <c r="D219" s="434">
        <v>3696</v>
      </c>
      <c r="E219" s="57">
        <f t="shared" si="10"/>
        <v>2402</v>
      </c>
      <c r="F219" s="1002">
        <f t="shared" si="11"/>
        <v>2218</v>
      </c>
      <c r="G219" s="43"/>
      <c r="I219" s="43"/>
    </row>
    <row r="220" spans="1:11" s="10" customFormat="1" ht="14.45" customHeight="1" x14ac:dyDescent="0.2">
      <c r="A220" s="891"/>
      <c r="B220" s="1438"/>
      <c r="C220" s="914" t="s">
        <v>464</v>
      </c>
      <c r="D220" s="434">
        <v>4298</v>
      </c>
      <c r="E220" s="57">
        <f t="shared" si="10"/>
        <v>2794</v>
      </c>
      <c r="F220" s="1002">
        <f t="shared" si="11"/>
        <v>2579</v>
      </c>
      <c r="G220" s="43"/>
      <c r="I220" s="43"/>
    </row>
    <row r="221" spans="1:11" s="10" customFormat="1" ht="15" x14ac:dyDescent="0.2">
      <c r="A221" s="890"/>
      <c r="B221" s="1438"/>
      <c r="C221" s="914" t="s">
        <v>384</v>
      </c>
      <c r="D221" s="434">
        <v>4672</v>
      </c>
      <c r="E221" s="57">
        <f t="shared" si="10"/>
        <v>3037</v>
      </c>
      <c r="F221" s="1002">
        <f t="shared" si="11"/>
        <v>2803</v>
      </c>
      <c r="G221" s="43"/>
    </row>
    <row r="222" spans="1:11" s="10" customFormat="1" ht="15.75" thickBot="1" x14ac:dyDescent="0.25">
      <c r="A222" s="890"/>
      <c r="B222" s="1439"/>
      <c r="C222" s="915" t="s">
        <v>91</v>
      </c>
      <c r="D222" s="435">
        <v>4980</v>
      </c>
      <c r="E222" s="77">
        <f t="shared" si="10"/>
        <v>3237</v>
      </c>
      <c r="F222" s="1011">
        <f t="shared" si="11"/>
        <v>2988</v>
      </c>
      <c r="G222" s="43"/>
    </row>
    <row r="223" spans="1:11" s="10" customFormat="1" ht="12.75" customHeight="1" x14ac:dyDescent="0.2">
      <c r="A223" s="890"/>
      <c r="B223" s="1437" t="s">
        <v>940</v>
      </c>
      <c r="C223" s="1337">
        <v>100</v>
      </c>
      <c r="D223" s="702">
        <v>2495</v>
      </c>
      <c r="E223" s="376">
        <f t="shared" si="10"/>
        <v>1622</v>
      </c>
      <c r="F223" s="377">
        <f t="shared" si="11"/>
        <v>1497</v>
      </c>
      <c r="G223" s="43"/>
    </row>
    <row r="224" spans="1:11" s="10" customFormat="1" ht="15" customHeight="1" x14ac:dyDescent="0.2">
      <c r="A224" s="890"/>
      <c r="B224" s="1438"/>
      <c r="C224" s="1338" t="s">
        <v>468</v>
      </c>
      <c r="D224" s="434">
        <v>2850</v>
      </c>
      <c r="E224" s="57">
        <f t="shared" si="10"/>
        <v>1853</v>
      </c>
      <c r="F224" s="1336">
        <f t="shared" si="11"/>
        <v>1710</v>
      </c>
      <c r="G224" s="43"/>
    </row>
    <row r="225" spans="1:12" s="10" customFormat="1" ht="15" x14ac:dyDescent="0.2">
      <c r="A225" s="891"/>
      <c r="B225" s="1438"/>
      <c r="C225" s="1338">
        <v>140</v>
      </c>
      <c r="D225" s="434">
        <v>3170</v>
      </c>
      <c r="E225" s="57">
        <f t="shared" si="10"/>
        <v>2061</v>
      </c>
      <c r="F225" s="1002">
        <f t="shared" si="11"/>
        <v>1902</v>
      </c>
      <c r="G225" s="43"/>
    </row>
    <row r="226" spans="1:12" s="10" customFormat="1" ht="15" x14ac:dyDescent="0.2">
      <c r="A226" s="890"/>
      <c r="B226" s="1438"/>
      <c r="C226" s="1338">
        <v>150</v>
      </c>
      <c r="D226" s="434">
        <v>3552</v>
      </c>
      <c r="E226" s="57">
        <f t="shared" si="10"/>
        <v>2309</v>
      </c>
      <c r="F226" s="1002">
        <f t="shared" si="11"/>
        <v>2131</v>
      </c>
      <c r="G226" s="43"/>
    </row>
    <row r="227" spans="1:12" s="10" customFormat="1" ht="15" x14ac:dyDescent="0.2">
      <c r="A227" s="890"/>
      <c r="B227" s="1438"/>
      <c r="C227" s="1338">
        <v>160</v>
      </c>
      <c r="D227" s="434">
        <v>3600</v>
      </c>
      <c r="E227" s="57">
        <f t="shared" si="10"/>
        <v>2340</v>
      </c>
      <c r="F227" s="1002">
        <f t="shared" si="11"/>
        <v>2160</v>
      </c>
      <c r="G227" s="43"/>
    </row>
    <row r="228" spans="1:12" s="10" customFormat="1" ht="15" x14ac:dyDescent="0.2">
      <c r="A228" s="890"/>
      <c r="B228" s="1438"/>
      <c r="C228" s="1338" t="s">
        <v>467</v>
      </c>
      <c r="D228" s="434">
        <v>3788</v>
      </c>
      <c r="E228" s="57">
        <f t="shared" si="10"/>
        <v>2462</v>
      </c>
      <c r="F228" s="1002">
        <f t="shared" si="11"/>
        <v>2273</v>
      </c>
      <c r="G228" s="43"/>
      <c r="H228" s="43"/>
      <c r="I228" s="43"/>
    </row>
    <row r="229" spans="1:12" s="10" customFormat="1" ht="15" x14ac:dyDescent="0.2">
      <c r="A229" s="890"/>
      <c r="B229" s="1438"/>
      <c r="C229" s="1338" t="s">
        <v>464</v>
      </c>
      <c r="D229" s="434">
        <v>4404</v>
      </c>
      <c r="E229" s="57">
        <f t="shared" si="10"/>
        <v>2863</v>
      </c>
      <c r="F229" s="1002">
        <f t="shared" si="11"/>
        <v>2642</v>
      </c>
      <c r="G229" s="43"/>
      <c r="H229" s="43"/>
      <c r="I229" s="43"/>
    </row>
    <row r="230" spans="1:12" s="10" customFormat="1" ht="15" x14ac:dyDescent="0.2">
      <c r="A230" s="890"/>
      <c r="B230" s="1438"/>
      <c r="C230" s="1338" t="s">
        <v>384</v>
      </c>
      <c r="D230" s="434">
        <v>4916</v>
      </c>
      <c r="E230" s="57">
        <f t="shared" si="10"/>
        <v>3195</v>
      </c>
      <c r="F230" s="1002">
        <f t="shared" si="11"/>
        <v>2950</v>
      </c>
      <c r="G230" s="43"/>
      <c r="H230" s="43"/>
      <c r="I230" s="43"/>
    </row>
    <row r="231" spans="1:12" s="10" customFormat="1" ht="14.45" customHeight="1" thickBot="1" x14ac:dyDescent="0.25">
      <c r="A231" s="1334"/>
      <c r="B231" s="1439"/>
      <c r="C231" s="1339" t="s">
        <v>91</v>
      </c>
      <c r="D231" s="435">
        <v>5080</v>
      </c>
      <c r="E231" s="378">
        <f t="shared" si="10"/>
        <v>3302</v>
      </c>
      <c r="F231" s="1012">
        <f t="shared" si="11"/>
        <v>3048</v>
      </c>
      <c r="G231" s="43"/>
      <c r="H231" s="43"/>
      <c r="I231" s="43"/>
    </row>
    <row r="232" spans="1:12" s="10" customFormat="1" ht="14.45" customHeight="1" x14ac:dyDescent="0.2">
      <c r="A232" s="1434" t="s">
        <v>950</v>
      </c>
      <c r="B232" s="1431" t="s">
        <v>947</v>
      </c>
      <c r="C232" s="1168" t="s">
        <v>468</v>
      </c>
      <c r="D232" s="702">
        <v>3340</v>
      </c>
      <c r="E232" s="376">
        <f t="shared" si="10"/>
        <v>2171</v>
      </c>
      <c r="F232" s="377">
        <f t="shared" si="11"/>
        <v>2004</v>
      </c>
      <c r="G232" s="43"/>
      <c r="H232" s="43"/>
      <c r="I232" s="43"/>
    </row>
    <row r="233" spans="1:12" s="10" customFormat="1" ht="15" customHeight="1" x14ac:dyDescent="0.2">
      <c r="A233" s="1435"/>
      <c r="B233" s="1432"/>
      <c r="C233" s="914">
        <v>140</v>
      </c>
      <c r="D233" s="434">
        <v>3780</v>
      </c>
      <c r="E233" s="57">
        <f t="shared" si="10"/>
        <v>2457</v>
      </c>
      <c r="F233" s="1336">
        <f t="shared" si="11"/>
        <v>2268</v>
      </c>
      <c r="G233" s="43"/>
      <c r="H233" s="43"/>
      <c r="I233" s="43"/>
      <c r="J233" s="1303"/>
      <c r="K233" s="1303"/>
      <c r="L233" s="1303"/>
    </row>
    <row r="234" spans="1:12" s="10" customFormat="1" ht="15" x14ac:dyDescent="0.2">
      <c r="A234" s="1435"/>
      <c r="B234" s="1432"/>
      <c r="C234" s="914">
        <v>150</v>
      </c>
      <c r="D234" s="434">
        <v>3970</v>
      </c>
      <c r="E234" s="57">
        <f t="shared" si="10"/>
        <v>2581</v>
      </c>
      <c r="F234" s="1336">
        <f t="shared" si="11"/>
        <v>2382</v>
      </c>
      <c r="G234" s="1303"/>
      <c r="H234" s="1303"/>
      <c r="I234" s="1303"/>
      <c r="J234" s="1303"/>
      <c r="K234" s="1303"/>
      <c r="L234" s="1303"/>
    </row>
    <row r="235" spans="1:12" s="10" customFormat="1" ht="14.45" customHeight="1" x14ac:dyDescent="0.2">
      <c r="A235" s="1435"/>
      <c r="B235" s="1432"/>
      <c r="C235" s="914">
        <v>160</v>
      </c>
      <c r="D235" s="434">
        <v>4040</v>
      </c>
      <c r="E235" s="57">
        <f>ROUND(D235-D235*$E$5,0)</f>
        <v>2626</v>
      </c>
      <c r="F235" s="1336">
        <f t="shared" si="11"/>
        <v>2424</v>
      </c>
      <c r="G235" s="1303"/>
      <c r="H235" s="1303"/>
      <c r="I235" s="1303"/>
      <c r="J235" s="1303"/>
      <c r="K235" s="1303"/>
      <c r="L235" s="1303"/>
    </row>
    <row r="236" spans="1:12" s="10" customFormat="1" ht="15" x14ac:dyDescent="0.2">
      <c r="A236" s="1435"/>
      <c r="B236" s="1432"/>
      <c r="C236" s="914" t="s">
        <v>467</v>
      </c>
      <c r="D236" s="434">
        <v>4200</v>
      </c>
      <c r="E236" s="57">
        <f t="shared" si="10"/>
        <v>2730</v>
      </c>
      <c r="F236" s="1336">
        <f t="shared" si="11"/>
        <v>2520</v>
      </c>
      <c r="G236" s="1303"/>
      <c r="H236" s="1303"/>
      <c r="I236" s="1303"/>
      <c r="J236" s="1303"/>
      <c r="K236" s="1303"/>
      <c r="L236" s="1303"/>
    </row>
    <row r="237" spans="1:12" s="10" customFormat="1" ht="15" x14ac:dyDescent="0.2">
      <c r="A237" s="1435"/>
      <c r="B237" s="1432"/>
      <c r="C237" s="914" t="s">
        <v>464</v>
      </c>
      <c r="D237" s="434">
        <v>4800</v>
      </c>
      <c r="E237" s="57">
        <f t="shared" si="10"/>
        <v>3120</v>
      </c>
      <c r="F237" s="1336">
        <f t="shared" si="11"/>
        <v>2880</v>
      </c>
      <c r="G237" s="1303"/>
      <c r="H237" s="1303"/>
      <c r="I237" s="1303"/>
      <c r="J237" s="1303"/>
      <c r="K237" s="1303"/>
      <c r="L237" s="1303"/>
    </row>
    <row r="238" spans="1:12" s="10" customFormat="1" ht="15" x14ac:dyDescent="0.2">
      <c r="A238" s="1435"/>
      <c r="B238" s="1432"/>
      <c r="C238" s="914" t="s">
        <v>384</v>
      </c>
      <c r="D238" s="434">
        <v>5300</v>
      </c>
      <c r="E238" s="57">
        <f t="shared" si="10"/>
        <v>3445</v>
      </c>
      <c r="F238" s="1336">
        <f t="shared" si="11"/>
        <v>3180</v>
      </c>
      <c r="G238" s="1303"/>
      <c r="H238" s="1303"/>
      <c r="I238" s="1303"/>
      <c r="J238" s="1303"/>
      <c r="K238" s="1303"/>
      <c r="L238" s="1303"/>
    </row>
    <row r="239" spans="1:12" s="10" customFormat="1" ht="15.75" thickBot="1" x14ac:dyDescent="0.25">
      <c r="A239" s="1435"/>
      <c r="B239" s="1433"/>
      <c r="C239" s="915" t="s">
        <v>91</v>
      </c>
      <c r="D239" s="435">
        <v>5480</v>
      </c>
      <c r="E239" s="378">
        <f t="shared" si="10"/>
        <v>3562</v>
      </c>
      <c r="F239" s="379">
        <f t="shared" si="11"/>
        <v>3288</v>
      </c>
      <c r="G239" s="43"/>
      <c r="H239" s="43"/>
      <c r="I239" s="43"/>
      <c r="J239" s="43"/>
      <c r="K239" s="43"/>
      <c r="L239" s="43"/>
    </row>
    <row r="240" spans="1:12" s="10" customFormat="1" ht="15" customHeight="1" x14ac:dyDescent="0.2">
      <c r="A240" s="1435"/>
      <c r="B240" s="1431" t="s">
        <v>948</v>
      </c>
      <c r="C240" s="1168" t="s">
        <v>468</v>
      </c>
      <c r="D240" s="702">
        <v>3430</v>
      </c>
      <c r="E240" s="376">
        <f t="shared" si="10"/>
        <v>2230</v>
      </c>
      <c r="F240" s="377">
        <f t="shared" si="11"/>
        <v>2058</v>
      </c>
      <c r="G240" s="43"/>
      <c r="H240" s="43"/>
      <c r="I240" s="43"/>
      <c r="J240" s="43"/>
      <c r="K240" s="43"/>
      <c r="L240" s="43"/>
    </row>
    <row r="241" spans="1:12" s="10" customFormat="1" ht="15" customHeight="1" x14ac:dyDescent="0.2">
      <c r="A241" s="1435"/>
      <c r="B241" s="1432"/>
      <c r="C241" s="914">
        <v>140</v>
      </c>
      <c r="D241" s="434">
        <v>3870</v>
      </c>
      <c r="E241" s="57">
        <f t="shared" si="10"/>
        <v>2516</v>
      </c>
      <c r="F241" s="1336">
        <f t="shared" si="11"/>
        <v>2322</v>
      </c>
      <c r="H241" s="43"/>
      <c r="I241" s="43"/>
      <c r="J241" s="43"/>
      <c r="K241" s="43"/>
      <c r="L241" s="43"/>
    </row>
    <row r="242" spans="1:12" s="10" customFormat="1" ht="15" x14ac:dyDescent="0.2">
      <c r="A242" s="1435"/>
      <c r="B242" s="1432"/>
      <c r="C242" s="914">
        <v>150</v>
      </c>
      <c r="D242" s="434">
        <v>3990</v>
      </c>
      <c r="E242" s="57">
        <f t="shared" si="10"/>
        <v>2594</v>
      </c>
      <c r="F242" s="1336">
        <f t="shared" si="11"/>
        <v>2394</v>
      </c>
      <c r="H242" s="43"/>
      <c r="I242" s="43"/>
      <c r="J242" s="43"/>
      <c r="K242" s="43"/>
      <c r="L242" s="43"/>
    </row>
    <row r="243" spans="1:12" s="10" customFormat="1" ht="14.45" customHeight="1" x14ac:dyDescent="0.2">
      <c r="A243" s="1435"/>
      <c r="B243" s="1432"/>
      <c r="C243" s="914">
        <v>160</v>
      </c>
      <c r="D243" s="434">
        <v>4100</v>
      </c>
      <c r="E243" s="57">
        <f t="shared" si="10"/>
        <v>2665</v>
      </c>
      <c r="F243" s="1336">
        <f t="shared" si="11"/>
        <v>2460</v>
      </c>
      <c r="H243" s="43"/>
      <c r="I243" s="43"/>
      <c r="J243" s="43"/>
      <c r="K243" s="43"/>
      <c r="L243" s="43"/>
    </row>
    <row r="244" spans="1:12" s="10" customFormat="1" ht="14.45" customHeight="1" x14ac:dyDescent="0.2">
      <c r="A244" s="1435"/>
      <c r="B244" s="1432"/>
      <c r="C244" s="914" t="s">
        <v>467</v>
      </c>
      <c r="D244" s="434">
        <v>4280</v>
      </c>
      <c r="E244" s="57">
        <f t="shared" si="10"/>
        <v>2782</v>
      </c>
      <c r="F244" s="1336">
        <f t="shared" si="11"/>
        <v>2568</v>
      </c>
      <c r="H244" s="43"/>
      <c r="I244" s="43"/>
      <c r="J244" s="43"/>
      <c r="K244" s="43"/>
      <c r="L244" s="43"/>
    </row>
    <row r="245" spans="1:12" s="10" customFormat="1" ht="15" x14ac:dyDescent="0.2">
      <c r="A245" s="1435"/>
      <c r="B245" s="1432"/>
      <c r="C245" s="914" t="s">
        <v>464</v>
      </c>
      <c r="D245" s="434">
        <v>4900</v>
      </c>
      <c r="E245" s="57">
        <f t="shared" si="10"/>
        <v>3185</v>
      </c>
      <c r="F245" s="1336">
        <f t="shared" si="11"/>
        <v>2940</v>
      </c>
      <c r="H245" s="43"/>
      <c r="I245" s="43"/>
      <c r="J245" s="43"/>
      <c r="K245" s="43"/>
      <c r="L245" s="43"/>
    </row>
    <row r="246" spans="1:12" s="10" customFormat="1" ht="15" x14ac:dyDescent="0.2">
      <c r="A246" s="1435"/>
      <c r="B246" s="1432"/>
      <c r="C246" s="914" t="s">
        <v>384</v>
      </c>
      <c r="D246" s="434">
        <v>5420</v>
      </c>
      <c r="E246" s="57">
        <f t="shared" si="10"/>
        <v>3523</v>
      </c>
      <c r="F246" s="1336">
        <f t="shared" si="11"/>
        <v>3252</v>
      </c>
      <c r="H246" s="43"/>
      <c r="I246" s="43"/>
      <c r="J246" s="43"/>
      <c r="K246" s="43"/>
      <c r="L246" s="43"/>
    </row>
    <row r="247" spans="1:12" s="10" customFormat="1" ht="15.75" thickBot="1" x14ac:dyDescent="0.25">
      <c r="A247" s="1436"/>
      <c r="B247" s="1433"/>
      <c r="C247" s="915" t="s">
        <v>91</v>
      </c>
      <c r="D247" s="435">
        <v>5580</v>
      </c>
      <c r="E247" s="378">
        <f t="shared" si="10"/>
        <v>3627</v>
      </c>
      <c r="F247" s="379">
        <f t="shared" si="11"/>
        <v>3348</v>
      </c>
      <c r="H247" s="43"/>
      <c r="I247" s="43"/>
      <c r="J247" s="43"/>
      <c r="K247" s="43"/>
      <c r="L247" s="43"/>
    </row>
    <row r="248" spans="1:12" s="10" customFormat="1" ht="15" x14ac:dyDescent="0.2">
      <c r="A248" s="704" t="s">
        <v>85</v>
      </c>
      <c r="B248" s="1147" t="s">
        <v>326</v>
      </c>
      <c r="C248" s="916" t="s">
        <v>769</v>
      </c>
      <c r="D248" s="738">
        <v>540</v>
      </c>
      <c r="E248" s="741">
        <f t="shared" si="10"/>
        <v>351</v>
      </c>
      <c r="F248" s="1185">
        <f t="shared" si="11"/>
        <v>324</v>
      </c>
      <c r="H248" s="43"/>
      <c r="I248" s="43"/>
      <c r="J248" s="43"/>
      <c r="K248" s="43"/>
      <c r="L248" s="43"/>
    </row>
    <row r="249" spans="1:12" s="10" customFormat="1" ht="15" x14ac:dyDescent="0.2">
      <c r="A249" s="704" t="s">
        <v>140</v>
      </c>
      <c r="B249" s="1147" t="s">
        <v>327</v>
      </c>
      <c r="C249" s="914" t="s">
        <v>86</v>
      </c>
      <c r="D249" s="434">
        <v>650</v>
      </c>
      <c r="E249" s="448">
        <f t="shared" si="10"/>
        <v>423</v>
      </c>
      <c r="F249" s="1186">
        <f t="shared" si="11"/>
        <v>390</v>
      </c>
      <c r="H249" s="43"/>
      <c r="I249" s="43"/>
      <c r="J249" s="43"/>
    </row>
    <row r="250" spans="1:12" s="10" customFormat="1" ht="15" x14ac:dyDescent="0.2">
      <c r="A250" s="704" t="s">
        <v>323</v>
      </c>
      <c r="B250" s="1146"/>
      <c r="C250" s="914" t="s">
        <v>87</v>
      </c>
      <c r="D250" s="434">
        <v>758</v>
      </c>
      <c r="E250" s="448">
        <f t="shared" si="10"/>
        <v>493</v>
      </c>
      <c r="F250" s="1186">
        <f t="shared" si="11"/>
        <v>455</v>
      </c>
      <c r="H250" s="43"/>
      <c r="I250" s="43"/>
    </row>
    <row r="251" spans="1:12" s="10" customFormat="1" ht="15.75" thickBot="1" x14ac:dyDescent="0.25">
      <c r="A251" s="704"/>
      <c r="B251" s="1148"/>
      <c r="C251" s="915" t="s">
        <v>478</v>
      </c>
      <c r="D251" s="435">
        <v>880</v>
      </c>
      <c r="E251" s="450">
        <f t="shared" si="10"/>
        <v>572</v>
      </c>
      <c r="F251" s="1189">
        <f t="shared" si="11"/>
        <v>528</v>
      </c>
      <c r="H251" s="43"/>
    </row>
    <row r="252" spans="1:12" s="10" customFormat="1" ht="15" x14ac:dyDescent="0.2">
      <c r="A252" s="703" t="s">
        <v>85</v>
      </c>
      <c r="B252" s="1147" t="s">
        <v>541</v>
      </c>
      <c r="C252" s="1151" t="s">
        <v>482</v>
      </c>
      <c r="D252" s="738">
        <v>1160</v>
      </c>
      <c r="E252" s="741">
        <f t="shared" si="10"/>
        <v>754</v>
      </c>
      <c r="F252" s="1185">
        <f t="shared" si="11"/>
        <v>696</v>
      </c>
      <c r="H252" s="43"/>
    </row>
    <row r="253" spans="1:12" s="10" customFormat="1" ht="15.75" thickBot="1" x14ac:dyDescent="0.25">
      <c r="A253" s="711" t="s">
        <v>328</v>
      </c>
      <c r="B253" s="1147" t="s">
        <v>542</v>
      </c>
      <c r="C253" s="1154" t="s">
        <v>92</v>
      </c>
      <c r="D253" s="340">
        <v>1190</v>
      </c>
      <c r="E253" s="448">
        <f t="shared" si="10"/>
        <v>774</v>
      </c>
      <c r="F253" s="1186">
        <f t="shared" si="11"/>
        <v>714</v>
      </c>
      <c r="H253" s="43"/>
    </row>
    <row r="254" spans="1:12" s="10" customFormat="1" ht="15.75" hidden="1" thickBot="1" x14ac:dyDescent="0.25">
      <c r="A254" s="708" t="s">
        <v>85</v>
      </c>
      <c r="B254" s="1144" t="s">
        <v>543</v>
      </c>
      <c r="C254" s="959" t="s">
        <v>482</v>
      </c>
      <c r="D254" s="702">
        <v>2205</v>
      </c>
      <c r="E254" s="448">
        <f t="shared" si="10"/>
        <v>1433</v>
      </c>
      <c r="F254" s="1186">
        <f t="shared" si="11"/>
        <v>1323</v>
      </c>
      <c r="H254" s="43"/>
    </row>
    <row r="255" spans="1:12" s="10" customFormat="1" ht="15.75" hidden="1" thickBot="1" x14ac:dyDescent="0.25">
      <c r="A255" s="709" t="s">
        <v>329</v>
      </c>
      <c r="B255" s="1147" t="s">
        <v>330</v>
      </c>
      <c r="C255" s="1153" t="s">
        <v>546</v>
      </c>
      <c r="D255" s="434">
        <v>2348.3250000000003</v>
      </c>
      <c r="E255" s="448">
        <f t="shared" si="10"/>
        <v>1526</v>
      </c>
      <c r="F255" s="1186">
        <f t="shared" si="11"/>
        <v>1409</v>
      </c>
      <c r="H255" s="43"/>
    </row>
    <row r="256" spans="1:12" s="10" customFormat="1" ht="15.75" hidden="1" thickBot="1" x14ac:dyDescent="0.25">
      <c r="A256" s="709"/>
      <c r="B256" s="1149"/>
      <c r="C256" s="1161" t="s">
        <v>488</v>
      </c>
      <c r="D256" s="435">
        <v>2535.75</v>
      </c>
      <c r="E256" s="449">
        <f t="shared" si="10"/>
        <v>1648</v>
      </c>
      <c r="F256" s="1187">
        <f t="shared" si="11"/>
        <v>1521</v>
      </c>
      <c r="H256" s="43"/>
    </row>
    <row r="257" spans="1:14" s="10" customFormat="1" ht="15" x14ac:dyDescent="0.2">
      <c r="A257" s="708" t="s">
        <v>85</v>
      </c>
      <c r="B257" s="1144" t="s">
        <v>483</v>
      </c>
      <c r="C257" s="959" t="s">
        <v>482</v>
      </c>
      <c r="D257" s="702">
        <v>2100</v>
      </c>
      <c r="E257" s="447">
        <f t="shared" si="10"/>
        <v>1365</v>
      </c>
      <c r="F257" s="1188">
        <f t="shared" si="11"/>
        <v>1260</v>
      </c>
      <c r="H257" s="43"/>
      <c r="I257" s="55"/>
      <c r="J257" s="55"/>
      <c r="K257" s="55"/>
      <c r="L257" s="55"/>
      <c r="M257" s="55"/>
      <c r="N257" s="55"/>
    </row>
    <row r="258" spans="1:14" s="10" customFormat="1" ht="15" x14ac:dyDescent="0.2">
      <c r="A258" s="709" t="s">
        <v>329</v>
      </c>
      <c r="B258" s="1147" t="s">
        <v>330</v>
      </c>
      <c r="C258" s="1153" t="s">
        <v>546</v>
      </c>
      <c r="D258" s="434">
        <v>2230</v>
      </c>
      <c r="E258" s="448">
        <f t="shared" si="10"/>
        <v>1450</v>
      </c>
      <c r="F258" s="1186">
        <f t="shared" si="11"/>
        <v>1338</v>
      </c>
      <c r="H258" s="43"/>
      <c r="I258" s="43"/>
    </row>
    <row r="259" spans="1:14" s="10" customFormat="1" ht="15.75" thickBot="1" x14ac:dyDescent="0.25">
      <c r="A259" s="709"/>
      <c r="B259" s="1147"/>
      <c r="C259" s="1154" t="s">
        <v>488</v>
      </c>
      <c r="D259" s="682">
        <v>2415</v>
      </c>
      <c r="E259" s="449">
        <f t="shared" si="10"/>
        <v>1570</v>
      </c>
      <c r="F259" s="1187">
        <f t="shared" si="11"/>
        <v>1449</v>
      </c>
      <c r="H259" s="43"/>
      <c r="I259" s="43"/>
    </row>
    <row r="260" spans="1:14" s="10" customFormat="1" ht="15" x14ac:dyDescent="0.2">
      <c r="A260" s="1226"/>
      <c r="B260" s="1227" t="s">
        <v>484</v>
      </c>
      <c r="C260" s="959" t="s">
        <v>486</v>
      </c>
      <c r="D260" s="1230">
        <v>3030</v>
      </c>
      <c r="E260" s="377">
        <f t="shared" si="10"/>
        <v>1970</v>
      </c>
      <c r="F260" s="377">
        <f t="shared" si="11"/>
        <v>1818</v>
      </c>
      <c r="G260" s="991"/>
      <c r="H260" s="43"/>
      <c r="I260" s="43"/>
    </row>
    <row r="261" spans="1:14" s="10" customFormat="1" ht="15.75" thickBot="1" x14ac:dyDescent="0.25">
      <c r="A261" s="285"/>
      <c r="B261" s="1228" t="s">
        <v>485</v>
      </c>
      <c r="C261" s="1153" t="s">
        <v>487</v>
      </c>
      <c r="D261" s="1231">
        <v>3270</v>
      </c>
      <c r="E261" s="1212">
        <f t="shared" si="10"/>
        <v>2126</v>
      </c>
      <c r="F261" s="1212">
        <f t="shared" si="11"/>
        <v>1962</v>
      </c>
      <c r="G261" s="991"/>
      <c r="H261" s="530"/>
      <c r="I261" s="43"/>
    </row>
    <row r="262" spans="1:14" s="10" customFormat="1" ht="15.75" thickBot="1" x14ac:dyDescent="0.25">
      <c r="A262" s="705"/>
      <c r="B262" s="1229"/>
      <c r="C262" s="1161" t="s">
        <v>488</v>
      </c>
      <c r="D262" s="1232">
        <v>3570</v>
      </c>
      <c r="E262" s="379">
        <f t="shared" si="10"/>
        <v>2321</v>
      </c>
      <c r="F262" s="379">
        <f t="shared" si="11"/>
        <v>2142</v>
      </c>
      <c r="G262" s="991"/>
      <c r="H262" s="43"/>
      <c r="I262" s="43"/>
    </row>
    <row r="263" spans="1:14" s="10" customFormat="1" ht="15.75" hidden="1" thickBot="1" x14ac:dyDescent="0.25">
      <c r="A263" s="740"/>
      <c r="B263" s="712" t="s">
        <v>489</v>
      </c>
      <c r="C263" s="683" t="s">
        <v>564</v>
      </c>
      <c r="D263" s="738">
        <v>3276</v>
      </c>
      <c r="E263" s="741">
        <f t="shared" si="10"/>
        <v>2129</v>
      </c>
      <c r="F263" s="1009">
        <f t="shared" si="11"/>
        <v>1966</v>
      </c>
      <c r="G263" s="991"/>
      <c r="H263" s="43"/>
      <c r="I263" s="43"/>
    </row>
    <row r="264" spans="1:14" s="10" customFormat="1" ht="15.75" hidden="1" thickBot="1" x14ac:dyDescent="0.25">
      <c r="A264" s="740"/>
      <c r="B264" s="712" t="s">
        <v>485</v>
      </c>
      <c r="C264" s="80" t="s">
        <v>487</v>
      </c>
      <c r="D264" s="434">
        <v>3517.5</v>
      </c>
      <c r="E264" s="448">
        <f t="shared" si="10"/>
        <v>2286</v>
      </c>
      <c r="F264" s="1002">
        <f t="shared" si="11"/>
        <v>2111</v>
      </c>
      <c r="G264" s="991"/>
      <c r="H264" s="43"/>
      <c r="I264" s="43"/>
    </row>
    <row r="265" spans="1:14" s="10" customFormat="1" ht="15.75" hidden="1" thickBot="1" x14ac:dyDescent="0.25">
      <c r="A265" s="710"/>
      <c r="B265" s="739"/>
      <c r="C265" s="707" t="s">
        <v>488</v>
      </c>
      <c r="D265" s="435">
        <v>3780</v>
      </c>
      <c r="E265" s="450">
        <f t="shared" si="10"/>
        <v>2457</v>
      </c>
      <c r="F265" s="1012">
        <f t="shared" si="11"/>
        <v>2268</v>
      </c>
      <c r="G265" s="991"/>
      <c r="H265" s="43"/>
      <c r="I265" s="43"/>
    </row>
    <row r="266" spans="1:14" s="10" customFormat="1" ht="30.75" hidden="1" thickBot="1" x14ac:dyDescent="0.25">
      <c r="A266" s="1220" t="s">
        <v>596</v>
      </c>
      <c r="B266" s="1221" t="s">
        <v>340</v>
      </c>
      <c r="C266" s="1222" t="s">
        <v>341</v>
      </c>
      <c r="D266" s="1223">
        <v>1190</v>
      </c>
      <c r="E266" s="1017">
        <f t="shared" si="10"/>
        <v>774</v>
      </c>
      <c r="F266" s="1018">
        <f t="shared" si="11"/>
        <v>714</v>
      </c>
      <c r="G266" s="991"/>
      <c r="H266" s="43"/>
      <c r="I266" s="43"/>
    </row>
    <row r="267" spans="1:14" s="10" customFormat="1" ht="15" x14ac:dyDescent="0.2">
      <c r="A267" s="917" t="s">
        <v>565</v>
      </c>
      <c r="B267" s="1214" t="s">
        <v>527</v>
      </c>
      <c r="C267" s="678" t="s">
        <v>86</v>
      </c>
      <c r="D267" s="679">
        <v>1388</v>
      </c>
      <c r="E267" s="1215">
        <f t="shared" si="10"/>
        <v>902</v>
      </c>
      <c r="F267" s="1216">
        <f t="shared" si="11"/>
        <v>833</v>
      </c>
      <c r="G267" s="991"/>
      <c r="H267" s="43"/>
      <c r="I267" s="43"/>
    </row>
    <row r="268" spans="1:14" s="10" customFormat="1" ht="15.75" thickBot="1" x14ac:dyDescent="0.25">
      <c r="A268" s="918" t="s">
        <v>526</v>
      </c>
      <c r="B268" s="1217" t="s">
        <v>327</v>
      </c>
      <c r="C268" s="680" t="s">
        <v>528</v>
      </c>
      <c r="D268" s="681">
        <v>1460</v>
      </c>
      <c r="E268" s="1218">
        <f t="shared" si="10"/>
        <v>949</v>
      </c>
      <c r="F268" s="1219">
        <f t="shared" si="11"/>
        <v>876</v>
      </c>
      <c r="G268" s="991"/>
      <c r="H268" s="43"/>
      <c r="I268" s="43"/>
    </row>
    <row r="269" spans="1:14" s="10" customFormat="1" ht="15.75" hidden="1" thickBot="1" x14ac:dyDescent="0.25">
      <c r="A269" s="849"/>
      <c r="B269" s="712" t="s">
        <v>550</v>
      </c>
      <c r="C269" s="1048" t="s">
        <v>86</v>
      </c>
      <c r="D269" s="1049">
        <v>1860</v>
      </c>
      <c r="E269" s="741">
        <f t="shared" si="10"/>
        <v>1209</v>
      </c>
      <c r="F269" s="1009">
        <f t="shared" si="11"/>
        <v>1116</v>
      </c>
      <c r="G269" s="991"/>
      <c r="H269" s="43"/>
      <c r="I269" s="43"/>
    </row>
    <row r="270" spans="1:14" s="10" customFormat="1" ht="15.75" hidden="1" thickBot="1" x14ac:dyDescent="0.25">
      <c r="A270" s="918"/>
      <c r="B270" s="739" t="s">
        <v>549</v>
      </c>
      <c r="C270" s="680" t="s">
        <v>528</v>
      </c>
      <c r="D270" s="681">
        <v>1950</v>
      </c>
      <c r="E270" s="450">
        <f t="shared" ref="E270:E334" si="14">ROUND(D270-D270*$E$5,0)</f>
        <v>1268</v>
      </c>
      <c r="F270" s="1012">
        <f t="shared" ref="F270:F334" si="15">ROUND(D270-D270*$F$5,0)</f>
        <v>1170</v>
      </c>
      <c r="G270" s="991"/>
      <c r="H270" s="43"/>
      <c r="I270" s="43"/>
    </row>
    <row r="271" spans="1:14" s="10" customFormat="1" ht="15.75" hidden="1" thickBot="1" x14ac:dyDescent="0.25">
      <c r="A271" s="445" t="s">
        <v>141</v>
      </c>
      <c r="B271" s="850" t="s">
        <v>566</v>
      </c>
      <c r="C271" s="839" t="s">
        <v>428</v>
      </c>
      <c r="D271" s="702">
        <v>660</v>
      </c>
      <c r="E271" s="741">
        <f t="shared" si="14"/>
        <v>429</v>
      </c>
      <c r="F271" s="1009">
        <f t="shared" si="15"/>
        <v>396</v>
      </c>
      <c r="G271" s="991"/>
      <c r="H271" s="43"/>
      <c r="I271" s="43"/>
    </row>
    <row r="272" spans="1:14" s="10" customFormat="1" ht="15" x14ac:dyDescent="0.2">
      <c r="A272" s="708" t="s">
        <v>141</v>
      </c>
      <c r="B272" s="851" t="s">
        <v>865</v>
      </c>
      <c r="C272" s="840">
        <v>1500</v>
      </c>
      <c r="D272" s="434">
        <v>800</v>
      </c>
      <c r="E272" s="448">
        <f t="shared" si="14"/>
        <v>520</v>
      </c>
      <c r="F272" s="1002">
        <f t="shared" si="15"/>
        <v>480</v>
      </c>
      <c r="G272" s="991"/>
      <c r="H272" s="43"/>
      <c r="I272" s="43"/>
    </row>
    <row r="273" spans="1:13" s="10" customFormat="1" ht="15.75" thickBot="1" x14ac:dyDescent="0.25">
      <c r="A273" s="1050"/>
      <c r="B273" s="1225" t="s">
        <v>771</v>
      </c>
      <c r="C273" s="841">
        <v>1500</v>
      </c>
      <c r="D273" s="435">
        <v>800</v>
      </c>
      <c r="E273" s="450">
        <f t="shared" si="14"/>
        <v>520</v>
      </c>
      <c r="F273" s="1012">
        <f t="shared" si="15"/>
        <v>480</v>
      </c>
      <c r="G273" s="991"/>
      <c r="H273" s="43"/>
      <c r="I273" s="43"/>
    </row>
    <row r="274" spans="1:13" s="10" customFormat="1" ht="15" x14ac:dyDescent="0.2">
      <c r="A274" s="709" t="s">
        <v>323</v>
      </c>
      <c r="B274" s="1224" t="s">
        <v>567</v>
      </c>
      <c r="C274" s="842">
        <v>1300</v>
      </c>
      <c r="D274" s="738">
        <v>680</v>
      </c>
      <c r="E274" s="741">
        <f t="shared" si="14"/>
        <v>442</v>
      </c>
      <c r="F274" s="1009">
        <f t="shared" si="15"/>
        <v>408</v>
      </c>
      <c r="G274" s="991"/>
      <c r="H274" s="43"/>
      <c r="I274" s="43"/>
    </row>
    <row r="275" spans="1:13" s="10" customFormat="1" ht="15" x14ac:dyDescent="0.2">
      <c r="A275" s="709"/>
      <c r="B275" s="851" t="s">
        <v>770</v>
      </c>
      <c r="C275" s="840">
        <v>1100</v>
      </c>
      <c r="D275" s="434">
        <v>600</v>
      </c>
      <c r="E275" s="448">
        <f t="shared" si="14"/>
        <v>390</v>
      </c>
      <c r="F275" s="1002">
        <f t="shared" si="15"/>
        <v>360</v>
      </c>
      <c r="G275" s="991"/>
      <c r="H275" s="43"/>
      <c r="I275" s="43"/>
    </row>
    <row r="276" spans="1:13" s="10" customFormat="1" ht="15" x14ac:dyDescent="0.2">
      <c r="A276" s="709"/>
      <c r="B276" s="851" t="s">
        <v>568</v>
      </c>
      <c r="C276" s="840">
        <v>700</v>
      </c>
      <c r="D276" s="434">
        <v>320</v>
      </c>
      <c r="E276" s="448">
        <f t="shared" si="14"/>
        <v>208</v>
      </c>
      <c r="F276" s="1002">
        <f t="shared" si="15"/>
        <v>192</v>
      </c>
      <c r="G276" s="991"/>
      <c r="H276" s="43"/>
      <c r="I276" s="43"/>
      <c r="M276" s="10">
        <v>0</v>
      </c>
    </row>
    <row r="277" spans="1:13" s="10" customFormat="1" ht="30.75" thickBot="1" x14ac:dyDescent="0.25">
      <c r="A277" s="1050"/>
      <c r="B277" s="852" t="s">
        <v>569</v>
      </c>
      <c r="C277" s="841">
        <v>700</v>
      </c>
      <c r="D277" s="435">
        <v>780</v>
      </c>
      <c r="E277" s="448">
        <f t="shared" si="14"/>
        <v>507</v>
      </c>
      <c r="F277" s="1002">
        <f t="shared" si="15"/>
        <v>468</v>
      </c>
      <c r="G277" s="991"/>
      <c r="H277" s="43"/>
      <c r="I277" s="43"/>
    </row>
    <row r="278" spans="1:13" s="10" customFormat="1" ht="15.75" hidden="1" thickBot="1" x14ac:dyDescent="0.25">
      <c r="A278" s="742" t="s">
        <v>141</v>
      </c>
      <c r="B278" s="853" t="s">
        <v>508</v>
      </c>
      <c r="C278" s="842" t="s">
        <v>428</v>
      </c>
      <c r="D278" s="684">
        <v>1890</v>
      </c>
      <c r="E278" s="448">
        <f t="shared" si="14"/>
        <v>1229</v>
      </c>
      <c r="F278" s="1002">
        <f t="shared" si="15"/>
        <v>1134</v>
      </c>
      <c r="G278" s="991"/>
      <c r="H278" s="43"/>
      <c r="I278" s="43"/>
    </row>
    <row r="279" spans="1:13" s="10" customFormat="1" ht="15.75" hidden="1" thickBot="1" x14ac:dyDescent="0.25">
      <c r="A279" s="742" t="s">
        <v>520</v>
      </c>
      <c r="B279" s="854" t="s">
        <v>509</v>
      </c>
      <c r="C279" s="840" t="s">
        <v>428</v>
      </c>
      <c r="D279" s="239">
        <v>1580</v>
      </c>
      <c r="E279" s="448">
        <f t="shared" si="14"/>
        <v>1027</v>
      </c>
      <c r="F279" s="1002">
        <f t="shared" si="15"/>
        <v>948</v>
      </c>
      <c r="G279" s="991"/>
      <c r="H279" s="43"/>
      <c r="I279" s="43"/>
    </row>
    <row r="280" spans="1:13" s="10" customFormat="1" ht="15.75" hidden="1" thickBot="1" x14ac:dyDescent="0.25">
      <c r="A280" s="742"/>
      <c r="B280" s="854" t="s">
        <v>510</v>
      </c>
      <c r="C280" s="840" t="s">
        <v>428</v>
      </c>
      <c r="D280" s="239">
        <v>1100</v>
      </c>
      <c r="E280" s="448">
        <f t="shared" si="14"/>
        <v>715</v>
      </c>
      <c r="F280" s="1002">
        <f t="shared" si="15"/>
        <v>660</v>
      </c>
      <c r="G280" s="991"/>
      <c r="H280" s="43"/>
      <c r="I280" s="43"/>
    </row>
    <row r="281" spans="1:13" s="10" customFormat="1" ht="15.75" hidden="1" thickBot="1" x14ac:dyDescent="0.25">
      <c r="A281" s="742"/>
      <c r="B281" s="854" t="s">
        <v>511</v>
      </c>
      <c r="C281" s="840" t="s">
        <v>428</v>
      </c>
      <c r="D281" s="239">
        <v>1040</v>
      </c>
      <c r="E281" s="448">
        <f t="shared" si="14"/>
        <v>676</v>
      </c>
      <c r="F281" s="1002">
        <f t="shared" si="15"/>
        <v>624</v>
      </c>
      <c r="G281" s="991"/>
      <c r="H281" s="43"/>
      <c r="I281" s="43"/>
    </row>
    <row r="282" spans="1:13" s="10" customFormat="1" ht="15.75" hidden="1" thickBot="1" x14ac:dyDescent="0.25">
      <c r="A282" s="742"/>
      <c r="B282" s="854" t="s">
        <v>512</v>
      </c>
      <c r="C282" s="840" t="s">
        <v>428</v>
      </c>
      <c r="D282" s="239">
        <v>970</v>
      </c>
      <c r="E282" s="448">
        <f t="shared" si="14"/>
        <v>631</v>
      </c>
      <c r="F282" s="1002">
        <f t="shared" si="15"/>
        <v>582</v>
      </c>
      <c r="G282" s="991"/>
      <c r="H282" s="43"/>
      <c r="I282" s="43"/>
    </row>
    <row r="283" spans="1:13" s="10" customFormat="1" ht="15.75" hidden="1" thickBot="1" x14ac:dyDescent="0.25">
      <c r="A283" s="742"/>
      <c r="B283" s="854" t="s">
        <v>513</v>
      </c>
      <c r="C283" s="840" t="s">
        <v>428</v>
      </c>
      <c r="D283" s="239">
        <v>650</v>
      </c>
      <c r="E283" s="448">
        <f t="shared" si="14"/>
        <v>423</v>
      </c>
      <c r="F283" s="1002">
        <f t="shared" si="15"/>
        <v>390</v>
      </c>
      <c r="G283" s="991"/>
      <c r="H283" s="43"/>
      <c r="I283" s="43"/>
    </row>
    <row r="284" spans="1:13" s="10" customFormat="1" ht="15.75" hidden="1" thickBot="1" x14ac:dyDescent="0.25">
      <c r="A284" s="742"/>
      <c r="B284" s="854" t="s">
        <v>514</v>
      </c>
      <c r="C284" s="840" t="s">
        <v>428</v>
      </c>
      <c r="D284" s="239">
        <v>1800</v>
      </c>
      <c r="E284" s="448">
        <f t="shared" si="14"/>
        <v>1170</v>
      </c>
      <c r="F284" s="1002">
        <f t="shared" si="15"/>
        <v>1080</v>
      </c>
      <c r="G284" s="991"/>
      <c r="H284" s="43"/>
      <c r="I284" s="43"/>
    </row>
    <row r="285" spans="1:13" s="10" customFormat="1" ht="15.75" hidden="1" thickBot="1" x14ac:dyDescent="0.25">
      <c r="A285" s="742"/>
      <c r="B285" s="854" t="s">
        <v>515</v>
      </c>
      <c r="C285" s="840" t="s">
        <v>428</v>
      </c>
      <c r="D285" s="239">
        <v>1550</v>
      </c>
      <c r="E285" s="448">
        <f t="shared" si="14"/>
        <v>1008</v>
      </c>
      <c r="F285" s="1002">
        <f t="shared" si="15"/>
        <v>930</v>
      </c>
      <c r="G285" s="991"/>
      <c r="H285" s="43"/>
      <c r="I285" s="43"/>
    </row>
    <row r="286" spans="1:13" s="10" customFormat="1" ht="15.75" hidden="1" thickBot="1" x14ac:dyDescent="0.25">
      <c r="A286" s="742"/>
      <c r="B286" s="854" t="s">
        <v>516</v>
      </c>
      <c r="C286" s="840" t="s">
        <v>428</v>
      </c>
      <c r="D286" s="239">
        <v>1040</v>
      </c>
      <c r="E286" s="448">
        <f t="shared" si="14"/>
        <v>676</v>
      </c>
      <c r="F286" s="1002">
        <f t="shared" si="15"/>
        <v>624</v>
      </c>
      <c r="G286" s="991"/>
      <c r="H286" s="43"/>
      <c r="I286" s="43"/>
    </row>
    <row r="287" spans="1:13" s="10" customFormat="1" ht="15.75" hidden="1" thickBot="1" x14ac:dyDescent="0.25">
      <c r="A287" s="742"/>
      <c r="B287" s="854" t="s">
        <v>517</v>
      </c>
      <c r="C287" s="840" t="s">
        <v>428</v>
      </c>
      <c r="D287" s="239">
        <v>990</v>
      </c>
      <c r="E287" s="448">
        <f t="shared" si="14"/>
        <v>644</v>
      </c>
      <c r="F287" s="1002">
        <f t="shared" si="15"/>
        <v>594</v>
      </c>
      <c r="G287" s="991"/>
      <c r="H287" s="43"/>
      <c r="I287" s="43"/>
    </row>
    <row r="288" spans="1:13" s="10" customFormat="1" ht="15.75" hidden="1" thickBot="1" x14ac:dyDescent="0.25">
      <c r="A288" s="742"/>
      <c r="B288" s="854" t="s">
        <v>518</v>
      </c>
      <c r="C288" s="840" t="s">
        <v>428</v>
      </c>
      <c r="D288" s="239">
        <v>915</v>
      </c>
      <c r="E288" s="448">
        <f t="shared" si="14"/>
        <v>595</v>
      </c>
      <c r="F288" s="1002">
        <f t="shared" si="15"/>
        <v>549</v>
      </c>
      <c r="G288" s="991"/>
      <c r="H288" s="43"/>
      <c r="I288" s="43"/>
    </row>
    <row r="289" spans="1:14" s="10" customFormat="1" ht="15.75" hidden="1" thickBot="1" x14ac:dyDescent="0.25">
      <c r="A289" s="742"/>
      <c r="B289" s="855" t="s">
        <v>519</v>
      </c>
      <c r="C289" s="843" t="s">
        <v>428</v>
      </c>
      <c r="D289" s="340">
        <v>560</v>
      </c>
      <c r="E289" s="448">
        <f t="shared" si="14"/>
        <v>364</v>
      </c>
      <c r="F289" s="1002">
        <f t="shared" si="15"/>
        <v>336</v>
      </c>
      <c r="G289" s="991"/>
      <c r="H289" s="43"/>
      <c r="I289" s="43"/>
    </row>
    <row r="290" spans="1:14" s="10" customFormat="1" ht="15.75" hidden="1" thickBot="1" x14ac:dyDescent="0.25">
      <c r="A290" s="856" t="s">
        <v>141</v>
      </c>
      <c r="B290" s="854" t="s">
        <v>570</v>
      </c>
      <c r="C290" s="840" t="s">
        <v>428</v>
      </c>
      <c r="D290" s="239">
        <v>940</v>
      </c>
      <c r="E290" s="448">
        <f t="shared" si="14"/>
        <v>611</v>
      </c>
      <c r="F290" s="1002">
        <f t="shared" si="15"/>
        <v>564</v>
      </c>
      <c r="G290" s="991"/>
      <c r="H290" s="43"/>
      <c r="I290" s="43"/>
    </row>
    <row r="291" spans="1:14" s="10" customFormat="1" ht="15.75" hidden="1" thickBot="1" x14ac:dyDescent="0.25">
      <c r="A291" s="685" t="s">
        <v>556</v>
      </c>
      <c r="B291" s="854" t="s">
        <v>571</v>
      </c>
      <c r="C291" s="840" t="s">
        <v>428</v>
      </c>
      <c r="D291" s="239">
        <v>940</v>
      </c>
      <c r="E291" s="448">
        <f t="shared" si="14"/>
        <v>611</v>
      </c>
      <c r="F291" s="1002">
        <f t="shared" si="15"/>
        <v>564</v>
      </c>
      <c r="G291" s="991"/>
      <c r="H291" s="987" t="s">
        <v>338</v>
      </c>
      <c r="I291" s="43"/>
      <c r="J291" s="85"/>
      <c r="K291" s="85"/>
      <c r="L291" s="86"/>
      <c r="M291" s="92"/>
      <c r="N291" s="92"/>
    </row>
    <row r="292" spans="1:14" s="10" customFormat="1" ht="15.75" hidden="1" thickBot="1" x14ac:dyDescent="0.25">
      <c r="A292" s="685"/>
      <c r="B292" s="854" t="s">
        <v>572</v>
      </c>
      <c r="C292" s="840" t="s">
        <v>428</v>
      </c>
      <c r="D292" s="239">
        <v>920</v>
      </c>
      <c r="E292" s="448">
        <f t="shared" si="14"/>
        <v>598</v>
      </c>
      <c r="F292" s="1002">
        <f t="shared" si="15"/>
        <v>552</v>
      </c>
      <c r="G292" s="991"/>
      <c r="H292" s="988"/>
      <c r="I292" s="43"/>
      <c r="J292" s="92"/>
      <c r="K292" s="92"/>
      <c r="L292" s="375"/>
      <c r="M292" s="92"/>
      <c r="N292" s="92"/>
    </row>
    <row r="293" spans="1:14" s="10" customFormat="1" ht="15.75" hidden="1" thickBot="1" x14ac:dyDescent="0.25">
      <c r="A293" s="685"/>
      <c r="B293" s="854" t="s">
        <v>573</v>
      </c>
      <c r="C293" s="840" t="s">
        <v>428</v>
      </c>
      <c r="D293" s="239">
        <v>920</v>
      </c>
      <c r="E293" s="448">
        <f t="shared" si="14"/>
        <v>598</v>
      </c>
      <c r="F293" s="1002">
        <f t="shared" si="15"/>
        <v>552</v>
      </c>
      <c r="G293" s="991"/>
      <c r="H293" s="988"/>
      <c r="I293" s="43"/>
      <c r="J293" s="92"/>
      <c r="K293" s="92"/>
      <c r="L293" s="375"/>
      <c r="M293" s="92"/>
      <c r="N293" s="92"/>
    </row>
    <row r="294" spans="1:14" s="10" customFormat="1" ht="15.75" hidden="1" thickBot="1" x14ac:dyDescent="0.25">
      <c r="A294" s="685"/>
      <c r="B294" s="854" t="s">
        <v>574</v>
      </c>
      <c r="C294" s="840" t="s">
        <v>428</v>
      </c>
      <c r="D294" s="239">
        <v>920</v>
      </c>
      <c r="E294" s="448">
        <f t="shared" si="14"/>
        <v>598</v>
      </c>
      <c r="F294" s="1002">
        <f t="shared" si="15"/>
        <v>552</v>
      </c>
      <c r="G294" s="991"/>
      <c r="H294" s="986" t="s">
        <v>339</v>
      </c>
      <c r="I294" s="43"/>
      <c r="J294" s="87"/>
      <c r="K294" s="87"/>
      <c r="L294" s="88"/>
    </row>
    <row r="295" spans="1:14" s="10" customFormat="1" ht="15.75" hidden="1" thickBot="1" x14ac:dyDescent="0.25">
      <c r="A295" s="857" t="s">
        <v>506</v>
      </c>
      <c r="B295" s="854" t="s">
        <v>575</v>
      </c>
      <c r="C295" s="840" t="s">
        <v>428</v>
      </c>
      <c r="D295" s="239">
        <v>805</v>
      </c>
      <c r="E295" s="448">
        <f t="shared" si="14"/>
        <v>523</v>
      </c>
      <c r="F295" s="1002">
        <f t="shared" si="15"/>
        <v>483</v>
      </c>
      <c r="G295" s="991"/>
      <c r="H295" s="461" t="s">
        <v>205</v>
      </c>
      <c r="I295" s="43"/>
      <c r="J295" s="462"/>
      <c r="K295" s="462"/>
      <c r="L295" s="463"/>
    </row>
    <row r="296" spans="1:14" s="10" customFormat="1" ht="15.75" hidden="1" thickBot="1" x14ac:dyDescent="0.25">
      <c r="A296" s="857" t="s">
        <v>506</v>
      </c>
      <c r="B296" s="854" t="s">
        <v>576</v>
      </c>
      <c r="C296" s="840" t="s">
        <v>428</v>
      </c>
      <c r="D296" s="239">
        <v>805</v>
      </c>
      <c r="E296" s="448">
        <f t="shared" si="14"/>
        <v>523</v>
      </c>
      <c r="F296" s="1002">
        <f t="shared" si="15"/>
        <v>483</v>
      </c>
      <c r="G296" s="991"/>
      <c r="H296" s="43"/>
      <c r="I296" s="43"/>
    </row>
    <row r="297" spans="1:14" s="10" customFormat="1" ht="15.75" hidden="1" thickBot="1" x14ac:dyDescent="0.25">
      <c r="A297" s="857" t="s">
        <v>506</v>
      </c>
      <c r="B297" s="855" t="s">
        <v>577</v>
      </c>
      <c r="C297" s="843" t="s">
        <v>428</v>
      </c>
      <c r="D297" s="340">
        <v>805</v>
      </c>
      <c r="E297" s="449">
        <f t="shared" si="14"/>
        <v>523</v>
      </c>
      <c r="F297" s="1011">
        <f t="shared" si="15"/>
        <v>483</v>
      </c>
      <c r="G297" s="991"/>
      <c r="H297" s="43"/>
      <c r="I297" s="43"/>
    </row>
    <row r="298" spans="1:14" s="10" customFormat="1" ht="15" x14ac:dyDescent="0.2">
      <c r="A298" s="445" t="s">
        <v>426</v>
      </c>
      <c r="B298" s="858" t="s">
        <v>521</v>
      </c>
      <c r="C298" s="839" t="s">
        <v>897</v>
      </c>
      <c r="D298" s="702">
        <v>165</v>
      </c>
      <c r="E298" s="447">
        <f t="shared" si="14"/>
        <v>107</v>
      </c>
      <c r="F298" s="1001">
        <f t="shared" si="15"/>
        <v>99</v>
      </c>
      <c r="G298" s="991"/>
      <c r="H298" s="43"/>
      <c r="I298" s="43"/>
    </row>
    <row r="299" spans="1:14" s="10" customFormat="1" ht="15.75" thickBot="1" x14ac:dyDescent="0.25">
      <c r="A299" s="446" t="s">
        <v>427</v>
      </c>
      <c r="B299" s="859" t="s">
        <v>742</v>
      </c>
      <c r="C299" s="841" t="s">
        <v>749</v>
      </c>
      <c r="D299" s="435">
        <v>120</v>
      </c>
      <c r="E299" s="450">
        <f t="shared" si="14"/>
        <v>78</v>
      </c>
      <c r="F299" s="1012">
        <f t="shared" si="15"/>
        <v>72</v>
      </c>
      <c r="G299" s="991"/>
      <c r="H299" s="43"/>
      <c r="I299" s="43"/>
    </row>
    <row r="300" spans="1:14" s="10" customFormat="1" ht="15.75" thickBot="1" x14ac:dyDescent="0.25">
      <c r="A300" s="867" t="s">
        <v>93</v>
      </c>
      <c r="B300" s="868"/>
      <c r="C300" s="844" t="s">
        <v>138</v>
      </c>
      <c r="D300" s="381" t="s">
        <v>104</v>
      </c>
      <c r="E300" s="1019">
        <v>0.35</v>
      </c>
      <c r="F300" s="1020">
        <v>0.4</v>
      </c>
      <c r="G300" s="991"/>
      <c r="H300" s="43"/>
      <c r="I300" s="43"/>
    </row>
    <row r="301" spans="1:14" s="10" customFormat="1" ht="15.75" thickBot="1" x14ac:dyDescent="0.25">
      <c r="A301" s="1262" t="s">
        <v>323</v>
      </c>
      <c r="B301" s="1298" t="s">
        <v>921</v>
      </c>
      <c r="C301" s="1263" t="s">
        <v>7</v>
      </c>
      <c r="D301" s="966">
        <v>740</v>
      </c>
      <c r="E301" s="1021">
        <f t="shared" si="14"/>
        <v>481</v>
      </c>
      <c r="F301" s="1022">
        <f t="shared" si="15"/>
        <v>444</v>
      </c>
      <c r="G301" s="991"/>
      <c r="H301" s="43"/>
      <c r="I301" s="43"/>
    </row>
    <row r="302" spans="1:14" s="10" customFormat="1" ht="15" x14ac:dyDescent="0.2">
      <c r="A302" s="704" t="s">
        <v>94</v>
      </c>
      <c r="B302" s="861" t="s">
        <v>785</v>
      </c>
      <c r="C302" s="919" t="s">
        <v>7</v>
      </c>
      <c r="D302" s="702">
        <v>820</v>
      </c>
      <c r="E302" s="448">
        <f t="shared" si="14"/>
        <v>533</v>
      </c>
      <c r="F302" s="1002">
        <f t="shared" si="15"/>
        <v>492</v>
      </c>
      <c r="G302" s="991"/>
      <c r="H302" s="43"/>
      <c r="I302" s="43"/>
    </row>
    <row r="303" spans="1:14" s="10" customFormat="1" ht="15.75" thickBot="1" x14ac:dyDescent="0.25">
      <c r="A303" s="1426" t="s">
        <v>895</v>
      </c>
      <c r="B303" s="863" t="s">
        <v>786</v>
      </c>
      <c r="C303" s="996" t="s">
        <v>7</v>
      </c>
      <c r="D303" s="682">
        <v>820</v>
      </c>
      <c r="E303" s="448">
        <f t="shared" si="14"/>
        <v>533</v>
      </c>
      <c r="F303" s="1002">
        <f t="shared" si="15"/>
        <v>492</v>
      </c>
      <c r="G303" s="991"/>
      <c r="H303" s="43"/>
      <c r="I303" s="43"/>
    </row>
    <row r="304" spans="1:14" s="10" customFormat="1" ht="15.75" thickBot="1" x14ac:dyDescent="0.25">
      <c r="A304" s="1426"/>
      <c r="B304" s="998" t="s">
        <v>915</v>
      </c>
      <c r="C304" s="995" t="s">
        <v>7</v>
      </c>
      <c r="D304" s="822">
        <v>800</v>
      </c>
      <c r="E304" s="448">
        <f t="shared" si="14"/>
        <v>520</v>
      </c>
      <c r="F304" s="1002">
        <f t="shared" si="15"/>
        <v>480</v>
      </c>
      <c r="G304" s="991"/>
      <c r="H304" s="43"/>
      <c r="I304" s="43"/>
    </row>
    <row r="305" spans="1:14" s="10" customFormat="1" ht="15" x14ac:dyDescent="0.2">
      <c r="A305" s="1426"/>
      <c r="B305" s="933" t="s">
        <v>429</v>
      </c>
      <c r="C305" s="997" t="s">
        <v>7</v>
      </c>
      <c r="D305" s="738">
        <v>864</v>
      </c>
      <c r="E305" s="448">
        <f t="shared" si="14"/>
        <v>562</v>
      </c>
      <c r="F305" s="1002">
        <f t="shared" si="15"/>
        <v>518</v>
      </c>
      <c r="G305" s="991"/>
      <c r="H305" s="43"/>
      <c r="I305" s="43"/>
    </row>
    <row r="306" spans="1:14" s="10" customFormat="1" ht="15.75" thickBot="1" x14ac:dyDescent="0.25">
      <c r="A306" s="1426"/>
      <c r="B306" s="862" t="s">
        <v>430</v>
      </c>
      <c r="C306" s="920" t="s">
        <v>7</v>
      </c>
      <c r="D306" s="435">
        <v>864</v>
      </c>
      <c r="E306" s="448">
        <f t="shared" si="14"/>
        <v>562</v>
      </c>
      <c r="F306" s="1002">
        <f t="shared" si="15"/>
        <v>518</v>
      </c>
      <c r="G306" s="991"/>
      <c r="H306" s="43"/>
      <c r="I306" s="43"/>
    </row>
    <row r="307" spans="1:14" s="10" customFormat="1" ht="15" hidden="1" customHeight="1" x14ac:dyDescent="0.2">
      <c r="A307" s="1426"/>
      <c r="B307" s="947" t="s">
        <v>775</v>
      </c>
      <c r="C307" s="919" t="s">
        <v>7</v>
      </c>
      <c r="D307" s="702">
        <v>850</v>
      </c>
      <c r="E307" s="448">
        <f t="shared" si="14"/>
        <v>553</v>
      </c>
      <c r="F307" s="1002">
        <f t="shared" si="15"/>
        <v>510</v>
      </c>
      <c r="G307" s="991"/>
      <c r="H307" s="43"/>
      <c r="I307" s="43"/>
    </row>
    <row r="308" spans="1:14" s="10" customFormat="1" ht="15.75" thickBot="1" x14ac:dyDescent="0.25">
      <c r="A308" s="1426"/>
      <c r="B308" s="902" t="s">
        <v>949</v>
      </c>
      <c r="C308" s="920" t="s">
        <v>7</v>
      </c>
      <c r="D308" s="435">
        <v>820</v>
      </c>
      <c r="E308" s="448">
        <f t="shared" si="14"/>
        <v>533</v>
      </c>
      <c r="F308" s="1002">
        <f t="shared" si="15"/>
        <v>492</v>
      </c>
      <c r="G308" s="991"/>
      <c r="H308" s="43"/>
      <c r="I308" s="43"/>
    </row>
    <row r="309" spans="1:14" s="10" customFormat="1" ht="15.75" hidden="1" thickBot="1" x14ac:dyDescent="0.25">
      <c r="A309" s="704"/>
      <c r="B309" s="933" t="s">
        <v>760</v>
      </c>
      <c r="C309" s="706" t="s">
        <v>14</v>
      </c>
      <c r="D309" s="702">
        <v>670</v>
      </c>
      <c r="E309" s="448">
        <f t="shared" si="14"/>
        <v>436</v>
      </c>
      <c r="F309" s="1002">
        <f t="shared" si="15"/>
        <v>402</v>
      </c>
      <c r="G309" s="991"/>
      <c r="H309" s="43"/>
      <c r="I309" s="43"/>
    </row>
    <row r="310" spans="1:14" s="10" customFormat="1" ht="15" x14ac:dyDescent="0.2">
      <c r="A310" s="1425" t="s">
        <v>14</v>
      </c>
      <c r="B310" s="862" t="s">
        <v>761</v>
      </c>
      <c r="C310" s="80" t="s">
        <v>14</v>
      </c>
      <c r="D310" s="434">
        <v>910</v>
      </c>
      <c r="E310" s="448">
        <f t="shared" si="14"/>
        <v>592</v>
      </c>
      <c r="F310" s="1002">
        <f t="shared" si="15"/>
        <v>546</v>
      </c>
      <c r="G310" s="991"/>
      <c r="H310" s="43"/>
      <c r="I310" s="43"/>
    </row>
    <row r="311" spans="1:14" s="10" customFormat="1" ht="15.75" thickBot="1" x14ac:dyDescent="0.25">
      <c r="A311" s="1426"/>
      <c r="B311" s="863" t="s">
        <v>762</v>
      </c>
      <c r="C311" s="339" t="s">
        <v>14</v>
      </c>
      <c r="D311" s="682">
        <v>910</v>
      </c>
      <c r="E311" s="448">
        <f t="shared" si="14"/>
        <v>592</v>
      </c>
      <c r="F311" s="1002">
        <f t="shared" si="15"/>
        <v>546</v>
      </c>
      <c r="G311" s="991"/>
      <c r="H311" s="43"/>
      <c r="I311" s="43"/>
    </row>
    <row r="312" spans="1:14" s="10" customFormat="1" ht="15.75" thickBot="1" x14ac:dyDescent="0.25">
      <c r="A312" s="1426"/>
      <c r="B312" s="864" t="s">
        <v>896</v>
      </c>
      <c r="C312" s="706" t="s">
        <v>14</v>
      </c>
      <c r="D312" s="702">
        <v>864</v>
      </c>
      <c r="E312" s="448">
        <f t="shared" si="14"/>
        <v>562</v>
      </c>
      <c r="F312" s="1002">
        <f t="shared" si="15"/>
        <v>518</v>
      </c>
      <c r="G312" s="991"/>
      <c r="H312" s="43"/>
      <c r="I312" s="43"/>
    </row>
    <row r="313" spans="1:14" s="10" customFormat="1" ht="15.75" hidden="1" thickBot="1" x14ac:dyDescent="0.25">
      <c r="A313" s="1426"/>
      <c r="B313" s="865" t="s">
        <v>774</v>
      </c>
      <c r="C313" s="339" t="s">
        <v>14</v>
      </c>
      <c r="D313" s="682">
        <v>864</v>
      </c>
      <c r="E313" s="448">
        <f t="shared" si="14"/>
        <v>562</v>
      </c>
      <c r="F313" s="1002">
        <f t="shared" si="15"/>
        <v>518</v>
      </c>
      <c r="G313" s="991"/>
      <c r="H313" s="43"/>
      <c r="I313" s="43"/>
    </row>
    <row r="314" spans="1:14" s="10" customFormat="1" ht="15.75" thickBot="1" x14ac:dyDescent="0.25">
      <c r="A314" s="1427"/>
      <c r="B314" s="870" t="s">
        <v>767</v>
      </c>
      <c r="C314" s="1082"/>
      <c r="D314" s="1045">
        <v>624</v>
      </c>
      <c r="E314" s="449">
        <f t="shared" si="14"/>
        <v>406</v>
      </c>
      <c r="F314" s="1011">
        <f t="shared" si="15"/>
        <v>374</v>
      </c>
      <c r="G314" s="991"/>
      <c r="H314" s="43"/>
      <c r="I314" s="43"/>
    </row>
    <row r="315" spans="1:14" s="10" customFormat="1" ht="15" x14ac:dyDescent="0.2">
      <c r="A315" s="1173" t="s">
        <v>768</v>
      </c>
      <c r="B315" s="905" t="s">
        <v>802</v>
      </c>
      <c r="C315" s="1169" t="s">
        <v>7</v>
      </c>
      <c r="D315" s="702">
        <v>1140</v>
      </c>
      <c r="E315" s="447">
        <f t="shared" si="14"/>
        <v>741</v>
      </c>
      <c r="F315" s="1001">
        <f t="shared" si="15"/>
        <v>684</v>
      </c>
      <c r="G315" s="991"/>
      <c r="H315" s="43"/>
      <c r="I315" s="43"/>
      <c r="M315" s="92"/>
      <c r="N315" s="92"/>
    </row>
    <row r="316" spans="1:14" s="10" customFormat="1" ht="15.75" thickBot="1" x14ac:dyDescent="0.25">
      <c r="A316" s="904"/>
      <c r="B316" s="726" t="s">
        <v>804</v>
      </c>
      <c r="C316" s="845" t="s">
        <v>14</v>
      </c>
      <c r="D316" s="435">
        <v>1140</v>
      </c>
      <c r="E316" s="450">
        <f t="shared" si="14"/>
        <v>741</v>
      </c>
      <c r="F316" s="1012">
        <f t="shared" si="15"/>
        <v>684</v>
      </c>
      <c r="G316" s="991"/>
      <c r="H316" s="43"/>
      <c r="I316" s="43"/>
      <c r="M316" s="87"/>
      <c r="N316" s="87"/>
    </row>
    <row r="317" spans="1:14" s="10" customFormat="1" ht="15.75" thickBot="1" x14ac:dyDescent="0.25">
      <c r="A317" s="711"/>
      <c r="B317" s="1170" t="s">
        <v>917</v>
      </c>
      <c r="C317" s="1172" t="s">
        <v>7</v>
      </c>
      <c r="D317" s="1171">
        <v>550</v>
      </c>
      <c r="E317" s="741">
        <f t="shared" si="14"/>
        <v>358</v>
      </c>
      <c r="F317" s="1009">
        <f t="shared" si="15"/>
        <v>330</v>
      </c>
      <c r="G317" s="991"/>
      <c r="H317" s="43"/>
      <c r="I317" s="43"/>
      <c r="M317" s="91"/>
      <c r="N317" s="91"/>
    </row>
    <row r="318" spans="1:14" s="10" customFormat="1" ht="15.75" thickBot="1" x14ac:dyDescent="0.25">
      <c r="A318" s="1402" t="s">
        <v>374</v>
      </c>
      <c r="B318" s="1403"/>
      <c r="C318" s="1403"/>
      <c r="D318" s="1403"/>
      <c r="E318" s="1403"/>
      <c r="F318" s="1403"/>
      <c r="G318" s="991"/>
      <c r="H318" s="43"/>
      <c r="I318" s="43"/>
      <c r="M318" s="91"/>
      <c r="N318" s="91"/>
    </row>
    <row r="319" spans="1:14" s="10" customFormat="1" ht="15.75" thickBot="1" x14ac:dyDescent="0.25">
      <c r="A319" s="703" t="s">
        <v>95</v>
      </c>
      <c r="B319" s="870" t="s">
        <v>912</v>
      </c>
      <c r="C319" s="948" t="s">
        <v>4</v>
      </c>
      <c r="D319" s="963">
        <v>320</v>
      </c>
      <c r="E319" s="448">
        <f t="shared" si="14"/>
        <v>208</v>
      </c>
      <c r="F319" s="1002">
        <f t="shared" si="15"/>
        <v>192</v>
      </c>
      <c r="G319" s="991"/>
      <c r="H319" s="43"/>
      <c r="I319" s="43"/>
    </row>
    <row r="320" spans="1:14" s="10" customFormat="1" ht="15.75" thickBot="1" x14ac:dyDescent="0.25">
      <c r="A320" s="903" t="s">
        <v>95</v>
      </c>
      <c r="B320" s="964" t="s">
        <v>142</v>
      </c>
      <c r="C320" s="965" t="s">
        <v>4</v>
      </c>
      <c r="D320" s="966">
        <v>260</v>
      </c>
      <c r="E320" s="1021">
        <f t="shared" si="14"/>
        <v>169</v>
      </c>
      <c r="F320" s="1022">
        <f t="shared" si="15"/>
        <v>156</v>
      </c>
      <c r="G320" s="991"/>
      <c r="H320" s="43"/>
      <c r="I320" s="43"/>
    </row>
    <row r="321" spans="1:12" s="10" customFormat="1" ht="15.75" thickBot="1" x14ac:dyDescent="0.25">
      <c r="A321" s="867" t="s">
        <v>96</v>
      </c>
      <c r="B321" s="868"/>
      <c r="C321" s="844" t="s">
        <v>269</v>
      </c>
      <c r="D321" s="381" t="s">
        <v>104</v>
      </c>
      <c r="E321" s="1003">
        <v>0.35</v>
      </c>
      <c r="F321" s="1004">
        <v>0.4</v>
      </c>
      <c r="G321" s="991"/>
      <c r="H321" s="43"/>
      <c r="I321" s="43"/>
    </row>
    <row r="322" spans="1:12" s="10" customFormat="1" ht="15.75" thickBot="1" x14ac:dyDescent="0.25">
      <c r="A322" s="869" t="s">
        <v>609</v>
      </c>
      <c r="B322" s="870" t="s">
        <v>873</v>
      </c>
      <c r="C322" s="706" t="s">
        <v>335</v>
      </c>
      <c r="D322" s="334">
        <v>1700</v>
      </c>
      <c r="E322" s="448">
        <f t="shared" si="14"/>
        <v>1105</v>
      </c>
      <c r="F322" s="1002">
        <f t="shared" si="15"/>
        <v>1020</v>
      </c>
      <c r="G322" s="991"/>
      <c r="H322" s="43"/>
      <c r="I322" s="43"/>
    </row>
    <row r="323" spans="1:12" s="10" customFormat="1" ht="15" x14ac:dyDescent="0.2">
      <c r="A323" s="817"/>
      <c r="B323" s="871" t="s">
        <v>872</v>
      </c>
      <c r="C323" s="80" t="s">
        <v>336</v>
      </c>
      <c r="D323" s="239">
        <v>2500</v>
      </c>
      <c r="E323" s="448">
        <f t="shared" si="14"/>
        <v>1625</v>
      </c>
      <c r="F323" s="1002">
        <f t="shared" si="15"/>
        <v>1500</v>
      </c>
      <c r="G323" s="991"/>
      <c r="H323" s="43"/>
      <c r="I323" s="43"/>
    </row>
    <row r="324" spans="1:12" s="10" customFormat="1" ht="15.75" thickBot="1" x14ac:dyDescent="0.25">
      <c r="A324" s="818"/>
      <c r="B324" s="1195"/>
      <c r="C324" s="339" t="s">
        <v>592</v>
      </c>
      <c r="D324" s="340">
        <v>2900</v>
      </c>
      <c r="E324" s="449">
        <f t="shared" si="14"/>
        <v>1885</v>
      </c>
      <c r="F324" s="1011">
        <f t="shared" si="15"/>
        <v>1740</v>
      </c>
      <c r="G324" s="991"/>
      <c r="H324" s="43"/>
      <c r="I324" s="43"/>
    </row>
    <row r="325" spans="1:12" s="10" customFormat="1" ht="15" x14ac:dyDescent="0.2">
      <c r="A325" s="819"/>
      <c r="B325" s="870" t="s">
        <v>611</v>
      </c>
      <c r="C325" s="706" t="s">
        <v>335</v>
      </c>
      <c r="D325" s="334">
        <v>1690</v>
      </c>
      <c r="E325" s="447">
        <f t="shared" si="14"/>
        <v>1099</v>
      </c>
      <c r="F325" s="1001">
        <f t="shared" si="15"/>
        <v>1014</v>
      </c>
      <c r="G325" s="991"/>
      <c r="H325" s="43"/>
      <c r="I325" s="43"/>
    </row>
    <row r="326" spans="1:12" s="10" customFormat="1" ht="15.75" thickBot="1" x14ac:dyDescent="0.25">
      <c r="A326" s="819"/>
      <c r="B326" s="1196" t="s">
        <v>872</v>
      </c>
      <c r="C326" s="707" t="s">
        <v>336</v>
      </c>
      <c r="D326" s="240">
        <v>2390</v>
      </c>
      <c r="E326" s="450">
        <f t="shared" si="14"/>
        <v>1554</v>
      </c>
      <c r="F326" s="1012">
        <f t="shared" si="15"/>
        <v>1434</v>
      </c>
      <c r="G326" s="991"/>
      <c r="H326" s="43"/>
      <c r="I326" s="43"/>
    </row>
    <row r="327" spans="1:12" s="10" customFormat="1" ht="15" x14ac:dyDescent="0.2">
      <c r="A327" s="820" t="s">
        <v>143</v>
      </c>
      <c r="B327" s="853" t="s">
        <v>97</v>
      </c>
      <c r="C327" s="683" t="s">
        <v>337</v>
      </c>
      <c r="D327" s="684">
        <v>190</v>
      </c>
      <c r="E327" s="741">
        <f t="shared" si="14"/>
        <v>124</v>
      </c>
      <c r="F327" s="1009">
        <f t="shared" si="15"/>
        <v>114</v>
      </c>
      <c r="G327" s="991"/>
      <c r="H327" s="43"/>
      <c r="I327" s="43"/>
    </row>
    <row r="328" spans="1:12" s="10" customFormat="1" ht="15" x14ac:dyDescent="0.2">
      <c r="A328" s="709"/>
      <c r="B328" s="854" t="s">
        <v>99</v>
      </c>
      <c r="C328" s="80" t="s">
        <v>337</v>
      </c>
      <c r="D328" s="239">
        <v>510</v>
      </c>
      <c r="E328" s="448">
        <f t="shared" si="14"/>
        <v>332</v>
      </c>
      <c r="F328" s="1002">
        <f t="shared" si="15"/>
        <v>306</v>
      </c>
      <c r="G328" s="991"/>
      <c r="H328" s="43"/>
      <c r="I328" s="43"/>
    </row>
    <row r="329" spans="1:12" s="10" customFormat="1" ht="15" hidden="1" x14ac:dyDescent="0.2">
      <c r="A329" s="709"/>
      <c r="B329" s="854" t="s">
        <v>100</v>
      </c>
      <c r="C329" s="80" t="s">
        <v>337</v>
      </c>
      <c r="D329" s="239">
        <v>540</v>
      </c>
      <c r="E329" s="448">
        <f t="shared" si="14"/>
        <v>351</v>
      </c>
      <c r="F329" s="1002">
        <f t="shared" si="15"/>
        <v>324</v>
      </c>
      <c r="G329" s="991"/>
      <c r="H329" s="43"/>
      <c r="I329" s="43"/>
    </row>
    <row r="330" spans="1:12" s="10" customFormat="1" ht="15.75" thickBot="1" x14ac:dyDescent="0.25">
      <c r="A330" s="821"/>
      <c r="B330" s="854" t="s">
        <v>98</v>
      </c>
      <c r="C330" s="80" t="s">
        <v>337</v>
      </c>
      <c r="D330" s="239">
        <v>620</v>
      </c>
      <c r="E330" s="448">
        <f t="shared" si="14"/>
        <v>403</v>
      </c>
      <c r="F330" s="1002">
        <f t="shared" si="15"/>
        <v>372</v>
      </c>
      <c r="G330" s="991"/>
      <c r="H330" s="987" t="s">
        <v>338</v>
      </c>
      <c r="I330" s="528"/>
      <c r="J330" s="85"/>
      <c r="K330" s="85"/>
      <c r="L330" s="86"/>
    </row>
    <row r="331" spans="1:12" s="10" customFormat="1" ht="15.75" thickBot="1" x14ac:dyDescent="0.25">
      <c r="A331" s="872" t="s">
        <v>682</v>
      </c>
      <c r="B331" s="873"/>
      <c r="C331" s="846" t="s">
        <v>1</v>
      </c>
      <c r="D331" s="254" t="s">
        <v>104</v>
      </c>
      <c r="E331" s="1003">
        <v>0.35</v>
      </c>
      <c r="F331" s="1004">
        <v>0.4</v>
      </c>
      <c r="G331" s="991"/>
      <c r="H331" s="986" t="s">
        <v>339</v>
      </c>
      <c r="I331" s="529"/>
      <c r="J331" s="87"/>
      <c r="K331" s="87"/>
      <c r="L331" s="88"/>
    </row>
    <row r="332" spans="1:12" s="10" customFormat="1" ht="15" x14ac:dyDescent="0.2">
      <c r="A332" s="451" t="s">
        <v>685</v>
      </c>
      <c r="B332" s="866" t="s">
        <v>684</v>
      </c>
      <c r="C332" s="847" t="s">
        <v>688</v>
      </c>
      <c r="D332" s="334">
        <v>2990</v>
      </c>
      <c r="E332" s="448">
        <f t="shared" si="14"/>
        <v>1944</v>
      </c>
      <c r="F332" s="1002">
        <f t="shared" si="15"/>
        <v>1794</v>
      </c>
      <c r="G332" s="991"/>
      <c r="H332" s="461" t="s">
        <v>210</v>
      </c>
      <c r="I332" s="462"/>
      <c r="J332" s="462"/>
      <c r="K332" s="462"/>
      <c r="L332" s="463"/>
    </row>
    <row r="333" spans="1:12" s="10" customFormat="1" ht="15" x14ac:dyDescent="0.2">
      <c r="A333" s="451" t="s">
        <v>686</v>
      </c>
      <c r="B333" s="866" t="s">
        <v>684</v>
      </c>
      <c r="C333" s="847" t="s">
        <v>687</v>
      </c>
      <c r="D333" s="239">
        <v>2900</v>
      </c>
      <c r="E333" s="448">
        <f t="shared" si="14"/>
        <v>1885</v>
      </c>
      <c r="F333" s="1002">
        <f t="shared" si="15"/>
        <v>1740</v>
      </c>
      <c r="G333" s="991"/>
      <c r="H333" s="43"/>
      <c r="I333" s="43"/>
    </row>
    <row r="334" spans="1:12" s="10" customFormat="1" ht="15.75" thickBot="1" x14ac:dyDescent="0.25">
      <c r="A334" s="451" t="s">
        <v>683</v>
      </c>
      <c r="B334" s="866" t="s">
        <v>684</v>
      </c>
      <c r="C334" s="847" t="s">
        <v>689</v>
      </c>
      <c r="D334" s="239">
        <v>2600</v>
      </c>
      <c r="E334" s="448">
        <f t="shared" si="14"/>
        <v>1690</v>
      </c>
      <c r="F334" s="1002">
        <f t="shared" si="15"/>
        <v>1560</v>
      </c>
      <c r="G334" s="991"/>
      <c r="H334" s="43"/>
      <c r="I334" s="43"/>
    </row>
    <row r="335" spans="1:12" s="10" customFormat="1" ht="15" x14ac:dyDescent="0.2">
      <c r="A335" s="872" t="s">
        <v>101</v>
      </c>
      <c r="B335" s="873"/>
      <c r="C335" s="846" t="s">
        <v>1</v>
      </c>
      <c r="D335" s="254" t="s">
        <v>104</v>
      </c>
      <c r="E335" s="1003">
        <v>0.35</v>
      </c>
      <c r="F335" s="1004">
        <v>0.4</v>
      </c>
      <c r="G335" s="991"/>
      <c r="H335" s="43"/>
      <c r="I335" s="43"/>
    </row>
    <row r="336" spans="1:12" s="10" customFormat="1" ht="15.75" thickBot="1" x14ac:dyDescent="0.25">
      <c r="A336" s="872"/>
      <c r="B336" s="874"/>
      <c r="C336" s="848"/>
      <c r="D336" s="628"/>
      <c r="E336" s="628"/>
      <c r="F336" s="628"/>
      <c r="G336" s="991"/>
      <c r="H336" s="43"/>
      <c r="I336" s="43"/>
    </row>
    <row r="337" spans="1:9" s="10" customFormat="1" ht="30" x14ac:dyDescent="0.2">
      <c r="A337" s="629" t="s">
        <v>809</v>
      </c>
      <c r="B337" s="951" t="s">
        <v>884</v>
      </c>
      <c r="C337" s="959" t="s">
        <v>102</v>
      </c>
      <c r="D337" s="955">
        <v>1100</v>
      </c>
      <c r="E337" s="448">
        <f t="shared" ref="E337:E342" si="16">ROUND(D337-D337*$E$5,0)</f>
        <v>715</v>
      </c>
      <c r="F337" s="1002">
        <f t="shared" ref="F337:F342" si="17">ROUND(D337-D337*$F$5,0)</f>
        <v>660</v>
      </c>
      <c r="G337" s="991"/>
      <c r="H337" s="43"/>
      <c r="I337" s="43"/>
    </row>
    <row r="338" spans="1:9" s="10" customFormat="1" ht="15" hidden="1" x14ac:dyDescent="0.2">
      <c r="A338" s="823"/>
      <c r="B338" s="952"/>
      <c r="C338" s="960" t="s">
        <v>1</v>
      </c>
      <c r="D338" s="956" t="s">
        <v>104</v>
      </c>
      <c r="E338" s="1003">
        <v>0.35</v>
      </c>
      <c r="F338" s="1004">
        <v>0.4</v>
      </c>
      <c r="G338" s="991"/>
      <c r="H338" s="43"/>
      <c r="I338" s="43"/>
    </row>
    <row r="339" spans="1:9" s="10" customFormat="1" ht="15" hidden="1" x14ac:dyDescent="0.2">
      <c r="A339" s="816" t="s">
        <v>103</v>
      </c>
      <c r="B339" s="953" t="s">
        <v>875</v>
      </c>
      <c r="C339" s="961" t="s">
        <v>661</v>
      </c>
      <c r="D339" s="957">
        <v>2150</v>
      </c>
      <c r="E339" s="448">
        <f t="shared" si="16"/>
        <v>1398</v>
      </c>
      <c r="F339" s="1002">
        <f t="shared" si="17"/>
        <v>1290</v>
      </c>
      <c r="G339" s="991"/>
      <c r="H339" s="43"/>
      <c r="I339" s="43"/>
    </row>
    <row r="340" spans="1:9" s="10" customFormat="1" ht="15.75" hidden="1" thickBot="1" x14ac:dyDescent="0.25">
      <c r="A340" s="875" t="s">
        <v>709</v>
      </c>
      <c r="B340" s="954" t="s">
        <v>708</v>
      </c>
      <c r="C340" s="962" t="s">
        <v>102</v>
      </c>
      <c r="D340" s="958">
        <v>480</v>
      </c>
      <c r="E340" s="448">
        <f t="shared" si="16"/>
        <v>312</v>
      </c>
      <c r="F340" s="1002">
        <f t="shared" si="17"/>
        <v>288</v>
      </c>
      <c r="G340" s="991"/>
      <c r="H340" s="43"/>
      <c r="I340" s="43"/>
    </row>
    <row r="341" spans="1:9" s="10" customFormat="1" ht="15.75" hidden="1" thickBot="1" x14ac:dyDescent="0.25">
      <c r="A341" s="875" t="s">
        <v>707</v>
      </c>
      <c r="B341" s="954" t="s">
        <v>755</v>
      </c>
      <c r="C341" s="962" t="s">
        <v>102</v>
      </c>
      <c r="D341" s="958">
        <v>320</v>
      </c>
      <c r="E341" s="448">
        <f t="shared" si="16"/>
        <v>208</v>
      </c>
      <c r="F341" s="1002">
        <f t="shared" si="17"/>
        <v>192</v>
      </c>
      <c r="G341" s="991"/>
      <c r="H341" s="43"/>
      <c r="I341" s="43"/>
    </row>
    <row r="342" spans="1:9" s="10" customFormat="1" ht="15.75" hidden="1" thickBot="1" x14ac:dyDescent="0.25">
      <c r="A342" s="875" t="s">
        <v>560</v>
      </c>
      <c r="B342" s="954" t="s">
        <v>593</v>
      </c>
      <c r="C342" s="962" t="s">
        <v>559</v>
      </c>
      <c r="D342" s="958">
        <v>420</v>
      </c>
      <c r="E342" s="450">
        <f t="shared" si="16"/>
        <v>273</v>
      </c>
      <c r="F342" s="1012">
        <f t="shared" si="17"/>
        <v>252</v>
      </c>
      <c r="G342" s="991"/>
      <c r="H342" s="43"/>
      <c r="I342" s="43"/>
    </row>
    <row r="343" spans="1:9" s="10" customFormat="1" ht="15" x14ac:dyDescent="0.2">
      <c r="B343" s="43"/>
      <c r="C343" s="41"/>
      <c r="D343" s="45"/>
      <c r="E343" s="45"/>
      <c r="F343" s="45"/>
      <c r="G343" s="991"/>
      <c r="H343" s="43"/>
      <c r="I343" s="43"/>
    </row>
    <row r="344" spans="1:9" s="10" customFormat="1" ht="15" x14ac:dyDescent="0.2">
      <c r="B344" s="43"/>
      <c r="C344" s="41"/>
      <c r="D344" s="45"/>
      <c r="E344" s="45"/>
      <c r="F344" s="45"/>
      <c r="G344" s="991"/>
      <c r="H344" s="43"/>
      <c r="I344" s="43"/>
    </row>
    <row r="345" spans="1:9" s="10" customFormat="1" ht="15" x14ac:dyDescent="0.2">
      <c r="B345" s="43"/>
      <c r="C345" s="41"/>
      <c r="D345" s="45"/>
      <c r="E345" s="45"/>
      <c r="F345" s="45"/>
      <c r="G345" s="991"/>
      <c r="H345" s="43"/>
      <c r="I345" s="43"/>
    </row>
    <row r="346" spans="1:9" s="10" customFormat="1" ht="15" x14ac:dyDescent="0.2">
      <c r="B346" s="43"/>
      <c r="C346" s="14"/>
      <c r="D346" s="45"/>
      <c r="E346" s="45"/>
      <c r="F346" s="45"/>
      <c r="G346" s="47"/>
      <c r="H346" s="43"/>
      <c r="I346" s="43"/>
    </row>
    <row r="347" spans="1:9" s="10" customFormat="1" ht="15" x14ac:dyDescent="0.2">
      <c r="B347" s="43"/>
      <c r="C347" s="14"/>
      <c r="D347" s="45"/>
      <c r="E347" s="45"/>
      <c r="F347" s="45"/>
      <c r="G347" s="47"/>
      <c r="H347" s="43"/>
      <c r="I347" s="43"/>
    </row>
    <row r="348" spans="1:9" s="10" customFormat="1" ht="15" x14ac:dyDescent="0.2">
      <c r="B348" s="43"/>
      <c r="C348" s="14"/>
      <c r="D348" s="45"/>
      <c r="E348" s="45"/>
      <c r="F348" s="45"/>
      <c r="G348" s="47"/>
      <c r="H348" s="43"/>
      <c r="I348" s="43"/>
    </row>
    <row r="349" spans="1:9" s="10" customFormat="1" ht="15" x14ac:dyDescent="0.2">
      <c r="B349" s="43"/>
      <c r="C349" s="14"/>
      <c r="D349" s="45"/>
      <c r="E349" s="45"/>
      <c r="F349" s="45"/>
      <c r="G349" s="47"/>
      <c r="H349" s="43"/>
      <c r="I349" s="43"/>
    </row>
    <row r="350" spans="1:9" s="10" customFormat="1" ht="15" x14ac:dyDescent="0.2">
      <c r="B350" s="43"/>
      <c r="C350" s="14"/>
      <c r="D350" s="45"/>
      <c r="E350" s="45"/>
      <c r="F350" s="45"/>
      <c r="G350" s="47"/>
      <c r="H350" s="43"/>
      <c r="I350" s="43"/>
    </row>
    <row r="351" spans="1:9" s="10" customFormat="1" ht="15" x14ac:dyDescent="0.2">
      <c r="B351" s="43"/>
      <c r="C351" s="14"/>
      <c r="D351" s="45"/>
      <c r="E351" s="45"/>
      <c r="F351" s="45"/>
      <c r="G351" s="47"/>
      <c r="H351" s="43"/>
      <c r="I351" s="43"/>
    </row>
    <row r="352" spans="1:9" s="10" customFormat="1" ht="15" x14ac:dyDescent="0.2">
      <c r="B352" s="43"/>
      <c r="C352" s="14"/>
      <c r="D352" s="45"/>
      <c r="E352" s="45"/>
      <c r="F352" s="45"/>
      <c r="G352" s="47"/>
      <c r="H352" s="43"/>
      <c r="I352" s="43"/>
    </row>
    <row r="353" spans="2:9" s="10" customFormat="1" ht="15" x14ac:dyDescent="0.2">
      <c r="B353" s="43"/>
      <c r="C353" s="14"/>
      <c r="D353" s="45"/>
      <c r="E353" s="45"/>
      <c r="F353" s="45"/>
      <c r="G353" s="47"/>
      <c r="H353" s="43"/>
      <c r="I353" s="43"/>
    </row>
    <row r="354" spans="2:9" s="10" customFormat="1" ht="15" x14ac:dyDescent="0.2">
      <c r="B354" s="43"/>
      <c r="C354" s="14"/>
      <c r="D354" s="45"/>
      <c r="E354" s="45"/>
      <c r="F354" s="45"/>
      <c r="G354" s="47"/>
      <c r="H354" s="43"/>
      <c r="I354" s="43"/>
    </row>
    <row r="355" spans="2:9" s="10" customFormat="1" ht="15" x14ac:dyDescent="0.2">
      <c r="B355" s="43"/>
      <c r="C355" s="14"/>
      <c r="D355" s="45"/>
      <c r="E355" s="45"/>
      <c r="F355" s="45"/>
      <c r="G355" s="47"/>
      <c r="H355" s="43"/>
      <c r="I355" s="43"/>
    </row>
    <row r="356" spans="2:9" s="10" customFormat="1" ht="15" x14ac:dyDescent="0.2">
      <c r="B356" s="43"/>
      <c r="C356" s="14"/>
      <c r="D356" s="45"/>
      <c r="E356" s="45"/>
      <c r="F356" s="45"/>
      <c r="G356" s="47"/>
      <c r="H356" s="43"/>
      <c r="I356" s="43"/>
    </row>
    <row r="357" spans="2:9" s="10" customFormat="1" ht="15" x14ac:dyDescent="0.2">
      <c r="B357" s="43"/>
      <c r="C357" s="14"/>
      <c r="D357" s="45"/>
      <c r="E357" s="45"/>
      <c r="F357" s="45"/>
      <c r="G357" s="47"/>
      <c r="H357" s="43"/>
      <c r="I357" s="43"/>
    </row>
    <row r="358" spans="2:9" s="10" customFormat="1" ht="15" x14ac:dyDescent="0.2">
      <c r="B358" s="43"/>
      <c r="C358" s="14"/>
      <c r="D358" s="45"/>
      <c r="E358" s="45"/>
      <c r="F358" s="45"/>
      <c r="G358" s="47"/>
      <c r="H358" s="43"/>
      <c r="I358" s="43"/>
    </row>
    <row r="359" spans="2:9" s="10" customFormat="1" ht="15" x14ac:dyDescent="0.2">
      <c r="B359" s="43"/>
      <c r="C359" s="14"/>
      <c r="D359" s="45"/>
      <c r="E359" s="45"/>
      <c r="F359" s="45"/>
      <c r="G359" s="47"/>
      <c r="H359" s="43"/>
      <c r="I359" s="43"/>
    </row>
    <row r="360" spans="2:9" s="10" customFormat="1" ht="15" x14ac:dyDescent="0.2">
      <c r="B360" s="43"/>
      <c r="C360" s="14"/>
      <c r="D360" s="45"/>
      <c r="E360" s="45"/>
      <c r="F360" s="45"/>
      <c r="G360" s="47"/>
      <c r="H360" s="43"/>
      <c r="I360" s="43"/>
    </row>
    <row r="361" spans="2:9" s="10" customFormat="1" ht="15" x14ac:dyDescent="0.2">
      <c r="B361" s="14"/>
      <c r="C361" s="14"/>
      <c r="D361" s="45"/>
      <c r="E361" s="45"/>
      <c r="F361" s="45"/>
      <c r="G361" s="47"/>
      <c r="H361" s="43"/>
      <c r="I361" s="43"/>
    </row>
    <row r="362" spans="2:9" s="10" customFormat="1" ht="15" x14ac:dyDescent="0.2">
      <c r="B362" s="14"/>
      <c r="C362" s="14"/>
      <c r="D362" s="45"/>
      <c r="E362" s="45"/>
      <c r="F362" s="45"/>
      <c r="G362" s="47"/>
      <c r="H362" s="43"/>
      <c r="I362" s="43"/>
    </row>
    <row r="363" spans="2:9" s="10" customFormat="1" ht="15" x14ac:dyDescent="0.2">
      <c r="B363" s="14"/>
      <c r="C363" s="14"/>
      <c r="D363" s="45"/>
      <c r="E363" s="45"/>
      <c r="F363" s="45"/>
      <c r="G363" s="47"/>
      <c r="H363" s="43"/>
      <c r="I363" s="43"/>
    </row>
    <row r="364" spans="2:9" s="10" customFormat="1" ht="15" x14ac:dyDescent="0.2">
      <c r="B364" s="14"/>
      <c r="C364" s="14"/>
      <c r="D364" s="45"/>
      <c r="E364" s="45"/>
      <c r="F364" s="45"/>
      <c r="G364" s="47"/>
      <c r="H364" s="43"/>
      <c r="I364" s="43"/>
    </row>
    <row r="365" spans="2:9" s="10" customFormat="1" ht="15" x14ac:dyDescent="0.2">
      <c r="B365" s="14"/>
      <c r="C365" s="14"/>
      <c r="D365" s="45"/>
      <c r="E365" s="45"/>
      <c r="F365" s="45"/>
      <c r="G365" s="47"/>
      <c r="H365" s="43"/>
      <c r="I365" s="43"/>
    </row>
    <row r="366" spans="2:9" s="10" customFormat="1" ht="15" x14ac:dyDescent="0.2">
      <c r="B366" s="14"/>
      <c r="C366" s="14"/>
      <c r="D366" s="45"/>
      <c r="E366" s="45"/>
      <c r="F366" s="45"/>
      <c r="G366" s="47"/>
      <c r="H366" s="43"/>
      <c r="I366" s="43"/>
    </row>
    <row r="367" spans="2:9" s="10" customFormat="1" ht="15" x14ac:dyDescent="0.2">
      <c r="B367" s="14"/>
      <c r="C367" s="14"/>
      <c r="D367" s="45"/>
      <c r="E367" s="45"/>
      <c r="F367" s="45"/>
      <c r="G367" s="47"/>
      <c r="H367" s="43"/>
      <c r="I367" s="43"/>
    </row>
    <row r="368" spans="2:9" s="10" customFormat="1" ht="15" x14ac:dyDescent="0.2">
      <c r="B368" s="14"/>
      <c r="C368" s="14"/>
      <c r="D368" s="45"/>
      <c r="E368" s="45"/>
      <c r="F368" s="45"/>
      <c r="G368" s="47"/>
      <c r="H368" s="43"/>
      <c r="I368" s="43"/>
    </row>
    <row r="369" spans="2:14" s="10" customFormat="1" ht="15" x14ac:dyDescent="0.2">
      <c r="B369" s="14"/>
      <c r="C369" s="14"/>
      <c r="D369" s="45"/>
      <c r="E369" s="45"/>
      <c r="F369" s="45"/>
      <c r="G369" s="47"/>
      <c r="H369" s="43"/>
      <c r="I369" s="43"/>
    </row>
    <row r="370" spans="2:14" s="10" customFormat="1" ht="15" x14ac:dyDescent="0.2">
      <c r="B370" s="14"/>
      <c r="C370" s="14"/>
      <c r="D370" s="45"/>
      <c r="E370" s="45"/>
      <c r="F370" s="45"/>
      <c r="G370" s="44"/>
      <c r="H370" s="43"/>
      <c r="I370" s="43"/>
    </row>
    <row r="371" spans="2:14" s="10" customFormat="1" ht="15" x14ac:dyDescent="0.2">
      <c r="B371" s="14"/>
      <c r="C371" s="14"/>
      <c r="D371" s="45"/>
      <c r="E371" s="45"/>
      <c r="F371" s="45"/>
      <c r="G371" s="44"/>
      <c r="H371" s="43"/>
      <c r="I371" s="43"/>
    </row>
    <row r="372" spans="2:14" s="10" customFormat="1" ht="15" x14ac:dyDescent="0.2">
      <c r="B372" s="14"/>
      <c r="C372" s="14"/>
      <c r="D372" s="45"/>
      <c r="E372" s="45"/>
      <c r="F372" s="45"/>
      <c r="G372" s="44"/>
      <c r="H372" s="43"/>
      <c r="I372" s="43"/>
    </row>
    <row r="373" spans="2:14" s="10" customFormat="1" ht="15" x14ac:dyDescent="0.2">
      <c r="B373" s="14"/>
      <c r="C373" s="14"/>
      <c r="D373" s="45"/>
      <c r="E373" s="45"/>
      <c r="F373" s="45"/>
      <c r="G373" s="44"/>
      <c r="H373" s="43"/>
      <c r="I373" s="43"/>
    </row>
    <row r="374" spans="2:14" s="10" customFormat="1" ht="15" x14ac:dyDescent="0.2">
      <c r="B374" s="14"/>
      <c r="C374" s="14"/>
      <c r="D374" s="9"/>
      <c r="E374" s="9"/>
      <c r="F374" s="9"/>
      <c r="G374" s="44"/>
      <c r="H374" s="43"/>
      <c r="I374" s="43"/>
    </row>
    <row r="375" spans="2:14" s="10" customFormat="1" ht="15" x14ac:dyDescent="0.2">
      <c r="B375" s="14"/>
      <c r="C375" s="14"/>
      <c r="D375" s="9"/>
      <c r="E375" s="9"/>
      <c r="F375" s="9"/>
      <c r="G375" s="12"/>
      <c r="H375" s="43"/>
      <c r="I375" s="43"/>
    </row>
    <row r="376" spans="2:14" s="10" customFormat="1" ht="15" x14ac:dyDescent="0.2">
      <c r="B376" s="14"/>
      <c r="C376" s="14"/>
      <c r="D376" s="9"/>
      <c r="E376" s="9"/>
      <c r="F376" s="9"/>
      <c r="G376" s="12"/>
      <c r="H376" s="43"/>
      <c r="I376" s="43"/>
    </row>
    <row r="377" spans="2:14" s="10" customFormat="1" ht="15" x14ac:dyDescent="0.2">
      <c r="B377" s="14"/>
      <c r="C377" s="14"/>
      <c r="D377" s="9"/>
      <c r="E377" s="9"/>
      <c r="F377" s="9"/>
      <c r="G377" s="12"/>
      <c r="H377" s="98"/>
      <c r="I377" s="98"/>
      <c r="J377" s="12"/>
      <c r="K377" s="12"/>
      <c r="L377" s="12"/>
      <c r="M377" s="12"/>
      <c r="N377" s="12"/>
    </row>
    <row r="378" spans="2:14" s="10" customFormat="1" ht="15" x14ac:dyDescent="0.2">
      <c r="B378" s="14"/>
      <c r="C378" s="14"/>
      <c r="D378" s="9"/>
      <c r="E378" s="9"/>
      <c r="F378" s="9"/>
      <c r="G378" s="12"/>
      <c r="H378" s="98"/>
      <c r="I378" s="98"/>
      <c r="J378" s="12"/>
      <c r="K378" s="12"/>
      <c r="L378" s="12"/>
      <c r="M378" s="12"/>
      <c r="N378" s="12"/>
    </row>
    <row r="379" spans="2:14" s="10" customFormat="1" ht="15" x14ac:dyDescent="0.2">
      <c r="B379" s="14"/>
      <c r="C379" s="14"/>
      <c r="D379" s="9"/>
      <c r="E379" s="9"/>
      <c r="F379" s="9"/>
      <c r="G379" s="12"/>
      <c r="H379" s="98"/>
      <c r="I379" s="98"/>
      <c r="J379" s="12"/>
      <c r="K379" s="12"/>
      <c r="L379" s="12"/>
      <c r="M379" s="12"/>
      <c r="N379" s="12"/>
    </row>
    <row r="380" spans="2:14" s="10" customFormat="1" ht="15" x14ac:dyDescent="0.2">
      <c r="B380" s="14"/>
      <c r="C380" s="14"/>
      <c r="D380" s="9"/>
      <c r="E380" s="9"/>
      <c r="F380" s="9"/>
      <c r="G380" s="12"/>
      <c r="H380" s="98"/>
      <c r="I380" s="98"/>
      <c r="J380" s="12"/>
      <c r="K380" s="12"/>
      <c r="L380" s="12"/>
      <c r="M380" s="12"/>
      <c r="N380" s="12"/>
    </row>
    <row r="381" spans="2:14" s="12" customFormat="1" ht="12" x14ac:dyDescent="0.2">
      <c r="B381" s="16"/>
      <c r="C381" s="16"/>
      <c r="D381" s="17"/>
      <c r="E381" s="17"/>
      <c r="F381" s="17"/>
      <c r="H381" s="98"/>
      <c r="I381" s="98"/>
    </row>
    <row r="382" spans="2:14" s="12" customFormat="1" ht="12" x14ac:dyDescent="0.2">
      <c r="B382" s="16"/>
      <c r="C382" s="16"/>
      <c r="D382" s="17"/>
      <c r="E382" s="17"/>
      <c r="F382" s="17"/>
      <c r="H382" s="98"/>
      <c r="I382" s="98"/>
    </row>
    <row r="383" spans="2:14" s="12" customFormat="1" ht="12" x14ac:dyDescent="0.2">
      <c r="B383" s="16"/>
      <c r="C383" s="16"/>
      <c r="D383" s="17"/>
      <c r="E383" s="17"/>
      <c r="F383" s="17"/>
      <c r="H383" s="98"/>
      <c r="I383" s="98"/>
    </row>
    <row r="384" spans="2:14" s="12" customFormat="1" ht="12" x14ac:dyDescent="0.2">
      <c r="B384" s="16"/>
      <c r="C384" s="16"/>
      <c r="D384" s="17"/>
      <c r="E384" s="17"/>
      <c r="F384" s="17"/>
      <c r="H384" s="98"/>
      <c r="I384" s="98"/>
    </row>
    <row r="385" spans="2:9" s="12" customFormat="1" ht="12" x14ac:dyDescent="0.2">
      <c r="B385" s="16"/>
      <c r="C385" s="16"/>
      <c r="D385" s="17"/>
      <c r="E385" s="17"/>
      <c r="F385" s="17"/>
      <c r="H385" s="98"/>
      <c r="I385" s="98"/>
    </row>
    <row r="386" spans="2:9" s="12" customFormat="1" ht="12" x14ac:dyDescent="0.2">
      <c r="B386" s="16"/>
      <c r="C386" s="16"/>
      <c r="D386" s="17"/>
      <c r="E386" s="17"/>
      <c r="F386" s="17"/>
      <c r="H386" s="98"/>
      <c r="I386" s="98"/>
    </row>
    <row r="387" spans="2:9" s="12" customFormat="1" ht="12" x14ac:dyDescent="0.2">
      <c r="B387" s="16"/>
      <c r="C387" s="16"/>
      <c r="D387" s="17"/>
      <c r="E387" s="17"/>
      <c r="F387" s="17"/>
      <c r="H387" s="98"/>
      <c r="I387" s="98"/>
    </row>
    <row r="388" spans="2:9" s="12" customFormat="1" ht="12" x14ac:dyDescent="0.2">
      <c r="B388" s="16"/>
      <c r="C388" s="16"/>
      <c r="D388" s="17"/>
      <c r="E388" s="17"/>
      <c r="F388" s="17"/>
      <c r="H388" s="98"/>
      <c r="I388" s="98"/>
    </row>
    <row r="389" spans="2:9" s="12" customFormat="1" ht="12" x14ac:dyDescent="0.2">
      <c r="B389" s="16"/>
      <c r="C389" s="16"/>
      <c r="D389" s="17"/>
      <c r="E389" s="17"/>
      <c r="F389" s="17"/>
      <c r="H389" s="98"/>
      <c r="I389" s="98"/>
    </row>
    <row r="390" spans="2:9" s="12" customFormat="1" ht="12" x14ac:dyDescent="0.2">
      <c r="B390" s="16"/>
      <c r="C390" s="16"/>
      <c r="D390" s="17"/>
      <c r="E390" s="17"/>
      <c r="F390" s="17"/>
      <c r="H390" s="98"/>
      <c r="I390" s="98"/>
    </row>
    <row r="391" spans="2:9" s="12" customFormat="1" ht="12" x14ac:dyDescent="0.2">
      <c r="B391" s="16"/>
      <c r="C391" s="16"/>
      <c r="D391" s="17"/>
      <c r="E391" s="17"/>
      <c r="F391" s="17"/>
      <c r="H391" s="98"/>
      <c r="I391" s="98"/>
    </row>
    <row r="392" spans="2:9" s="12" customFormat="1" ht="12" x14ac:dyDescent="0.2">
      <c r="B392" s="16"/>
      <c r="C392" s="16"/>
      <c r="D392" s="17"/>
      <c r="E392" s="17"/>
      <c r="F392" s="17"/>
      <c r="H392" s="98"/>
      <c r="I392" s="98"/>
    </row>
    <row r="393" spans="2:9" s="12" customFormat="1" ht="12" x14ac:dyDescent="0.2">
      <c r="B393" s="16"/>
      <c r="C393" s="16"/>
      <c r="D393" s="17"/>
      <c r="E393" s="17"/>
      <c r="F393" s="17"/>
      <c r="H393" s="98"/>
      <c r="I393" s="98"/>
    </row>
    <row r="394" spans="2:9" s="12" customFormat="1" ht="12" x14ac:dyDescent="0.2">
      <c r="B394" s="16"/>
      <c r="C394" s="16"/>
      <c r="D394" s="17"/>
      <c r="E394" s="17"/>
      <c r="F394" s="17"/>
      <c r="H394" s="98"/>
      <c r="I394" s="98"/>
    </row>
    <row r="395" spans="2:9" s="12" customFormat="1" ht="12" x14ac:dyDescent="0.2">
      <c r="B395" s="16"/>
      <c r="C395" s="16"/>
      <c r="D395" s="17"/>
      <c r="E395" s="17"/>
      <c r="F395" s="17"/>
      <c r="H395" s="98"/>
      <c r="I395" s="98"/>
    </row>
    <row r="396" spans="2:9" s="12" customFormat="1" ht="12" x14ac:dyDescent="0.2">
      <c r="B396" s="16"/>
      <c r="C396" s="16"/>
      <c r="D396" s="17"/>
      <c r="E396" s="17"/>
      <c r="F396" s="17"/>
      <c r="H396" s="98"/>
      <c r="I396" s="98"/>
    </row>
    <row r="397" spans="2:9" s="12" customFormat="1" ht="12" x14ac:dyDescent="0.2">
      <c r="B397" s="16"/>
      <c r="C397" s="16"/>
      <c r="D397" s="17"/>
      <c r="E397" s="17"/>
      <c r="F397" s="17"/>
      <c r="H397" s="98"/>
      <c r="I397" s="98"/>
    </row>
    <row r="398" spans="2:9" s="12" customFormat="1" ht="12" x14ac:dyDescent="0.2">
      <c r="B398" s="16"/>
      <c r="C398" s="16"/>
      <c r="D398" s="17"/>
      <c r="E398" s="17"/>
      <c r="F398" s="17"/>
      <c r="H398" s="98"/>
      <c r="I398" s="98"/>
    </row>
    <row r="399" spans="2:9" s="12" customFormat="1" ht="12" x14ac:dyDescent="0.2">
      <c r="B399" s="16"/>
      <c r="C399" s="16"/>
      <c r="D399" s="17"/>
      <c r="E399" s="17"/>
      <c r="F399" s="17"/>
      <c r="H399" s="98"/>
      <c r="I399" s="98"/>
    </row>
    <row r="400" spans="2:9" s="12" customFormat="1" ht="12" x14ac:dyDescent="0.2">
      <c r="B400" s="16"/>
      <c r="C400" s="16"/>
      <c r="D400" s="17"/>
      <c r="E400" s="17"/>
      <c r="F400" s="17"/>
      <c r="H400" s="98"/>
      <c r="I400" s="98"/>
    </row>
    <row r="401" spans="2:9" s="12" customFormat="1" ht="12" x14ac:dyDescent="0.2">
      <c r="B401" s="16"/>
      <c r="C401" s="16"/>
      <c r="D401" s="17"/>
      <c r="E401" s="17"/>
      <c r="F401" s="17"/>
      <c r="H401" s="98"/>
      <c r="I401" s="98"/>
    </row>
    <row r="402" spans="2:9" s="12" customFormat="1" ht="12" x14ac:dyDescent="0.2">
      <c r="B402" s="16"/>
      <c r="C402" s="16"/>
      <c r="D402" s="17"/>
      <c r="E402" s="17"/>
      <c r="F402" s="17"/>
      <c r="H402" s="98"/>
      <c r="I402" s="98"/>
    </row>
    <row r="403" spans="2:9" s="12" customFormat="1" ht="12" x14ac:dyDescent="0.2">
      <c r="B403" s="16"/>
      <c r="C403" s="16"/>
      <c r="D403" s="17"/>
      <c r="E403" s="17"/>
      <c r="F403" s="17"/>
      <c r="H403" s="98"/>
      <c r="I403" s="98"/>
    </row>
    <row r="404" spans="2:9" s="12" customFormat="1" ht="12" x14ac:dyDescent="0.2">
      <c r="B404" s="16"/>
      <c r="C404" s="16"/>
      <c r="D404" s="17"/>
      <c r="E404" s="17"/>
      <c r="F404" s="17"/>
      <c r="H404" s="98"/>
      <c r="I404" s="98"/>
    </row>
    <row r="405" spans="2:9" s="12" customFormat="1" ht="12" x14ac:dyDescent="0.2">
      <c r="B405" s="16"/>
      <c r="C405" s="16"/>
      <c r="D405" s="17"/>
      <c r="E405" s="17"/>
      <c r="F405" s="17"/>
      <c r="H405" s="98"/>
      <c r="I405" s="98"/>
    </row>
    <row r="406" spans="2:9" s="12" customFormat="1" ht="12" x14ac:dyDescent="0.2">
      <c r="B406" s="16"/>
      <c r="C406" s="16"/>
      <c r="D406" s="17"/>
      <c r="E406" s="17"/>
      <c r="F406" s="17"/>
      <c r="H406" s="98"/>
      <c r="I406" s="98"/>
    </row>
    <row r="407" spans="2:9" s="12" customFormat="1" ht="12" x14ac:dyDescent="0.2">
      <c r="B407" s="16"/>
      <c r="C407" s="16"/>
      <c r="D407" s="17"/>
      <c r="E407" s="17"/>
      <c r="F407" s="17"/>
      <c r="H407" s="98"/>
      <c r="I407" s="98"/>
    </row>
    <row r="408" spans="2:9" s="12" customFormat="1" ht="12" x14ac:dyDescent="0.2">
      <c r="B408" s="16"/>
      <c r="C408" s="16"/>
      <c r="D408" s="17"/>
      <c r="E408" s="17"/>
      <c r="F408" s="17"/>
      <c r="H408" s="98"/>
      <c r="I408" s="98"/>
    </row>
    <row r="409" spans="2:9" s="12" customFormat="1" ht="12" x14ac:dyDescent="0.2">
      <c r="B409" s="16"/>
      <c r="C409" s="16"/>
      <c r="D409" s="17"/>
      <c r="E409" s="17"/>
      <c r="F409" s="17"/>
      <c r="H409" s="98"/>
      <c r="I409" s="98"/>
    </row>
    <row r="410" spans="2:9" s="12" customFormat="1" ht="12" x14ac:dyDescent="0.2">
      <c r="B410" s="16"/>
      <c r="C410" s="16"/>
      <c r="D410" s="17"/>
      <c r="E410" s="17"/>
      <c r="F410" s="17"/>
      <c r="H410" s="98"/>
      <c r="I410" s="98"/>
    </row>
    <row r="411" spans="2:9" s="12" customFormat="1" ht="12" x14ac:dyDescent="0.2">
      <c r="B411" s="16"/>
      <c r="C411" s="16"/>
      <c r="D411" s="17"/>
      <c r="E411" s="17"/>
      <c r="F411" s="17"/>
      <c r="H411" s="98"/>
      <c r="I411" s="98"/>
    </row>
    <row r="412" spans="2:9" s="12" customFormat="1" ht="12" x14ac:dyDescent="0.2">
      <c r="B412" s="16"/>
      <c r="C412" s="16"/>
      <c r="D412" s="17"/>
      <c r="E412" s="17"/>
      <c r="F412" s="17"/>
      <c r="H412" s="98"/>
      <c r="I412" s="98"/>
    </row>
    <row r="413" spans="2:9" s="12" customFormat="1" ht="12" x14ac:dyDescent="0.2">
      <c r="B413" s="16"/>
      <c r="C413" s="16"/>
      <c r="D413" s="17"/>
      <c r="E413" s="17"/>
      <c r="F413" s="17"/>
      <c r="H413" s="98"/>
      <c r="I413" s="98"/>
    </row>
    <row r="414" spans="2:9" s="12" customFormat="1" ht="12" x14ac:dyDescent="0.2">
      <c r="B414" s="16"/>
      <c r="C414" s="16"/>
      <c r="D414" s="17"/>
      <c r="E414" s="17"/>
      <c r="F414" s="17"/>
      <c r="H414" s="98"/>
      <c r="I414" s="98"/>
    </row>
    <row r="415" spans="2:9" s="12" customFormat="1" ht="12" x14ac:dyDescent="0.2">
      <c r="B415" s="16"/>
      <c r="C415" s="16"/>
      <c r="D415" s="17"/>
      <c r="E415" s="17"/>
      <c r="F415" s="17"/>
      <c r="H415" s="98"/>
      <c r="I415" s="98"/>
    </row>
    <row r="416" spans="2:9" s="12" customFormat="1" ht="12" x14ac:dyDescent="0.2">
      <c r="B416" s="16"/>
      <c r="C416" s="16"/>
      <c r="D416" s="17"/>
      <c r="E416" s="17"/>
      <c r="F416" s="17"/>
      <c r="H416" s="98"/>
      <c r="I416" s="98"/>
    </row>
    <row r="417" spans="1:9" s="12" customFormat="1" ht="12" x14ac:dyDescent="0.2">
      <c r="B417" s="16"/>
      <c r="C417" s="16"/>
      <c r="D417" s="17"/>
      <c r="E417" s="17"/>
      <c r="F417" s="17"/>
      <c r="H417" s="98"/>
      <c r="I417" s="98"/>
    </row>
    <row r="418" spans="1:9" s="12" customFormat="1" ht="12" x14ac:dyDescent="0.2">
      <c r="B418" s="16"/>
      <c r="C418" s="16"/>
      <c r="D418" s="17"/>
      <c r="E418" s="17"/>
      <c r="F418" s="17"/>
      <c r="H418" s="98"/>
      <c r="I418" s="98"/>
    </row>
    <row r="419" spans="1:9" s="12" customFormat="1" ht="12" x14ac:dyDescent="0.2">
      <c r="B419" s="16"/>
      <c r="C419" s="16"/>
      <c r="D419" s="17"/>
      <c r="E419" s="17"/>
      <c r="F419" s="17"/>
      <c r="H419" s="98"/>
      <c r="I419" s="98"/>
    </row>
    <row r="420" spans="1:9" s="12" customFormat="1" ht="12" x14ac:dyDescent="0.2">
      <c r="B420" s="16"/>
      <c r="C420" s="16"/>
      <c r="D420" s="17"/>
      <c r="E420" s="17"/>
      <c r="F420" s="17"/>
      <c r="H420" s="98"/>
      <c r="I420" s="98"/>
    </row>
    <row r="421" spans="1:9" s="12" customFormat="1" ht="12" x14ac:dyDescent="0.2">
      <c r="B421" s="16"/>
      <c r="C421" s="16"/>
      <c r="D421" s="17"/>
      <c r="E421" s="17"/>
      <c r="F421" s="17"/>
      <c r="H421" s="98"/>
      <c r="I421" s="98"/>
    </row>
    <row r="422" spans="1:9" s="12" customFormat="1" ht="12" x14ac:dyDescent="0.2">
      <c r="B422" s="16"/>
      <c r="C422" s="16"/>
      <c r="D422" s="17"/>
      <c r="E422" s="17"/>
      <c r="F422" s="17"/>
      <c r="H422" s="98"/>
      <c r="I422" s="98"/>
    </row>
    <row r="423" spans="1:9" s="12" customFormat="1" ht="12" x14ac:dyDescent="0.2">
      <c r="B423" s="16"/>
      <c r="C423" s="16"/>
      <c r="D423" s="17"/>
      <c r="E423" s="17"/>
      <c r="F423" s="17"/>
      <c r="H423" s="98"/>
      <c r="I423" s="98"/>
    </row>
    <row r="424" spans="1:9" s="12" customFormat="1" ht="12" x14ac:dyDescent="0.2">
      <c r="B424" s="16"/>
      <c r="C424" s="16"/>
      <c r="D424" s="17"/>
      <c r="E424" s="17"/>
      <c r="F424" s="17"/>
      <c r="H424" s="98"/>
      <c r="I424" s="98"/>
    </row>
    <row r="425" spans="1:9" s="12" customFormat="1" ht="12" x14ac:dyDescent="0.2">
      <c r="B425" s="16"/>
      <c r="C425" s="16"/>
      <c r="D425" s="17"/>
      <c r="E425" s="17"/>
      <c r="F425" s="17"/>
      <c r="H425" s="98"/>
      <c r="I425" s="98"/>
    </row>
    <row r="426" spans="1:9" s="12" customFormat="1" ht="12" x14ac:dyDescent="0.2">
      <c r="B426" s="16"/>
      <c r="C426" s="16"/>
      <c r="D426" s="17"/>
      <c r="E426" s="17"/>
      <c r="F426" s="17"/>
      <c r="H426" s="98"/>
      <c r="I426" s="98"/>
    </row>
    <row r="427" spans="1:9" s="12" customFormat="1" ht="12" x14ac:dyDescent="0.2">
      <c r="A427" s="18"/>
      <c r="B427" s="19"/>
      <c r="C427" s="19"/>
      <c r="D427" s="20"/>
      <c r="E427" s="20"/>
      <c r="F427" s="20"/>
      <c r="H427" s="98"/>
      <c r="I427" s="98"/>
    </row>
    <row r="428" spans="1:9" s="12" customFormat="1" ht="12" x14ac:dyDescent="0.2">
      <c r="A428" s="18"/>
      <c r="B428" s="19"/>
      <c r="C428" s="19"/>
      <c r="D428" s="20"/>
      <c r="E428" s="20"/>
      <c r="F428" s="20"/>
      <c r="G428" s="18"/>
      <c r="H428" s="98"/>
      <c r="I428" s="98"/>
    </row>
    <row r="429" spans="1:9" s="12" customFormat="1" ht="12" x14ac:dyDescent="0.2">
      <c r="A429" s="18"/>
      <c r="B429" s="19"/>
      <c r="C429" s="19"/>
      <c r="D429" s="20"/>
      <c r="E429" s="20"/>
      <c r="F429" s="20"/>
      <c r="G429" s="18"/>
      <c r="H429" s="98"/>
      <c r="I429" s="98"/>
    </row>
    <row r="430" spans="1:9" s="12" customFormat="1" ht="12" x14ac:dyDescent="0.2">
      <c r="A430" s="18"/>
      <c r="B430" s="19"/>
      <c r="C430" s="19"/>
      <c r="D430" s="20"/>
      <c r="E430" s="20"/>
      <c r="F430" s="20"/>
      <c r="G430" s="18"/>
      <c r="H430" s="98"/>
      <c r="I430" s="98"/>
    </row>
    <row r="431" spans="1:9" s="12" customFormat="1" ht="12" x14ac:dyDescent="0.2">
      <c r="A431" s="18"/>
      <c r="B431" s="19"/>
      <c r="C431" s="19"/>
      <c r="D431" s="20"/>
      <c r="E431" s="20"/>
      <c r="F431" s="20"/>
      <c r="G431" s="18"/>
      <c r="H431" s="98"/>
      <c r="I431" s="98"/>
    </row>
    <row r="432" spans="1:9" s="12" customFormat="1" ht="12" x14ac:dyDescent="0.2">
      <c r="A432" s="18"/>
      <c r="B432" s="19"/>
      <c r="C432" s="19"/>
      <c r="D432" s="20"/>
      <c r="E432" s="20"/>
      <c r="F432" s="20"/>
      <c r="G432" s="18"/>
      <c r="H432" s="98"/>
      <c r="I432" s="98"/>
    </row>
    <row r="433" spans="1:14" s="12" customFormat="1" ht="12" x14ac:dyDescent="0.2">
      <c r="A433" s="18"/>
      <c r="B433" s="19"/>
      <c r="C433" s="19"/>
      <c r="D433" s="20"/>
      <c r="E433" s="20"/>
      <c r="F433" s="20"/>
      <c r="G433" s="18"/>
      <c r="H433" s="98"/>
      <c r="I433" s="98"/>
    </row>
    <row r="434" spans="1:14" s="12" customFormat="1" ht="12" x14ac:dyDescent="0.2">
      <c r="A434" s="18"/>
      <c r="B434" s="19"/>
      <c r="C434" s="19"/>
      <c r="D434" s="20"/>
      <c r="E434" s="20"/>
      <c r="F434" s="20"/>
      <c r="G434" s="18"/>
      <c r="H434" s="98"/>
      <c r="I434" s="98"/>
    </row>
    <row r="435" spans="1:14" s="12" customFormat="1" ht="12" x14ac:dyDescent="0.2">
      <c r="A435" s="18"/>
      <c r="B435" s="19"/>
      <c r="C435" s="19"/>
      <c r="D435" s="20"/>
      <c r="E435" s="20"/>
      <c r="F435" s="20"/>
      <c r="G435" s="18"/>
      <c r="H435" s="101"/>
      <c r="I435" s="101"/>
      <c r="J435" s="18"/>
      <c r="K435" s="18"/>
      <c r="L435" s="18"/>
      <c r="M435" s="18"/>
      <c r="N435" s="18"/>
    </row>
    <row r="436" spans="1:14" s="12" customFormat="1" ht="12" x14ac:dyDescent="0.2">
      <c r="A436" s="18"/>
      <c r="B436" s="19"/>
      <c r="C436" s="19"/>
      <c r="D436" s="20"/>
      <c r="E436" s="20"/>
      <c r="F436" s="20"/>
      <c r="G436" s="18"/>
      <c r="H436" s="101"/>
      <c r="I436" s="101"/>
      <c r="J436" s="18"/>
      <c r="K436" s="18"/>
      <c r="L436" s="18"/>
      <c r="M436" s="18"/>
      <c r="N436" s="18"/>
    </row>
    <row r="437" spans="1:14" s="12" customFormat="1" ht="12" x14ac:dyDescent="0.2">
      <c r="A437" s="18"/>
      <c r="B437" s="19"/>
      <c r="C437" s="19"/>
      <c r="D437" s="20"/>
      <c r="E437" s="20"/>
      <c r="F437" s="20"/>
      <c r="G437" s="18"/>
      <c r="H437" s="101"/>
      <c r="I437" s="101"/>
      <c r="J437" s="18"/>
      <c r="K437" s="18"/>
      <c r="L437" s="18"/>
      <c r="M437" s="18"/>
      <c r="N437" s="18"/>
    </row>
    <row r="438" spans="1:14" s="12" customFormat="1" ht="12" x14ac:dyDescent="0.2">
      <c r="A438" s="18"/>
      <c r="B438" s="19"/>
      <c r="C438" s="19"/>
      <c r="D438" s="20"/>
      <c r="E438" s="20"/>
      <c r="F438" s="20"/>
      <c r="G438" s="18"/>
      <c r="H438" s="101"/>
      <c r="I438" s="101"/>
      <c r="J438" s="18"/>
      <c r="K438" s="18"/>
      <c r="L438" s="18"/>
      <c r="M438" s="18"/>
      <c r="N438" s="18"/>
    </row>
    <row r="439" spans="1:14" x14ac:dyDescent="0.2">
      <c r="D439" s="20"/>
      <c r="E439" s="20"/>
      <c r="F439" s="20"/>
    </row>
    <row r="440" spans="1:14" x14ac:dyDescent="0.2">
      <c r="D440" s="20"/>
      <c r="E440" s="20"/>
      <c r="F440" s="20"/>
    </row>
    <row r="441" spans="1:14" x14ac:dyDescent="0.2">
      <c r="D441" s="20"/>
      <c r="E441" s="20"/>
      <c r="F441" s="20"/>
    </row>
    <row r="442" spans="1:14" x14ac:dyDescent="0.2">
      <c r="D442" s="20"/>
      <c r="E442" s="20"/>
      <c r="F442" s="20"/>
    </row>
    <row r="443" spans="1:14" x14ac:dyDescent="0.2">
      <c r="D443" s="20"/>
      <c r="E443" s="20"/>
      <c r="F443" s="20"/>
    </row>
    <row r="444" spans="1:14" x14ac:dyDescent="0.2">
      <c r="D444" s="20"/>
      <c r="E444" s="20"/>
      <c r="F444" s="20"/>
    </row>
    <row r="445" spans="1:14" x14ac:dyDescent="0.2">
      <c r="D445" s="20"/>
      <c r="E445" s="20"/>
      <c r="F445" s="20"/>
    </row>
    <row r="446" spans="1:14" x14ac:dyDescent="0.2">
      <c r="D446" s="20"/>
      <c r="E446" s="20"/>
      <c r="F446" s="20"/>
    </row>
    <row r="447" spans="1:14" x14ac:dyDescent="0.2">
      <c r="D447" s="20"/>
      <c r="E447" s="20"/>
      <c r="F447" s="20"/>
    </row>
    <row r="448" spans="1:14" x14ac:dyDescent="0.2">
      <c r="D448" s="20"/>
      <c r="E448" s="20"/>
      <c r="F448" s="20"/>
    </row>
    <row r="449" spans="4:6" x14ac:dyDescent="0.2">
      <c r="D449" s="20"/>
      <c r="E449" s="20"/>
      <c r="F449" s="20"/>
    </row>
    <row r="450" spans="4:6" x14ac:dyDescent="0.2">
      <c r="D450" s="20"/>
      <c r="E450" s="20"/>
      <c r="F450" s="20"/>
    </row>
    <row r="451" spans="4:6" x14ac:dyDescent="0.2">
      <c r="D451" s="20"/>
      <c r="E451" s="20"/>
      <c r="F451" s="20"/>
    </row>
    <row r="452" spans="4:6" x14ac:dyDescent="0.2">
      <c r="D452" s="20"/>
      <c r="E452" s="20"/>
      <c r="F452" s="20"/>
    </row>
    <row r="453" spans="4:6" x14ac:dyDescent="0.2">
      <c r="D453" s="20"/>
      <c r="E453" s="20"/>
      <c r="F453" s="20"/>
    </row>
    <row r="454" spans="4:6" x14ac:dyDescent="0.2">
      <c r="D454" s="20"/>
      <c r="E454" s="20"/>
      <c r="F454" s="20"/>
    </row>
    <row r="455" spans="4:6" x14ac:dyDescent="0.2">
      <c r="D455" s="20"/>
      <c r="E455" s="20"/>
      <c r="F455" s="20"/>
    </row>
    <row r="456" spans="4:6" x14ac:dyDescent="0.2">
      <c r="D456" s="20"/>
      <c r="E456" s="20"/>
      <c r="F456" s="20"/>
    </row>
    <row r="457" spans="4:6" x14ac:dyDescent="0.2">
      <c r="D457" s="20"/>
      <c r="E457" s="20"/>
      <c r="F457" s="20"/>
    </row>
    <row r="458" spans="4:6" x14ac:dyDescent="0.2">
      <c r="D458" s="20"/>
      <c r="E458" s="20"/>
      <c r="F458" s="20"/>
    </row>
    <row r="459" spans="4:6" x14ac:dyDescent="0.2">
      <c r="D459" s="20"/>
      <c r="E459" s="20"/>
      <c r="F459" s="20"/>
    </row>
  </sheetData>
  <sheetProtection password="C46D" sheet="1" objects="1" scenarios="1"/>
  <mergeCells count="31">
    <mergeCell ref="A153:B153"/>
    <mergeCell ref="A95:B95"/>
    <mergeCell ref="A112:B112"/>
    <mergeCell ref="A123:B123"/>
    <mergeCell ref="A133:B133"/>
    <mergeCell ref="A146:B146"/>
    <mergeCell ref="A303:A308"/>
    <mergeCell ref="A171:A174"/>
    <mergeCell ref="B197:B202"/>
    <mergeCell ref="B203:B211"/>
    <mergeCell ref="B240:B247"/>
    <mergeCell ref="B232:B239"/>
    <mergeCell ref="A232:A247"/>
    <mergeCell ref="B223:B231"/>
    <mergeCell ref="B215:B222"/>
    <mergeCell ref="A318:F318"/>
    <mergeCell ref="H7:L7"/>
    <mergeCell ref="A1:F1"/>
    <mergeCell ref="A101:B101"/>
    <mergeCell ref="A5:B5"/>
    <mergeCell ref="A12:B12"/>
    <mergeCell ref="A22:B22"/>
    <mergeCell ref="A34:B34"/>
    <mergeCell ref="A55:B55"/>
    <mergeCell ref="A57:B57"/>
    <mergeCell ref="A83:B83"/>
    <mergeCell ref="A88:B88"/>
    <mergeCell ref="A158:B158"/>
    <mergeCell ref="A170:B170"/>
    <mergeCell ref="A175:A178"/>
    <mergeCell ref="A310:A314"/>
  </mergeCells>
  <phoneticPr fontId="0" type="noConversion"/>
  <hyperlinks>
    <hyperlink ref="J6:N6" location="Обувь!A1" display=" - бланк заказа спортивной обуви"/>
    <hyperlink ref="I295:L295" location="Крепления!A1" display=" - бланк заказа лыжных креплений"/>
    <hyperlink ref="I63:L63" location="Аксессуары!A1" display=" - бланк заказа аксессуаров"/>
    <hyperlink ref="I170:L170" location="'Лыжи+Палки+Клюшки'!A1" display=" - бланк заказа лыжи, палки, клюшки"/>
    <hyperlink ref="H170" location="Обувь!A1" display=" - бланк заказа спортивной обуви"/>
    <hyperlink ref="H63" location="Чехлы!A1" display=" - бланк заказа чехлов для лезвий коньков"/>
    <hyperlink ref="H58" location="Чехлы!A1" display=" - бланк заказа чехлов для лезвий коньков"/>
    <hyperlink ref="H7" location="Обувь!A1" display=" - бланк заказа спортивной обуви"/>
    <hyperlink ref="I332:L332" location="Санки!A1" display=" - бланк заказа санок"/>
  </hyperlinks>
  <printOptions horizontalCentered="1"/>
  <pageMargins left="0.11811023622047245" right="0.11811023622047245" top="0.19685039370078741" bottom="0.39370078740157483" header="0.11811023622047245" footer="0.19685039370078741"/>
  <pageSetup paperSize="9" scale="47" fitToHeight="0" orientation="portrait" r:id="rId1"/>
  <headerFooter alignWithMargins="0">
    <oddFooter>&amp;CСтраница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autoPageBreaks="0" fitToPage="1"/>
  </sheetPr>
  <dimension ref="A1:AF1126"/>
  <sheetViews>
    <sheetView showGridLines="0" showZeros="0" showOutlineSymbols="0" zoomScaleNormal="100" workbookViewId="0">
      <pane xSplit="5" ySplit="5" topLeftCell="F6" activePane="bottomRight" state="frozen"/>
      <selection pane="topRight"/>
      <selection pane="bottomLeft"/>
      <selection pane="bottomRight" activeCell="S19" sqref="S19"/>
    </sheetView>
  </sheetViews>
  <sheetFormatPr defaultColWidth="9.140625" defaultRowHeight="12.75" x14ac:dyDescent="0.2"/>
  <cols>
    <col min="1" max="1" width="20.5703125" style="18" customWidth="1"/>
    <col min="2" max="2" width="15.140625" style="19" customWidth="1"/>
    <col min="3" max="3" width="10.140625" style="19" bestFit="1" customWidth="1"/>
    <col min="4" max="4" width="8" style="19" bestFit="1" customWidth="1"/>
    <col min="5" max="5" width="16.42578125" style="19" hidden="1" customWidth="1"/>
    <col min="6" max="6" width="9.85546875" style="18" bestFit="1" customWidth="1"/>
    <col min="7" max="7" width="6.85546875" style="18" bestFit="1" customWidth="1"/>
    <col min="8" max="8" width="11" style="18" bestFit="1" customWidth="1"/>
    <col min="9" max="9" width="8.85546875" style="18" bestFit="1" customWidth="1"/>
    <col min="10" max="10" width="5.140625" style="18" customWidth="1"/>
    <col min="11" max="11" width="5" style="18" customWidth="1"/>
    <col min="12" max="12" width="5.140625" style="18" customWidth="1"/>
    <col min="13" max="28" width="5.5703125" style="18" bestFit="1" customWidth="1"/>
    <col min="29" max="29" width="5.5703125" style="18" customWidth="1"/>
    <col min="30" max="30" width="10" style="53" hidden="1" customWidth="1"/>
    <col min="31" max="32" width="9.140625" style="18" hidden="1" customWidth="1"/>
    <col min="33" max="34" width="9.140625" style="18" customWidth="1"/>
    <col min="35" max="35" width="41.42578125" style="18" bestFit="1" customWidth="1"/>
    <col min="36" max="44" width="9.140625" style="18" customWidth="1"/>
    <col min="45" max="16384" width="9.140625" style="18"/>
  </cols>
  <sheetData>
    <row r="1" spans="1:32" s="126" customFormat="1" ht="22.5" thickTop="1" thickBot="1" x14ac:dyDescent="0.25">
      <c r="A1" s="1458" t="s">
        <v>911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  <c r="O1" s="1459"/>
      <c r="P1" s="1459"/>
      <c r="Q1" s="1459"/>
      <c r="R1" s="1459"/>
      <c r="S1" s="1459"/>
      <c r="T1" s="1459"/>
      <c r="U1" s="1459"/>
      <c r="V1" s="1459"/>
      <c r="W1" s="1459"/>
      <c r="X1" s="1459"/>
      <c r="Y1" s="1459"/>
      <c r="Z1" s="1459"/>
      <c r="AA1" s="1459"/>
      <c r="AB1" s="1459"/>
      <c r="AC1" s="1460"/>
      <c r="AD1" s="595"/>
    </row>
    <row r="2" spans="1:32" s="12" customFormat="1" ht="6" customHeight="1" thickTop="1" thickBot="1" x14ac:dyDescent="0.25">
      <c r="A2" s="96"/>
      <c r="B2" s="96"/>
      <c r="C2" s="96"/>
      <c r="D2" s="17"/>
      <c r="E2" s="97"/>
      <c r="H2" s="98"/>
      <c r="AD2" s="53"/>
    </row>
    <row r="3" spans="1:32" ht="12.75" customHeight="1" thickBot="1" x14ac:dyDescent="0.25">
      <c r="A3" s="99"/>
      <c r="B3" s="99"/>
      <c r="C3" s="99"/>
      <c r="D3" s="20"/>
      <c r="E3" s="100" t="s">
        <v>145</v>
      </c>
      <c r="F3" s="101"/>
      <c r="G3" s="1462" t="s">
        <v>146</v>
      </c>
      <c r="H3" s="1463"/>
      <c r="I3" s="1463"/>
      <c r="J3" s="1463"/>
      <c r="K3" s="1463"/>
      <c r="L3" s="1464"/>
      <c r="AB3" s="992" t="s">
        <v>612</v>
      </c>
      <c r="AC3" s="993"/>
    </row>
    <row r="4" spans="1:32" ht="12.75" customHeight="1" thickBot="1" x14ac:dyDescent="0.25">
      <c r="A4" s="99"/>
      <c r="B4" s="99"/>
      <c r="C4" s="99"/>
      <c r="D4" s="20"/>
      <c r="E4" s="102">
        <f>E6+E17+E32+E49+E57+E73+E66</f>
        <v>0</v>
      </c>
      <c r="F4" s="781">
        <f>'Условия+Итоги'!$H$56</f>
        <v>0</v>
      </c>
      <c r="G4" s="103"/>
      <c r="H4" s="783">
        <f>H6+H17+H32++H49+H57+H66+H73</f>
        <v>0</v>
      </c>
      <c r="I4" s="782">
        <f>I6+I17+I32+I49+I57+I66+I73+I68</f>
        <v>0</v>
      </c>
      <c r="J4" s="218"/>
      <c r="K4" s="218"/>
      <c r="L4" s="103"/>
      <c r="AB4" s="1465">
        <f>SUM(AD7:AD75)</f>
        <v>0</v>
      </c>
      <c r="AC4" s="1466"/>
    </row>
    <row r="5" spans="1:32" ht="36.75" thickBot="1" x14ac:dyDescent="0.25">
      <c r="A5" s="469" t="s">
        <v>0</v>
      </c>
      <c r="B5" s="470" t="s">
        <v>172</v>
      </c>
      <c r="C5" s="470" t="s">
        <v>1</v>
      </c>
      <c r="D5" s="471" t="s">
        <v>158</v>
      </c>
      <c r="E5" s="471" t="s">
        <v>147</v>
      </c>
      <c r="F5" s="471" t="s">
        <v>148</v>
      </c>
      <c r="G5" s="471" t="s">
        <v>362</v>
      </c>
      <c r="H5" s="471" t="s">
        <v>363</v>
      </c>
      <c r="I5" s="471" t="s">
        <v>149</v>
      </c>
      <c r="J5" s="467"/>
      <c r="K5" s="467"/>
      <c r="L5" s="1461" t="s">
        <v>150</v>
      </c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468"/>
    </row>
    <row r="6" spans="1:32" s="12" customFormat="1" ht="14.25" thickTop="1" thickBot="1" x14ac:dyDescent="0.25">
      <c r="A6" s="779" t="s">
        <v>750</v>
      </c>
      <c r="B6" s="482"/>
      <c r="C6" s="483"/>
      <c r="D6" s="484"/>
      <c r="E6" s="485">
        <f>SUM(E7:E16)</f>
        <v>0</v>
      </c>
      <c r="F6" s="486"/>
      <c r="G6" s="486"/>
      <c r="H6" s="487">
        <f>SUM(H7:H16)</f>
        <v>0</v>
      </c>
      <c r="I6" s="488">
        <f>SUM(I7:I16)</f>
        <v>0</v>
      </c>
      <c r="J6" s="749">
        <v>28</v>
      </c>
      <c r="K6" s="750">
        <v>29</v>
      </c>
      <c r="L6" s="749">
        <v>30</v>
      </c>
      <c r="M6" s="750">
        <v>31</v>
      </c>
      <c r="N6" s="750">
        <v>32</v>
      </c>
      <c r="O6" s="750">
        <v>33</v>
      </c>
      <c r="P6" s="750">
        <v>34</v>
      </c>
      <c r="Q6" s="750">
        <v>35</v>
      </c>
      <c r="R6" s="750">
        <v>36</v>
      </c>
      <c r="S6" s="750">
        <v>37</v>
      </c>
      <c r="T6" s="750">
        <v>38</v>
      </c>
      <c r="U6" s="750">
        <v>39</v>
      </c>
      <c r="V6" s="750">
        <v>40</v>
      </c>
      <c r="W6" s="750">
        <v>41</v>
      </c>
      <c r="X6" s="750">
        <v>42</v>
      </c>
      <c r="Y6" s="750">
        <v>43</v>
      </c>
      <c r="Z6" s="750">
        <v>44</v>
      </c>
      <c r="AA6" s="750">
        <v>45</v>
      </c>
      <c r="AB6" s="750">
        <v>46</v>
      </c>
      <c r="AC6" s="751">
        <v>47</v>
      </c>
      <c r="AD6" s="53"/>
    </row>
    <row r="7" spans="1:32" x14ac:dyDescent="0.2">
      <c r="A7" s="489" t="s">
        <v>3</v>
      </c>
      <c r="B7" s="490" t="s">
        <v>388</v>
      </c>
      <c r="C7" s="1059" t="s">
        <v>867</v>
      </c>
      <c r="D7" s="492">
        <f>Прайс!$D$6</f>
        <v>2560</v>
      </c>
      <c r="E7" s="493">
        <f t="shared" ref="E7:E16" si="0">D7*I7</f>
        <v>0</v>
      </c>
      <c r="F7" s="494">
        <f>'Условия+Итоги'!$H$56</f>
        <v>0</v>
      </c>
      <c r="G7" s="492">
        <f>IF(I7=0,0,IF(ROUND(D7-D7*F7,0)=D7,0,ROUND(D7-D7*F7,0)))</f>
        <v>0</v>
      </c>
      <c r="H7" s="495">
        <f t="shared" ref="H7:H16" si="1">G7*I7</f>
        <v>0</v>
      </c>
      <c r="I7" s="833">
        <f>SUM(J7:W7)</f>
        <v>0</v>
      </c>
      <c r="J7" s="828"/>
      <c r="K7" s="763"/>
      <c r="L7" s="763"/>
      <c r="M7" s="763"/>
      <c r="N7" s="763"/>
      <c r="O7" s="763"/>
      <c r="P7" s="763"/>
      <c r="Q7" s="763"/>
      <c r="R7" s="763"/>
      <c r="S7" s="763"/>
      <c r="T7" s="763"/>
      <c r="U7" s="763"/>
      <c r="V7" s="763"/>
      <c r="W7" s="763"/>
      <c r="X7" s="1208"/>
      <c r="Y7" s="1209"/>
      <c r="Z7" s="1209"/>
      <c r="AA7" s="1209"/>
      <c r="AB7" s="1209"/>
      <c r="AC7" s="1209"/>
      <c r="AD7" s="596">
        <f>D7*I7</f>
        <v>0</v>
      </c>
      <c r="AE7" s="18">
        <v>6</v>
      </c>
      <c r="AF7" s="18">
        <v>5</v>
      </c>
    </row>
    <row r="8" spans="1:32" ht="13.5" thickBot="1" x14ac:dyDescent="0.25">
      <c r="A8" s="298" t="s">
        <v>3</v>
      </c>
      <c r="B8" s="299" t="s">
        <v>389</v>
      </c>
      <c r="C8" s="1060" t="s">
        <v>867</v>
      </c>
      <c r="D8" s="314">
        <f>Прайс!$D$6</f>
        <v>2560</v>
      </c>
      <c r="E8" s="301">
        <f t="shared" si="0"/>
        <v>0</v>
      </c>
      <c r="F8" s="302">
        <f>'Условия+Итоги'!$H$56</f>
        <v>0</v>
      </c>
      <c r="G8" s="314">
        <f t="shared" ref="G8:G16" si="2">IF(I8=0,0,IF(ROUND(D8-D8*F8,0)=D8,0,ROUND(D8-D8*F8,0)))</f>
        <v>0</v>
      </c>
      <c r="H8" s="304">
        <f t="shared" si="1"/>
        <v>0</v>
      </c>
      <c r="I8" s="395">
        <f>SUM(J8:W8)</f>
        <v>0</v>
      </c>
      <c r="J8" s="910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909"/>
      <c r="Y8" s="909"/>
      <c r="Z8" s="909"/>
      <c r="AA8" s="909"/>
      <c r="AB8" s="909"/>
      <c r="AC8" s="909"/>
      <c r="AD8" s="596">
        <f t="shared" ref="AD8:AD49" si="3">D8*I8</f>
        <v>0</v>
      </c>
      <c r="AE8" s="18">
        <v>12</v>
      </c>
      <c r="AF8" s="18">
        <v>10</v>
      </c>
    </row>
    <row r="9" spans="1:32" x14ac:dyDescent="0.2">
      <c r="A9" s="923" t="s">
        <v>764</v>
      </c>
      <c r="B9" s="924" t="s">
        <v>27</v>
      </c>
      <c r="C9" s="491" t="s">
        <v>5</v>
      </c>
      <c r="D9" s="492">
        <f>Прайс!$D$7</f>
        <v>2090</v>
      </c>
      <c r="E9" s="493">
        <f t="shared" si="0"/>
        <v>0</v>
      </c>
      <c r="F9" s="494">
        <f>'Условия+Итоги'!$H$56</f>
        <v>0</v>
      </c>
      <c r="G9" s="492">
        <f t="shared" si="2"/>
        <v>0</v>
      </c>
      <c r="H9" s="495">
        <f t="shared" si="1"/>
        <v>0</v>
      </c>
      <c r="I9" s="833">
        <f>SUM(L9:Q9)</f>
        <v>0</v>
      </c>
      <c r="J9" s="824"/>
      <c r="K9" s="907"/>
      <c r="L9" s="1197"/>
      <c r="M9" s="1197"/>
      <c r="N9" s="1197"/>
      <c r="O9" s="1197"/>
      <c r="P9" s="1197"/>
      <c r="Q9" s="1197"/>
      <c r="R9" s="827"/>
      <c r="S9" s="824"/>
      <c r="T9" s="824"/>
      <c r="U9" s="824"/>
      <c r="V9" s="824"/>
      <c r="W9" s="824"/>
      <c r="X9" s="824"/>
      <c r="Y9" s="824"/>
      <c r="Z9" s="824"/>
      <c r="AA9" s="824"/>
      <c r="AB9" s="824"/>
      <c r="AC9" s="824"/>
      <c r="AD9" s="596">
        <f t="shared" si="3"/>
        <v>0</v>
      </c>
      <c r="AE9" s="18">
        <v>18</v>
      </c>
      <c r="AF9" s="18">
        <v>15</v>
      </c>
    </row>
    <row r="10" spans="1:32" ht="13.5" thickBot="1" x14ac:dyDescent="0.25">
      <c r="A10" s="925" t="s">
        <v>764</v>
      </c>
      <c r="B10" s="922" t="s">
        <v>390</v>
      </c>
      <c r="C10" s="908" t="s">
        <v>5</v>
      </c>
      <c r="D10" s="229">
        <f>Прайс!$D$7</f>
        <v>2090</v>
      </c>
      <c r="E10" s="105">
        <f t="shared" si="0"/>
        <v>0</v>
      </c>
      <c r="F10" s="219">
        <f>'Условия+Итоги'!$H$56</f>
        <v>0</v>
      </c>
      <c r="G10" s="229">
        <f t="shared" si="2"/>
        <v>0</v>
      </c>
      <c r="H10" s="228">
        <f t="shared" si="1"/>
        <v>0</v>
      </c>
      <c r="I10" s="898">
        <f>SUM(J10:Q10)</f>
        <v>0</v>
      </c>
      <c r="J10" s="1209"/>
      <c r="K10" s="828"/>
      <c r="L10" s="1081"/>
      <c r="M10" s="1081"/>
      <c r="N10" s="1081"/>
      <c r="O10" s="1081"/>
      <c r="P10" s="1081"/>
      <c r="Q10" s="1081"/>
      <c r="R10" s="829"/>
      <c r="S10" s="825"/>
      <c r="T10" s="825"/>
      <c r="U10" s="825"/>
      <c r="V10" s="825"/>
      <c r="W10" s="825"/>
      <c r="X10" s="825"/>
      <c r="Y10" s="825"/>
      <c r="Z10" s="825"/>
      <c r="AA10" s="825"/>
      <c r="AB10" s="825"/>
      <c r="AC10" s="825"/>
      <c r="AD10" s="596">
        <f t="shared" si="3"/>
        <v>0</v>
      </c>
      <c r="AE10" s="18">
        <v>24</v>
      </c>
      <c r="AF10" s="18">
        <v>20</v>
      </c>
    </row>
    <row r="11" spans="1:32" x14ac:dyDescent="0.2">
      <c r="A11" s="498" t="s">
        <v>905</v>
      </c>
      <c r="B11" s="499" t="s">
        <v>391</v>
      </c>
      <c r="C11" s="244" t="s">
        <v>387</v>
      </c>
      <c r="D11" s="248">
        <f>Прайс!$D$8</f>
        <v>2140</v>
      </c>
      <c r="E11" s="246">
        <f t="shared" si="0"/>
        <v>0</v>
      </c>
      <c r="F11" s="247">
        <f>'Условия+Итоги'!$H$56</f>
        <v>0</v>
      </c>
      <c r="G11" s="248">
        <f t="shared" si="2"/>
        <v>0</v>
      </c>
      <c r="H11" s="249">
        <f>G11*I11</f>
        <v>0</v>
      </c>
      <c r="I11" s="834">
        <f>SUM(R11:AC11)</f>
        <v>0</v>
      </c>
      <c r="J11" s="824"/>
      <c r="K11" s="907"/>
      <c r="L11" s="836"/>
      <c r="M11" s="826"/>
      <c r="N11" s="826"/>
      <c r="O11" s="826"/>
      <c r="P11" s="826"/>
      <c r="Q11" s="837"/>
      <c r="R11" s="1077"/>
      <c r="S11" s="1077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596">
        <f t="shared" si="3"/>
        <v>0</v>
      </c>
      <c r="AE11" s="18">
        <v>30</v>
      </c>
      <c r="AF11" s="18">
        <v>25</v>
      </c>
    </row>
    <row r="12" spans="1:32" ht="13.5" thickBot="1" x14ac:dyDescent="0.25">
      <c r="A12" s="498" t="s">
        <v>905</v>
      </c>
      <c r="B12" s="500" t="s">
        <v>392</v>
      </c>
      <c r="C12" s="497" t="s">
        <v>387</v>
      </c>
      <c r="D12" s="432">
        <f>Прайс!$D$8</f>
        <v>2140</v>
      </c>
      <c r="E12" s="292">
        <f t="shared" si="0"/>
        <v>0</v>
      </c>
      <c r="F12" s="247">
        <f>'Условия+Итоги'!$H$56</f>
        <v>0</v>
      </c>
      <c r="G12" s="248">
        <f t="shared" ref="G12" si="4">IF(I12=0,0,IF(ROUND(D12-D12*F12,0)=D12,0,ROUND(D12-D12*F12,0)))</f>
        <v>0</v>
      </c>
      <c r="H12" s="249">
        <f t="shared" ref="H12" si="5">G12*I12</f>
        <v>0</v>
      </c>
      <c r="I12" s="834">
        <f>SUM(R12:AC12)</f>
        <v>0</v>
      </c>
      <c r="J12" s="825"/>
      <c r="K12" s="830"/>
      <c r="L12" s="838"/>
      <c r="M12" s="909"/>
      <c r="N12" s="909"/>
      <c r="O12" s="909"/>
      <c r="P12" s="909"/>
      <c r="Q12" s="910"/>
      <c r="R12" s="1081"/>
      <c r="S12" s="1081"/>
      <c r="T12" s="761"/>
      <c r="U12" s="761"/>
      <c r="V12" s="761"/>
      <c r="W12" s="761"/>
      <c r="X12" s="761"/>
      <c r="Y12" s="761"/>
      <c r="Z12" s="761"/>
      <c r="AA12" s="761"/>
      <c r="AB12" s="761"/>
      <c r="AC12" s="761"/>
      <c r="AD12" s="596">
        <f t="shared" si="3"/>
        <v>0</v>
      </c>
      <c r="AE12" s="18">
        <v>36</v>
      </c>
      <c r="AF12" s="18">
        <v>30</v>
      </c>
    </row>
    <row r="13" spans="1:32" ht="13.5" thickBot="1" x14ac:dyDescent="0.25">
      <c r="A13" s="1235" t="s">
        <v>945</v>
      </c>
      <c r="B13" s="1236" t="s">
        <v>155</v>
      </c>
      <c r="C13" s="1205" t="s">
        <v>387</v>
      </c>
      <c r="D13" s="511">
        <f>Прайс!$D$9</f>
        <v>2690</v>
      </c>
      <c r="E13" s="512">
        <f t="shared" si="0"/>
        <v>0</v>
      </c>
      <c r="F13" s="513">
        <f>'Условия+Итоги'!$H$56</f>
        <v>0</v>
      </c>
      <c r="G13" s="511">
        <f t="shared" si="2"/>
        <v>0</v>
      </c>
      <c r="H13" s="514">
        <f t="shared" si="1"/>
        <v>0</v>
      </c>
      <c r="I13" s="1083">
        <f>SUM(L13:AC13)</f>
        <v>0</v>
      </c>
      <c r="J13" s="1210"/>
      <c r="K13" s="1206"/>
      <c r="L13" s="1207"/>
      <c r="M13" s="767"/>
      <c r="N13" s="767"/>
      <c r="O13" s="767"/>
      <c r="P13" s="767"/>
      <c r="Q13" s="767"/>
      <c r="R13" s="767"/>
      <c r="S13" s="767"/>
      <c r="T13" s="767"/>
      <c r="U13" s="767"/>
      <c r="V13" s="767"/>
      <c r="W13" s="767"/>
      <c r="X13" s="767"/>
      <c r="Y13" s="767"/>
      <c r="Z13" s="767"/>
      <c r="AA13" s="767"/>
      <c r="AB13" s="767"/>
      <c r="AC13" s="767"/>
      <c r="AD13" s="596">
        <f t="shared" si="3"/>
        <v>0</v>
      </c>
      <c r="AE13" s="18">
        <v>42</v>
      </c>
      <c r="AF13" s="18">
        <v>35</v>
      </c>
    </row>
    <row r="14" spans="1:32" ht="13.5" thickBot="1" x14ac:dyDescent="0.25">
      <c r="A14" s="1237" t="s">
        <v>946</v>
      </c>
      <c r="B14" s="1238" t="s">
        <v>431</v>
      </c>
      <c r="C14" s="1198" t="s">
        <v>387</v>
      </c>
      <c r="D14" s="303">
        <f>Прайс!D10</f>
        <v>2730</v>
      </c>
      <c r="E14" s="1199">
        <f>D14*I14</f>
        <v>0</v>
      </c>
      <c r="F14" s="1200">
        <f>'Условия+Итоги'!$H$56</f>
        <v>0</v>
      </c>
      <c r="G14" s="303">
        <f t="shared" si="2"/>
        <v>0</v>
      </c>
      <c r="H14" s="1201">
        <f>G14*I14</f>
        <v>0</v>
      </c>
      <c r="I14" s="1202">
        <f>SUM(L14:AC14)</f>
        <v>0</v>
      </c>
      <c r="J14" s="1211"/>
      <c r="K14" s="1203"/>
      <c r="L14" s="1204"/>
      <c r="M14" s="770"/>
      <c r="N14" s="770"/>
      <c r="O14" s="770"/>
      <c r="P14" s="770"/>
      <c r="Q14" s="770"/>
      <c r="R14" s="770"/>
      <c r="S14" s="770"/>
      <c r="T14" s="770"/>
      <c r="U14" s="770"/>
      <c r="V14" s="770"/>
      <c r="W14" s="770"/>
      <c r="X14" s="770"/>
      <c r="Y14" s="770"/>
      <c r="Z14" s="770"/>
      <c r="AA14" s="770"/>
      <c r="AB14" s="770"/>
      <c r="AC14" s="770"/>
      <c r="AD14" s="596">
        <f t="shared" si="3"/>
        <v>0</v>
      </c>
      <c r="AE14" s="18">
        <v>48</v>
      </c>
      <c r="AF14" s="18">
        <v>40</v>
      </c>
    </row>
    <row r="15" spans="1:32" x14ac:dyDescent="0.2">
      <c r="A15" s="297" t="s">
        <v>6</v>
      </c>
      <c r="B15" s="243" t="s">
        <v>27</v>
      </c>
      <c r="C15" s="244" t="s">
        <v>387</v>
      </c>
      <c r="D15" s="248">
        <f>Прайс!$D$11</f>
        <v>2380</v>
      </c>
      <c r="E15" s="246">
        <f t="shared" si="0"/>
        <v>0</v>
      </c>
      <c r="F15" s="247">
        <f>'Условия+Итоги'!$H$56</f>
        <v>0</v>
      </c>
      <c r="G15" s="248">
        <f t="shared" si="2"/>
        <v>0</v>
      </c>
      <c r="H15" s="249">
        <f t="shared" si="1"/>
        <v>0</v>
      </c>
      <c r="I15" s="834">
        <f>SUM(L15:AC15)</f>
        <v>0</v>
      </c>
      <c r="J15" s="824"/>
      <c r="K15" s="907"/>
      <c r="L15" s="1077"/>
      <c r="M15" s="753"/>
      <c r="N15" s="753"/>
      <c r="O15" s="753"/>
      <c r="P15" s="753"/>
      <c r="Q15" s="753"/>
      <c r="R15" s="753"/>
      <c r="S15" s="753"/>
      <c r="T15" s="753"/>
      <c r="U15" s="753"/>
      <c r="V15" s="753"/>
      <c r="W15" s="753"/>
      <c r="X15" s="753"/>
      <c r="Y15" s="753"/>
      <c r="Z15" s="753"/>
      <c r="AA15" s="753"/>
      <c r="AB15" s="753"/>
      <c r="AC15" s="753"/>
      <c r="AD15" s="596">
        <f t="shared" si="3"/>
        <v>0</v>
      </c>
      <c r="AE15" s="18">
        <v>54</v>
      </c>
      <c r="AF15" s="18">
        <v>45</v>
      </c>
    </row>
    <row r="16" spans="1:32" ht="13.5" thickBot="1" x14ac:dyDescent="0.25">
      <c r="A16" s="298" t="s">
        <v>6</v>
      </c>
      <c r="B16" s="299" t="s">
        <v>390</v>
      </c>
      <c r="C16" s="306" t="s">
        <v>387</v>
      </c>
      <c r="D16" s="314">
        <f>Прайс!$D$11</f>
        <v>2380</v>
      </c>
      <c r="E16" s="301">
        <f t="shared" si="0"/>
        <v>0</v>
      </c>
      <c r="F16" s="302">
        <f>'Условия+Итоги'!$H$56</f>
        <v>0</v>
      </c>
      <c r="G16" s="303">
        <f t="shared" si="2"/>
        <v>0</v>
      </c>
      <c r="H16" s="304">
        <f t="shared" si="1"/>
        <v>0</v>
      </c>
      <c r="I16" s="395">
        <f>SUM(L16:AC16)</f>
        <v>0</v>
      </c>
      <c r="J16" s="909"/>
      <c r="K16" s="910"/>
      <c r="L16" s="1081"/>
      <c r="M16" s="756"/>
      <c r="N16" s="756"/>
      <c r="O16" s="756"/>
      <c r="P16" s="756"/>
      <c r="Q16" s="756"/>
      <c r="R16" s="756"/>
      <c r="S16" s="756"/>
      <c r="T16" s="756"/>
      <c r="U16" s="756"/>
      <c r="V16" s="756"/>
      <c r="W16" s="756"/>
      <c r="X16" s="756"/>
      <c r="Y16" s="756"/>
      <c r="Z16" s="756"/>
      <c r="AA16" s="756"/>
      <c r="AB16" s="756"/>
      <c r="AC16" s="756"/>
      <c r="AD16" s="596">
        <f t="shared" si="3"/>
        <v>0</v>
      </c>
      <c r="AE16" s="18">
        <v>60</v>
      </c>
      <c r="AF16" s="18">
        <v>50</v>
      </c>
    </row>
    <row r="17" spans="1:32" ht="13.5" thickBot="1" x14ac:dyDescent="0.25">
      <c r="A17" s="967" t="s">
        <v>751</v>
      </c>
      <c r="B17" s="1239"/>
      <c r="C17" s="969"/>
      <c r="D17" s="522"/>
      <c r="E17" s="970">
        <f>SUM(E18:E31)</f>
        <v>0</v>
      </c>
      <c r="F17" s="1240"/>
      <c r="G17" s="1240"/>
      <c r="H17" s="973">
        <f>SUM(H18:H31)</f>
        <v>0</v>
      </c>
      <c r="I17" s="1241">
        <f>SUM(I18:I31)</f>
        <v>0</v>
      </c>
      <c r="J17" s="762">
        <v>28</v>
      </c>
      <c r="K17" s="762">
        <v>29</v>
      </c>
      <c r="L17" s="831">
        <v>30</v>
      </c>
      <c r="M17" s="832">
        <v>31</v>
      </c>
      <c r="N17" s="832">
        <v>32</v>
      </c>
      <c r="O17" s="832">
        <v>33</v>
      </c>
      <c r="P17" s="832">
        <v>34</v>
      </c>
      <c r="Q17" s="832">
        <v>35</v>
      </c>
      <c r="R17" s="832">
        <v>36</v>
      </c>
      <c r="S17" s="832">
        <v>37</v>
      </c>
      <c r="T17" s="832">
        <v>38</v>
      </c>
      <c r="U17" s="832">
        <v>39</v>
      </c>
      <c r="V17" s="832">
        <v>40</v>
      </c>
      <c r="W17" s="832">
        <v>41</v>
      </c>
      <c r="X17" s="832">
        <v>42</v>
      </c>
      <c r="Y17" s="832">
        <v>43</v>
      </c>
      <c r="Z17" s="832">
        <v>44</v>
      </c>
      <c r="AA17" s="832">
        <v>45</v>
      </c>
      <c r="AB17" s="832">
        <v>46</v>
      </c>
      <c r="AC17" s="831">
        <v>47</v>
      </c>
      <c r="AD17" s="596">
        <f t="shared" si="3"/>
        <v>0</v>
      </c>
      <c r="AE17" s="18">
        <v>66</v>
      </c>
      <c r="AF17" s="18">
        <v>55</v>
      </c>
    </row>
    <row r="18" spans="1:32" s="12" customFormat="1" ht="13.5" thickBot="1" x14ac:dyDescent="0.25">
      <c r="A18" s="1312" t="s">
        <v>33</v>
      </c>
      <c r="B18" s="540" t="s">
        <v>942</v>
      </c>
      <c r="C18" s="541" t="s">
        <v>394</v>
      </c>
      <c r="D18" s="511">
        <f>Прайс!$D$13</f>
        <v>7730</v>
      </c>
      <c r="E18" s="512">
        <f t="shared" ref="E18:E23" si="6">D18*I18</f>
        <v>0</v>
      </c>
      <c r="F18" s="513">
        <f>'Условия+Итоги'!$H$56</f>
        <v>0</v>
      </c>
      <c r="G18" s="511">
        <f t="shared" ref="G18:G31" si="7">IF(I18=0,0,IF(ROUND(D18-D18*F18,0)=D18,0,ROUND(D18-D18*F18,0)))</f>
        <v>0</v>
      </c>
      <c r="H18" s="514">
        <f t="shared" ref="H18:H22" si="8">G18*I18</f>
        <v>0</v>
      </c>
      <c r="I18" s="1313">
        <f>SUM(S18:AC18)</f>
        <v>0</v>
      </c>
      <c r="J18" s="1308"/>
      <c r="K18" s="754"/>
      <c r="L18" s="754"/>
      <c r="M18" s="754"/>
      <c r="N18" s="754"/>
      <c r="O18" s="754"/>
      <c r="P18" s="754"/>
      <c r="Q18" s="754"/>
      <c r="R18" s="754"/>
      <c r="S18" s="754"/>
      <c r="T18" s="753"/>
      <c r="U18" s="754"/>
      <c r="V18" s="754"/>
      <c r="W18" s="754"/>
      <c r="X18" s="754"/>
      <c r="Y18" s="753"/>
      <c r="Z18" s="753"/>
      <c r="AA18" s="753"/>
      <c r="AB18" s="753"/>
      <c r="AC18" s="753"/>
      <c r="AD18" s="596">
        <f t="shared" si="3"/>
        <v>0</v>
      </c>
      <c r="AE18" s="18">
        <v>72</v>
      </c>
      <c r="AF18" s="18">
        <v>60</v>
      </c>
    </row>
    <row r="19" spans="1:32" ht="13.5" thickBot="1" x14ac:dyDescent="0.25">
      <c r="A19" s="503" t="s">
        <v>533</v>
      </c>
      <c r="B19" s="504" t="s">
        <v>650</v>
      </c>
      <c r="C19" s="505" t="s">
        <v>394</v>
      </c>
      <c r="D19" s="294">
        <f>Прайс!$D$14</f>
        <v>4040</v>
      </c>
      <c r="E19" s="506">
        <f t="shared" si="6"/>
        <v>0</v>
      </c>
      <c r="F19" s="507">
        <f>'Условия+Итоги'!$H$56</f>
        <v>0</v>
      </c>
      <c r="G19" s="294">
        <f t="shared" si="7"/>
        <v>0</v>
      </c>
      <c r="H19" s="508">
        <f t="shared" si="8"/>
        <v>0</v>
      </c>
      <c r="I19" s="897">
        <f>SUM(S19:AC19)</f>
        <v>0</v>
      </c>
      <c r="J19" s="757"/>
      <c r="K19" s="757"/>
      <c r="L19" s="757"/>
      <c r="M19" s="757"/>
      <c r="N19" s="757"/>
      <c r="O19" s="757"/>
      <c r="P19" s="757"/>
      <c r="Q19" s="757"/>
      <c r="R19" s="757"/>
      <c r="S19" s="761"/>
      <c r="T19" s="761"/>
      <c r="U19" s="761"/>
      <c r="V19" s="761"/>
      <c r="W19" s="761"/>
      <c r="X19" s="761"/>
      <c r="Y19" s="761"/>
      <c r="Z19" s="761"/>
      <c r="AA19" s="761"/>
      <c r="AB19" s="761"/>
      <c r="AC19" s="761"/>
      <c r="AD19" s="596">
        <f t="shared" si="3"/>
        <v>0</v>
      </c>
      <c r="AE19" s="18">
        <v>78</v>
      </c>
      <c r="AF19" s="18">
        <v>65</v>
      </c>
    </row>
    <row r="20" spans="1:32" ht="13.5" hidden="1" thickBot="1" x14ac:dyDescent="0.25">
      <c r="A20" s="975" t="str">
        <f>Прайс!A15</f>
        <v>Snow SLIPPER NNN</v>
      </c>
      <c r="B20" s="1051" t="s">
        <v>650</v>
      </c>
      <c r="C20" s="1052" t="s">
        <v>605</v>
      </c>
      <c r="D20" s="978">
        <f>Прайс!D15</f>
        <v>2600</v>
      </c>
      <c r="E20" s="979">
        <f t="shared" si="6"/>
        <v>0</v>
      </c>
      <c r="F20" s="980">
        <f>'Условия+Итоги'!$H$56</f>
        <v>0</v>
      </c>
      <c r="G20" s="978">
        <f t="shared" si="7"/>
        <v>0</v>
      </c>
      <c r="H20" s="981">
        <f t="shared" si="8"/>
        <v>0</v>
      </c>
      <c r="I20" s="1053">
        <f>SUM(J20:X20)</f>
        <v>0</v>
      </c>
      <c r="J20" s="757"/>
      <c r="K20" s="757"/>
      <c r="L20" s="757"/>
      <c r="M20" s="757"/>
      <c r="N20" s="757"/>
      <c r="O20" s="757"/>
      <c r="P20" s="765"/>
      <c r="Q20" s="1054"/>
      <c r="R20" s="775"/>
      <c r="S20" s="775"/>
      <c r="T20" s="775"/>
      <c r="U20" s="775"/>
      <c r="V20" s="775"/>
      <c r="W20" s="775"/>
      <c r="X20" s="775"/>
      <c r="Y20" s="1055"/>
      <c r="Z20" s="1056"/>
      <c r="AA20" s="1056"/>
      <c r="AB20" s="1056"/>
      <c r="AC20" s="1056"/>
      <c r="AD20" s="596">
        <f t="shared" si="3"/>
        <v>0</v>
      </c>
      <c r="AE20" s="18">
        <v>84</v>
      </c>
      <c r="AF20" s="18">
        <v>70</v>
      </c>
    </row>
    <row r="21" spans="1:32" x14ac:dyDescent="0.2">
      <c r="A21" s="489" t="s">
        <v>31</v>
      </c>
      <c r="B21" s="490" t="s">
        <v>388</v>
      </c>
      <c r="C21" s="1059" t="s">
        <v>867</v>
      </c>
      <c r="D21" s="492">
        <f>Прайс!$D$16</f>
        <v>3080</v>
      </c>
      <c r="E21" s="493">
        <f t="shared" si="6"/>
        <v>0</v>
      </c>
      <c r="F21" s="494">
        <f>'Условия+Итоги'!$H$56</f>
        <v>0</v>
      </c>
      <c r="G21" s="492">
        <f t="shared" si="7"/>
        <v>0</v>
      </c>
      <c r="H21" s="495">
        <f t="shared" si="8"/>
        <v>0</v>
      </c>
      <c r="I21" s="833">
        <f>SUM(J21:W21)</f>
        <v>0</v>
      </c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4"/>
      <c r="Y21" s="754"/>
      <c r="Z21" s="754"/>
      <c r="AA21" s="754"/>
      <c r="AB21" s="754"/>
      <c r="AC21" s="754"/>
      <c r="AD21" s="596">
        <f t="shared" si="3"/>
        <v>0</v>
      </c>
      <c r="AE21" s="18">
        <v>90</v>
      </c>
      <c r="AF21" s="18">
        <v>75</v>
      </c>
    </row>
    <row r="22" spans="1:32" ht="13.5" thickBot="1" x14ac:dyDescent="0.25">
      <c r="A22" s="298" t="s">
        <v>31</v>
      </c>
      <c r="B22" s="299" t="s">
        <v>389</v>
      </c>
      <c r="C22" s="1060" t="s">
        <v>867</v>
      </c>
      <c r="D22" s="303">
        <f>Прайс!$D$16</f>
        <v>3080</v>
      </c>
      <c r="E22" s="301">
        <f t="shared" si="6"/>
        <v>0</v>
      </c>
      <c r="F22" s="302">
        <f>'Условия+Итоги'!$H$56</f>
        <v>0</v>
      </c>
      <c r="G22" s="303">
        <f t="shared" si="7"/>
        <v>0</v>
      </c>
      <c r="H22" s="304">
        <f t="shared" si="8"/>
        <v>0</v>
      </c>
      <c r="I22" s="395">
        <f>SUM(J22:W22)</f>
        <v>0</v>
      </c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9"/>
      <c r="Y22" s="759"/>
      <c r="Z22" s="759"/>
      <c r="AA22" s="759"/>
      <c r="AB22" s="759"/>
      <c r="AC22" s="759"/>
      <c r="AD22" s="596">
        <f t="shared" si="3"/>
        <v>0</v>
      </c>
      <c r="AE22" s="18">
        <v>96</v>
      </c>
      <c r="AF22" s="18">
        <v>80</v>
      </c>
    </row>
    <row r="23" spans="1:32" x14ac:dyDescent="0.2">
      <c r="A23" s="297" t="s">
        <v>11</v>
      </c>
      <c r="B23" s="243" t="s">
        <v>390</v>
      </c>
      <c r="C23" s="250" t="s">
        <v>395</v>
      </c>
      <c r="D23" s="248">
        <f>Прайс!$D$17</f>
        <v>3430</v>
      </c>
      <c r="E23" s="246">
        <f t="shared" si="6"/>
        <v>0</v>
      </c>
      <c r="F23" s="247">
        <f>'Условия+Итоги'!$H$56</f>
        <v>0</v>
      </c>
      <c r="G23" s="248">
        <f t="shared" si="7"/>
        <v>0</v>
      </c>
      <c r="H23" s="249">
        <f t="shared" ref="H23:H30" si="9">G23*I23</f>
        <v>0</v>
      </c>
      <c r="I23" s="834">
        <f>SUM(O23:AB23)</f>
        <v>0</v>
      </c>
      <c r="J23" s="758"/>
      <c r="K23" s="758"/>
      <c r="L23" s="758"/>
      <c r="M23" s="758"/>
      <c r="N23" s="758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596">
        <f t="shared" si="3"/>
        <v>0</v>
      </c>
      <c r="AE23" s="18">
        <v>102</v>
      </c>
      <c r="AF23" s="18">
        <v>85</v>
      </c>
    </row>
    <row r="24" spans="1:32" x14ac:dyDescent="0.2">
      <c r="A24" s="296" t="s">
        <v>11</v>
      </c>
      <c r="B24" s="127" t="s">
        <v>27</v>
      </c>
      <c r="C24" s="128" t="s">
        <v>395</v>
      </c>
      <c r="D24" s="248">
        <f>Прайс!$D$17</f>
        <v>3430</v>
      </c>
      <c r="E24" s="105">
        <f t="shared" ref="E24:E30" si="10">D24*I24</f>
        <v>0</v>
      </c>
      <c r="F24" s="219">
        <f>'Условия+Итоги'!$H$56</f>
        <v>0</v>
      </c>
      <c r="G24" s="248">
        <f t="shared" si="7"/>
        <v>0</v>
      </c>
      <c r="H24" s="228">
        <f t="shared" si="9"/>
        <v>0</v>
      </c>
      <c r="I24" s="898">
        <f>SUM(O24:AB24)</f>
        <v>0</v>
      </c>
      <c r="J24" s="1029"/>
      <c r="K24" s="1029"/>
      <c r="L24" s="1029"/>
      <c r="M24" s="1029"/>
      <c r="N24" s="1029"/>
      <c r="O24" s="763"/>
      <c r="P24" s="763"/>
      <c r="Q24" s="763"/>
      <c r="R24" s="763"/>
      <c r="S24" s="763"/>
      <c r="T24" s="763"/>
      <c r="U24" s="763"/>
      <c r="V24" s="763"/>
      <c r="W24" s="763"/>
      <c r="X24" s="763"/>
      <c r="Y24" s="763"/>
      <c r="Z24" s="763"/>
      <c r="AA24" s="763"/>
      <c r="AB24" s="763"/>
      <c r="AC24" s="763"/>
      <c r="AD24" s="596">
        <f t="shared" si="3"/>
        <v>0</v>
      </c>
      <c r="AE24" s="18">
        <v>108</v>
      </c>
      <c r="AF24" s="18">
        <v>90</v>
      </c>
    </row>
    <row r="25" spans="1:32" ht="13.5" thickBot="1" x14ac:dyDescent="0.25">
      <c r="A25" s="307" t="s">
        <v>12</v>
      </c>
      <c r="B25" s="291" t="s">
        <v>21</v>
      </c>
      <c r="C25" s="308" t="s">
        <v>10</v>
      </c>
      <c r="D25" s="294">
        <f>Прайс!$D$18</f>
        <v>3430</v>
      </c>
      <c r="E25" s="292">
        <f t="shared" si="10"/>
        <v>0</v>
      </c>
      <c r="F25" s="293">
        <f>'Условия+Итоги'!$H$56</f>
        <v>0</v>
      </c>
      <c r="G25" s="294">
        <f t="shared" si="7"/>
        <v>0</v>
      </c>
      <c r="H25" s="295">
        <f t="shared" si="9"/>
        <v>0</v>
      </c>
      <c r="I25" s="835">
        <f t="shared" ref="I25:I37" si="11">SUM(O25:AC25)</f>
        <v>0</v>
      </c>
      <c r="J25" s="757"/>
      <c r="K25" s="757"/>
      <c r="L25" s="757"/>
      <c r="M25" s="757"/>
      <c r="N25" s="757"/>
      <c r="O25" s="1243"/>
      <c r="P25" s="1243"/>
      <c r="Q25" s="1243"/>
      <c r="R25" s="1243"/>
      <c r="S25" s="1243"/>
      <c r="T25" s="1243"/>
      <c r="U25" s="1243"/>
      <c r="V25" s="1243"/>
      <c r="W25" s="1243"/>
      <c r="X25" s="1243"/>
      <c r="Y25" s="757"/>
      <c r="Z25" s="757"/>
      <c r="AA25" s="757"/>
      <c r="AB25" s="757"/>
      <c r="AC25" s="757"/>
      <c r="AD25" s="596">
        <f t="shared" si="3"/>
        <v>0</v>
      </c>
      <c r="AE25" s="18">
        <v>114</v>
      </c>
      <c r="AF25" s="18">
        <v>95</v>
      </c>
    </row>
    <row r="26" spans="1:32" x14ac:dyDescent="0.2">
      <c r="A26" s="489" t="s">
        <v>8</v>
      </c>
      <c r="B26" s="490" t="s">
        <v>21</v>
      </c>
      <c r="C26" s="509" t="s">
        <v>395</v>
      </c>
      <c r="D26" s="492">
        <f>Прайс!$D$19</f>
        <v>2590</v>
      </c>
      <c r="E26" s="493">
        <f t="shared" si="10"/>
        <v>0</v>
      </c>
      <c r="F26" s="494">
        <f>'Условия+Итоги'!$H$56</f>
        <v>0</v>
      </c>
      <c r="G26" s="492">
        <f t="shared" si="7"/>
        <v>0</v>
      </c>
      <c r="H26" s="495">
        <f t="shared" si="9"/>
        <v>0</v>
      </c>
      <c r="I26" s="833">
        <f>SUM(O26:AC26)</f>
        <v>0</v>
      </c>
      <c r="J26" s="1029"/>
      <c r="K26" s="1029"/>
      <c r="L26" s="1029"/>
      <c r="M26" s="1029"/>
      <c r="N26" s="1029"/>
      <c r="O26" s="763"/>
      <c r="P26" s="763"/>
      <c r="Q26" s="763"/>
      <c r="R26" s="763"/>
      <c r="S26" s="763"/>
      <c r="T26" s="763"/>
      <c r="U26" s="763"/>
      <c r="V26" s="763"/>
      <c r="W26" s="763"/>
      <c r="X26" s="763"/>
      <c r="Y26" s="763"/>
      <c r="Z26" s="763"/>
      <c r="AA26" s="763"/>
      <c r="AB26" s="763"/>
      <c r="AC26" s="763"/>
      <c r="AD26" s="596">
        <f t="shared" si="3"/>
        <v>0</v>
      </c>
      <c r="AE26" s="18">
        <v>120</v>
      </c>
      <c r="AF26" s="18">
        <v>100</v>
      </c>
    </row>
    <row r="27" spans="1:32" x14ac:dyDescent="0.2">
      <c r="A27" s="296" t="s">
        <v>8</v>
      </c>
      <c r="B27" s="127" t="s">
        <v>27</v>
      </c>
      <c r="C27" s="128" t="s">
        <v>395</v>
      </c>
      <c r="D27" s="248">
        <f>Прайс!$D$19</f>
        <v>2590</v>
      </c>
      <c r="E27" s="105">
        <f t="shared" si="10"/>
        <v>0</v>
      </c>
      <c r="F27" s="219">
        <f>'Условия+Итоги'!$H$56</f>
        <v>0</v>
      </c>
      <c r="G27" s="248">
        <f t="shared" si="7"/>
        <v>0</v>
      </c>
      <c r="H27" s="228">
        <f t="shared" si="9"/>
        <v>0</v>
      </c>
      <c r="I27" s="898">
        <f>SUM(O27:AC27)</f>
        <v>0</v>
      </c>
      <c r="J27" s="1029"/>
      <c r="K27" s="1029"/>
      <c r="L27" s="1029"/>
      <c r="M27" s="1029"/>
      <c r="N27" s="1029"/>
      <c r="O27" s="763"/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63"/>
      <c r="AA27" s="763"/>
      <c r="AB27" s="763"/>
      <c r="AC27" s="763"/>
      <c r="AD27" s="596">
        <f t="shared" si="3"/>
        <v>0</v>
      </c>
      <c r="AE27" s="18">
        <v>126</v>
      </c>
      <c r="AF27" s="18">
        <v>105</v>
      </c>
    </row>
    <row r="28" spans="1:32" x14ac:dyDescent="0.2">
      <c r="A28" s="296" t="s">
        <v>8</v>
      </c>
      <c r="B28" s="127" t="s">
        <v>390</v>
      </c>
      <c r="C28" s="1057" t="s">
        <v>432</v>
      </c>
      <c r="D28" s="248">
        <f>Прайс!$D$19</f>
        <v>2590</v>
      </c>
      <c r="E28" s="105">
        <f t="shared" si="10"/>
        <v>0</v>
      </c>
      <c r="F28" s="219">
        <f>'Условия+Итоги'!$H$56</f>
        <v>0</v>
      </c>
      <c r="G28" s="248">
        <f t="shared" si="7"/>
        <v>0</v>
      </c>
      <c r="H28" s="228">
        <f t="shared" si="9"/>
        <v>0</v>
      </c>
      <c r="I28" s="898">
        <f>SUM(L28:AC29)</f>
        <v>0</v>
      </c>
      <c r="J28" s="1029"/>
      <c r="K28" s="1029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596">
        <f t="shared" si="3"/>
        <v>0</v>
      </c>
      <c r="AE28" s="18">
        <v>132</v>
      </c>
      <c r="AF28" s="18">
        <v>110</v>
      </c>
    </row>
    <row r="29" spans="1:32" hidden="1" x14ac:dyDescent="0.2">
      <c r="A29" s="296" t="s">
        <v>8</v>
      </c>
      <c r="B29" s="127" t="s">
        <v>22</v>
      </c>
      <c r="C29" s="128" t="s">
        <v>395</v>
      </c>
      <c r="D29" s="248">
        <f>Прайс!$D$19</f>
        <v>2590</v>
      </c>
      <c r="E29" s="105">
        <f t="shared" ref="E29" si="12">D29*I29</f>
        <v>0</v>
      </c>
      <c r="F29" s="219">
        <f>'Условия+Итоги'!$H$56</f>
        <v>0</v>
      </c>
      <c r="G29" s="248">
        <f t="shared" ref="G29" si="13">IF(I29=0,0,IF(ROUND(D29-D29*F29,0)=D29,0,ROUND(D29-D29*F29,0)))</f>
        <v>0</v>
      </c>
      <c r="H29" s="228">
        <f t="shared" ref="H29" si="14">G29*I29</f>
        <v>0</v>
      </c>
      <c r="I29" s="898">
        <f t="shared" ref="I29" si="15">SUM(O29:AC29)</f>
        <v>0</v>
      </c>
      <c r="J29" s="1029"/>
      <c r="K29" s="1029"/>
      <c r="L29" s="1029"/>
      <c r="M29" s="1029"/>
      <c r="N29" s="1029"/>
      <c r="O29" s="763"/>
      <c r="P29" s="763"/>
      <c r="Q29" s="763"/>
      <c r="R29" s="763"/>
      <c r="S29" s="763"/>
      <c r="T29" s="763"/>
      <c r="U29" s="763"/>
      <c r="V29" s="763"/>
      <c r="W29" s="763"/>
      <c r="X29" s="763"/>
      <c r="Y29" s="763"/>
      <c r="Z29" s="763"/>
      <c r="AA29" s="763"/>
      <c r="AB29" s="763"/>
      <c r="AC29" s="763"/>
      <c r="AD29" s="596">
        <f t="shared" si="3"/>
        <v>0</v>
      </c>
      <c r="AE29" s="18">
        <v>138</v>
      </c>
      <c r="AF29" s="18">
        <v>115</v>
      </c>
    </row>
    <row r="30" spans="1:32" ht="13.5" thickBot="1" x14ac:dyDescent="0.25">
      <c r="A30" s="298" t="s">
        <v>9</v>
      </c>
      <c r="B30" s="299" t="s">
        <v>650</v>
      </c>
      <c r="C30" s="300" t="s">
        <v>10</v>
      </c>
      <c r="D30" s="303">
        <f>Прайс!$D$20</f>
        <v>2590</v>
      </c>
      <c r="E30" s="301">
        <f t="shared" si="10"/>
        <v>0</v>
      </c>
      <c r="F30" s="302">
        <f>'Условия+Итоги'!$H$56</f>
        <v>0</v>
      </c>
      <c r="G30" s="303">
        <f t="shared" si="7"/>
        <v>0</v>
      </c>
      <c r="H30" s="304">
        <f t="shared" si="9"/>
        <v>0</v>
      </c>
      <c r="I30" s="395">
        <f t="shared" si="11"/>
        <v>0</v>
      </c>
      <c r="J30" s="1029"/>
      <c r="K30" s="1029"/>
      <c r="L30" s="1029"/>
      <c r="M30" s="1029"/>
      <c r="N30" s="1029"/>
      <c r="O30" s="763"/>
      <c r="P30" s="763"/>
      <c r="Q30" s="763"/>
      <c r="R30" s="763"/>
      <c r="S30" s="763"/>
      <c r="T30" s="763"/>
      <c r="U30" s="763"/>
      <c r="V30" s="763"/>
      <c r="W30" s="763"/>
      <c r="X30" s="763"/>
      <c r="Y30" s="1029"/>
      <c r="Z30" s="1029"/>
      <c r="AA30" s="1029"/>
      <c r="AB30" s="1029"/>
      <c r="AC30" s="1029"/>
      <c r="AD30" s="596">
        <f t="shared" si="3"/>
        <v>0</v>
      </c>
      <c r="AE30" s="18">
        <v>144</v>
      </c>
      <c r="AF30" s="18">
        <v>120</v>
      </c>
    </row>
    <row r="31" spans="1:32" ht="13.5" thickBot="1" x14ac:dyDescent="0.25">
      <c r="A31" s="503" t="s">
        <v>344</v>
      </c>
      <c r="B31" s="504" t="s">
        <v>155</v>
      </c>
      <c r="C31" s="505" t="s">
        <v>395</v>
      </c>
      <c r="D31" s="294">
        <f>Прайс!$D$21</f>
        <v>3300</v>
      </c>
      <c r="E31" s="506">
        <f>D31*I31</f>
        <v>0</v>
      </c>
      <c r="F31" s="507">
        <f>'Условия+Итоги'!$H$56</f>
        <v>0</v>
      </c>
      <c r="G31" s="294">
        <f t="shared" si="7"/>
        <v>0</v>
      </c>
      <c r="H31" s="508">
        <f>G31*I31</f>
        <v>0</v>
      </c>
      <c r="I31" s="897">
        <f t="shared" si="11"/>
        <v>0</v>
      </c>
      <c r="J31" s="769"/>
      <c r="K31" s="769"/>
      <c r="L31" s="769"/>
      <c r="M31" s="769"/>
      <c r="N31" s="769"/>
      <c r="O31" s="770"/>
      <c r="P31" s="770"/>
      <c r="Q31" s="770"/>
      <c r="R31" s="770"/>
      <c r="S31" s="770"/>
      <c r="T31" s="770"/>
      <c r="U31" s="770"/>
      <c r="V31" s="770"/>
      <c r="W31" s="770"/>
      <c r="X31" s="770"/>
      <c r="Y31" s="770"/>
      <c r="Z31" s="770"/>
      <c r="AA31" s="770"/>
      <c r="AB31" s="770"/>
      <c r="AC31" s="770"/>
      <c r="AD31" s="596">
        <f t="shared" si="3"/>
        <v>0</v>
      </c>
      <c r="AE31" s="18">
        <v>150</v>
      </c>
      <c r="AF31" s="18">
        <v>125</v>
      </c>
    </row>
    <row r="32" spans="1:32" s="12" customFormat="1" ht="13.5" thickBot="1" x14ac:dyDescent="0.25">
      <c r="A32" s="967" t="s">
        <v>752</v>
      </c>
      <c r="B32" s="1239"/>
      <c r="C32" s="969"/>
      <c r="D32" s="522"/>
      <c r="E32" s="970">
        <f>SUM(E33:E47)</f>
        <v>0</v>
      </c>
      <c r="F32" s="1240"/>
      <c r="G32" s="1240"/>
      <c r="H32" s="973">
        <f>SUM(H33:H47)</f>
        <v>0</v>
      </c>
      <c r="I32" s="1241">
        <f>SUM(I33:I47)</f>
        <v>0</v>
      </c>
      <c r="J32" s="762">
        <v>28</v>
      </c>
      <c r="K32" s="762">
        <v>29</v>
      </c>
      <c r="L32" s="762">
        <v>30</v>
      </c>
      <c r="M32" s="762">
        <v>31</v>
      </c>
      <c r="N32" s="762">
        <v>32</v>
      </c>
      <c r="O32" s="762">
        <v>33</v>
      </c>
      <c r="P32" s="762">
        <v>34</v>
      </c>
      <c r="Q32" s="762">
        <v>35</v>
      </c>
      <c r="R32" s="762">
        <v>36</v>
      </c>
      <c r="S32" s="762">
        <v>37</v>
      </c>
      <c r="T32" s="762">
        <v>38</v>
      </c>
      <c r="U32" s="762">
        <v>39</v>
      </c>
      <c r="V32" s="762">
        <v>40</v>
      </c>
      <c r="W32" s="762">
        <v>41</v>
      </c>
      <c r="X32" s="762">
        <v>42</v>
      </c>
      <c r="Y32" s="762">
        <v>43</v>
      </c>
      <c r="Z32" s="762">
        <v>44</v>
      </c>
      <c r="AA32" s="762">
        <v>45</v>
      </c>
      <c r="AB32" s="762">
        <v>46</v>
      </c>
      <c r="AC32" s="762">
        <v>47</v>
      </c>
      <c r="AD32" s="596">
        <f t="shared" si="3"/>
        <v>0</v>
      </c>
      <c r="AE32" s="18">
        <v>156</v>
      </c>
      <c r="AF32" s="18">
        <v>130</v>
      </c>
    </row>
    <row r="33" spans="1:32" x14ac:dyDescent="0.2">
      <c r="A33" s="1244" t="str">
        <f>Прайс!A24</f>
        <v>SPINE Concept Skate 496 (SNS)**</v>
      </c>
      <c r="B33" s="490" t="s">
        <v>942</v>
      </c>
      <c r="C33" s="509" t="s">
        <v>20</v>
      </c>
      <c r="D33" s="492">
        <f>Прайс!D24</f>
        <v>9300</v>
      </c>
      <c r="E33" s="493">
        <f>D33*I33</f>
        <v>0</v>
      </c>
      <c r="F33" s="494">
        <f>'Условия+Итоги'!$H$56</f>
        <v>0</v>
      </c>
      <c r="G33" s="492">
        <f>IF(I33=0,0,IF(ROUND(D33-D33*F33,0)=D33,0,ROUND(D33-D33*F33,0)))</f>
        <v>0</v>
      </c>
      <c r="H33" s="495">
        <f>G33*I33</f>
        <v>0</v>
      </c>
      <c r="I33" s="833">
        <f>SUM(S33:W33)</f>
        <v>0</v>
      </c>
      <c r="J33" s="1249"/>
      <c r="K33" s="754"/>
      <c r="L33" s="754"/>
      <c r="M33" s="754"/>
      <c r="N33" s="754"/>
      <c r="O33" s="754"/>
      <c r="P33" s="754"/>
      <c r="Q33" s="754"/>
      <c r="R33" s="754"/>
      <c r="S33" s="753"/>
      <c r="T33" s="753"/>
      <c r="U33" s="753"/>
      <c r="V33" s="753"/>
      <c r="W33" s="753"/>
      <c r="X33" s="754"/>
      <c r="Y33" s="754"/>
      <c r="Z33" s="754"/>
      <c r="AA33" s="754"/>
      <c r="AB33" s="754"/>
      <c r="AC33" s="1245"/>
      <c r="AD33" s="596">
        <f t="shared" si="3"/>
        <v>0</v>
      </c>
      <c r="AE33" s="18">
        <v>162</v>
      </c>
      <c r="AF33" s="18">
        <v>135</v>
      </c>
    </row>
    <row r="34" spans="1:32" x14ac:dyDescent="0.2">
      <c r="A34" s="433" t="s">
        <v>920</v>
      </c>
      <c r="B34" s="127" t="s">
        <v>942</v>
      </c>
      <c r="C34" s="128" t="s">
        <v>622</v>
      </c>
      <c r="D34" s="229">
        <v>6950</v>
      </c>
      <c r="E34" s="105">
        <v>0</v>
      </c>
      <c r="F34" s="219">
        <f>'Условия+Итоги'!$H$56</f>
        <v>0</v>
      </c>
      <c r="G34" s="248">
        <v>0</v>
      </c>
      <c r="H34" s="228">
        <v>0</v>
      </c>
      <c r="I34" s="898">
        <f>SUM(S34:AB34)</f>
        <v>0</v>
      </c>
      <c r="J34" s="1250"/>
      <c r="K34" s="1029"/>
      <c r="L34" s="1029"/>
      <c r="M34" s="1029"/>
      <c r="N34" s="1029"/>
      <c r="O34" s="1029"/>
      <c r="P34" s="1029"/>
      <c r="Q34" s="1029"/>
      <c r="R34" s="1029"/>
      <c r="S34" s="763"/>
      <c r="T34" s="763"/>
      <c r="U34" s="763"/>
      <c r="V34" s="1029"/>
      <c r="W34" s="1029"/>
      <c r="X34" s="763"/>
      <c r="Y34" s="1029"/>
      <c r="Z34" s="763"/>
      <c r="AA34" s="763"/>
      <c r="AB34" s="763"/>
      <c r="AC34" s="1246"/>
      <c r="AD34" s="596">
        <f t="shared" si="3"/>
        <v>0</v>
      </c>
      <c r="AE34" s="18">
        <v>168</v>
      </c>
      <c r="AF34" s="18">
        <v>140</v>
      </c>
    </row>
    <row r="35" spans="1:32" ht="13.5" thickBot="1" x14ac:dyDescent="0.25">
      <c r="A35" s="1247" t="str">
        <f>Прайс!A25</f>
        <v xml:space="preserve">МJS-1000  Polaris **
</v>
      </c>
      <c r="B35" s="299" t="s">
        <v>942</v>
      </c>
      <c r="C35" s="300" t="s">
        <v>20</v>
      </c>
      <c r="D35" s="314">
        <f>Прайс!$D$25</f>
        <v>7730</v>
      </c>
      <c r="E35" s="301">
        <f>D35*I35</f>
        <v>0</v>
      </c>
      <c r="F35" s="302">
        <f>'Условия+Итоги'!$H$56</f>
        <v>0</v>
      </c>
      <c r="G35" s="303">
        <f>IF(I35=0,0,IF(ROUND(D35-D35*F35,0)=D35,0,ROUND(D35-D35*F35,0)))</f>
        <v>0</v>
      </c>
      <c r="H35" s="304">
        <f t="shared" ref="H35:H47" si="16">G35*I35</f>
        <v>0</v>
      </c>
      <c r="I35" s="395">
        <f>T35+W35+Y35+Z35+AB35</f>
        <v>0</v>
      </c>
      <c r="J35" s="1251"/>
      <c r="K35" s="759"/>
      <c r="L35" s="759"/>
      <c r="M35" s="759"/>
      <c r="N35" s="759"/>
      <c r="O35" s="759"/>
      <c r="P35" s="759"/>
      <c r="Q35" s="759"/>
      <c r="R35" s="759"/>
      <c r="S35" s="756"/>
      <c r="T35" s="756"/>
      <c r="U35" s="756"/>
      <c r="V35" s="759"/>
      <c r="W35" s="759"/>
      <c r="X35" s="756"/>
      <c r="Y35" s="759"/>
      <c r="Z35" s="756"/>
      <c r="AA35" s="759"/>
      <c r="AB35" s="759"/>
      <c r="AC35" s="1248"/>
      <c r="AD35" s="596">
        <f t="shared" si="3"/>
        <v>0</v>
      </c>
      <c r="AE35" s="18">
        <v>174</v>
      </c>
      <c r="AF35" s="18">
        <v>145</v>
      </c>
    </row>
    <row r="36" spans="1:32" ht="13.5" thickBot="1" x14ac:dyDescent="0.25">
      <c r="A36" s="503" t="s">
        <v>19</v>
      </c>
      <c r="B36" s="504" t="s">
        <v>650</v>
      </c>
      <c r="C36" s="505" t="s">
        <v>394</v>
      </c>
      <c r="D36" s="294">
        <f>Прайс!$D$26</f>
        <v>4040</v>
      </c>
      <c r="E36" s="506">
        <f t="shared" ref="E36:E47" si="17">D36*I36</f>
        <v>0</v>
      </c>
      <c r="F36" s="507">
        <f>'Условия+Итоги'!$H$56</f>
        <v>0</v>
      </c>
      <c r="G36" s="294">
        <f t="shared" ref="G36:G47" si="18">IF(I36=0,0,IF(ROUND(D36-D36*F36,0)=D36,0,ROUND(D36-D36*F36,0)))</f>
        <v>0</v>
      </c>
      <c r="H36" s="508">
        <f t="shared" si="16"/>
        <v>0</v>
      </c>
      <c r="I36" s="834">
        <f t="shared" si="11"/>
        <v>0</v>
      </c>
      <c r="J36" s="1314"/>
      <c r="K36" s="1242"/>
      <c r="L36" s="1242"/>
      <c r="M36" s="1242"/>
      <c r="N36" s="1242"/>
      <c r="O36" s="1242"/>
      <c r="P36" s="1242"/>
      <c r="Q36" s="1242"/>
      <c r="R36" s="1242"/>
      <c r="S36" s="760"/>
      <c r="T36" s="1243"/>
      <c r="U36" s="1243"/>
      <c r="V36" s="1243"/>
      <c r="W36" s="1243"/>
      <c r="X36" s="1243"/>
      <c r="Y36" s="1243"/>
      <c r="Z36" s="1243"/>
      <c r="AA36" s="1243"/>
      <c r="AB36" s="1243"/>
      <c r="AC36" s="1315"/>
      <c r="AD36" s="596">
        <f t="shared" si="3"/>
        <v>0</v>
      </c>
      <c r="AE36" s="18">
        <v>180</v>
      </c>
      <c r="AF36" s="18">
        <v>150</v>
      </c>
    </row>
    <row r="37" spans="1:32" ht="13.5" hidden="1" thickBot="1" x14ac:dyDescent="0.25">
      <c r="A37" s="510" t="str">
        <f>Прайс!A27</f>
        <v>Snow SLIPPER SNS</v>
      </c>
      <c r="B37" s="540" t="s">
        <v>650</v>
      </c>
      <c r="C37" s="542" t="s">
        <v>605</v>
      </c>
      <c r="D37" s="511">
        <f>Прайс!D15</f>
        <v>2600</v>
      </c>
      <c r="E37" s="512">
        <f t="shared" ref="E37" si="19">D37*I37</f>
        <v>0</v>
      </c>
      <c r="F37" s="513">
        <f>'Условия+Итоги'!$H$56</f>
        <v>0</v>
      </c>
      <c r="G37" s="511">
        <f t="shared" ref="G37" si="20">IF(I37=0,0,IF(ROUND(D37-D37*F37,0)=D37,0,ROUND(D37-D37*F37,0)))</f>
        <v>0</v>
      </c>
      <c r="H37" s="514">
        <f>G37*I37</f>
        <v>0</v>
      </c>
      <c r="I37" s="897">
        <f t="shared" si="11"/>
        <v>0</v>
      </c>
      <c r="J37" s="1316"/>
      <c r="K37" s="768"/>
      <c r="L37" s="768"/>
      <c r="M37" s="768"/>
      <c r="N37" s="768"/>
      <c r="O37" s="768"/>
      <c r="P37" s="768"/>
      <c r="Q37" s="767"/>
      <c r="R37" s="767"/>
      <c r="S37" s="767"/>
      <c r="T37" s="767"/>
      <c r="U37" s="767"/>
      <c r="V37" s="767"/>
      <c r="W37" s="767"/>
      <c r="X37" s="767"/>
      <c r="Y37" s="768"/>
      <c r="Z37" s="768"/>
      <c r="AA37" s="768"/>
      <c r="AB37" s="768"/>
      <c r="AC37" s="1317"/>
      <c r="AD37" s="596">
        <f t="shared" si="3"/>
        <v>0</v>
      </c>
      <c r="AE37" s="18">
        <v>186</v>
      </c>
      <c r="AF37" s="18">
        <v>155</v>
      </c>
    </row>
    <row r="38" spans="1:32" x14ac:dyDescent="0.2">
      <c r="A38" s="489" t="s">
        <v>13</v>
      </c>
      <c r="B38" s="490" t="s">
        <v>388</v>
      </c>
      <c r="C38" s="501" t="s">
        <v>867</v>
      </c>
      <c r="D38" s="492">
        <f>Прайс!$D$28</f>
        <v>3080</v>
      </c>
      <c r="E38" s="493">
        <f t="shared" si="17"/>
        <v>0</v>
      </c>
      <c r="F38" s="494">
        <f>'Условия+Итоги'!$H$56</f>
        <v>0</v>
      </c>
      <c r="G38" s="492">
        <f t="shared" si="18"/>
        <v>0</v>
      </c>
      <c r="H38" s="495">
        <f t="shared" si="16"/>
        <v>0</v>
      </c>
      <c r="I38" s="833">
        <f>SUM(J38:W38)</f>
        <v>0</v>
      </c>
      <c r="J38" s="752"/>
      <c r="K38" s="753"/>
      <c r="L38" s="753"/>
      <c r="M38" s="753"/>
      <c r="N38" s="753"/>
      <c r="O38" s="753"/>
      <c r="P38" s="753"/>
      <c r="Q38" s="753"/>
      <c r="R38" s="753"/>
      <c r="S38" s="753"/>
      <c r="T38" s="753"/>
      <c r="U38" s="753"/>
      <c r="V38" s="753"/>
      <c r="W38" s="753"/>
      <c r="X38" s="754"/>
      <c r="Y38" s="754"/>
      <c r="Z38" s="754"/>
      <c r="AA38" s="754"/>
      <c r="AB38" s="754"/>
      <c r="AC38" s="1245"/>
      <c r="AD38" s="596">
        <f t="shared" si="3"/>
        <v>0</v>
      </c>
      <c r="AE38" s="18">
        <v>192</v>
      </c>
      <c r="AF38" s="18">
        <v>160</v>
      </c>
    </row>
    <row r="39" spans="1:32" ht="13.5" thickBot="1" x14ac:dyDescent="0.25">
      <c r="A39" s="298" t="s">
        <v>13</v>
      </c>
      <c r="B39" s="299" t="s">
        <v>389</v>
      </c>
      <c r="C39" s="502" t="s">
        <v>867</v>
      </c>
      <c r="D39" s="314">
        <f>Прайс!$D$28</f>
        <v>3080</v>
      </c>
      <c r="E39" s="301">
        <f t="shared" si="17"/>
        <v>0</v>
      </c>
      <c r="F39" s="302">
        <f>'Условия+Итоги'!$H$56</f>
        <v>0</v>
      </c>
      <c r="G39" s="303">
        <f t="shared" si="18"/>
        <v>0</v>
      </c>
      <c r="H39" s="304">
        <f t="shared" si="16"/>
        <v>0</v>
      </c>
      <c r="I39" s="395">
        <f>SUM(J39:W39)</f>
        <v>0</v>
      </c>
      <c r="J39" s="1318"/>
      <c r="K39" s="761"/>
      <c r="L39" s="761"/>
      <c r="M39" s="761"/>
      <c r="N39" s="761"/>
      <c r="O39" s="761"/>
      <c r="P39" s="761"/>
      <c r="Q39" s="761"/>
      <c r="R39" s="761"/>
      <c r="S39" s="761"/>
      <c r="T39" s="761"/>
      <c r="U39" s="761"/>
      <c r="V39" s="761"/>
      <c r="W39" s="761"/>
      <c r="X39" s="757"/>
      <c r="Y39" s="757"/>
      <c r="Z39" s="757"/>
      <c r="AA39" s="757"/>
      <c r="AB39" s="757"/>
      <c r="AC39" s="1319"/>
      <c r="AD39" s="596">
        <f t="shared" si="3"/>
        <v>0</v>
      </c>
      <c r="AE39" s="18">
        <v>198</v>
      </c>
      <c r="AF39" s="18">
        <v>165</v>
      </c>
    </row>
    <row r="40" spans="1:32" x14ac:dyDescent="0.2">
      <c r="A40" s="297" t="s">
        <v>17</v>
      </c>
      <c r="B40" s="243" t="s">
        <v>390</v>
      </c>
      <c r="C40" s="250" t="s">
        <v>395</v>
      </c>
      <c r="D40" s="248">
        <f>Прайс!$D$29</f>
        <v>3430</v>
      </c>
      <c r="E40" s="246">
        <f t="shared" si="17"/>
        <v>0</v>
      </c>
      <c r="F40" s="247">
        <f>'Условия+Итоги'!$H$56</f>
        <v>0</v>
      </c>
      <c r="G40" s="248">
        <f t="shared" si="18"/>
        <v>0</v>
      </c>
      <c r="H40" s="249">
        <f t="shared" si="16"/>
        <v>0</v>
      </c>
      <c r="I40" s="834">
        <f>SUM(J40:AC40)</f>
        <v>0</v>
      </c>
      <c r="J40" s="1249"/>
      <c r="K40" s="754"/>
      <c r="L40" s="754"/>
      <c r="M40" s="754"/>
      <c r="N40" s="754"/>
      <c r="O40" s="753"/>
      <c r="P40" s="753"/>
      <c r="Q40" s="753"/>
      <c r="R40" s="753"/>
      <c r="S40" s="753"/>
      <c r="T40" s="753"/>
      <c r="U40" s="753"/>
      <c r="V40" s="753"/>
      <c r="W40" s="753"/>
      <c r="X40" s="753"/>
      <c r="Y40" s="753"/>
      <c r="Z40" s="753"/>
      <c r="AA40" s="753"/>
      <c r="AB40" s="753"/>
      <c r="AC40" s="593"/>
      <c r="AD40" s="18"/>
      <c r="AE40" s="18">
        <v>204</v>
      </c>
      <c r="AF40" s="18">
        <v>170</v>
      </c>
    </row>
    <row r="41" spans="1:32" x14ac:dyDescent="0.2">
      <c r="A41" s="296" t="s">
        <v>17</v>
      </c>
      <c r="B41" s="127" t="s">
        <v>27</v>
      </c>
      <c r="C41" s="128" t="s">
        <v>395</v>
      </c>
      <c r="D41" s="229">
        <f>Прайс!$D$29</f>
        <v>3430</v>
      </c>
      <c r="E41" s="105">
        <f t="shared" si="17"/>
        <v>0</v>
      </c>
      <c r="F41" s="219">
        <f>'Условия+Итоги'!$H$56</f>
        <v>0</v>
      </c>
      <c r="G41" s="248">
        <f t="shared" si="18"/>
        <v>0</v>
      </c>
      <c r="H41" s="228">
        <f t="shared" si="16"/>
        <v>0</v>
      </c>
      <c r="I41" s="898">
        <f>SUM(J41:AC41)</f>
        <v>0</v>
      </c>
      <c r="J41" s="1250"/>
      <c r="K41" s="1029"/>
      <c r="L41" s="1029"/>
      <c r="M41" s="1029"/>
      <c r="N41" s="1029"/>
      <c r="O41" s="763"/>
      <c r="P41" s="763"/>
      <c r="Q41" s="763"/>
      <c r="R41" s="763"/>
      <c r="S41" s="763"/>
      <c r="T41" s="763"/>
      <c r="U41" s="763"/>
      <c r="V41" s="763"/>
      <c r="W41" s="763"/>
      <c r="X41" s="763"/>
      <c r="Y41" s="763"/>
      <c r="Z41" s="763"/>
      <c r="AA41" s="763"/>
      <c r="AB41" s="763"/>
      <c r="AC41" s="764"/>
      <c r="AD41" s="18"/>
      <c r="AE41" s="18">
        <v>210</v>
      </c>
      <c r="AF41" s="18">
        <v>175</v>
      </c>
    </row>
    <row r="42" spans="1:32" ht="13.5" thickBot="1" x14ac:dyDescent="0.25">
      <c r="A42" s="307" t="s">
        <v>18</v>
      </c>
      <c r="B42" s="291" t="s">
        <v>21</v>
      </c>
      <c r="C42" s="308" t="s">
        <v>10</v>
      </c>
      <c r="D42" s="432">
        <f>Прайс!$D$30</f>
        <v>3430</v>
      </c>
      <c r="E42" s="292">
        <f t="shared" si="17"/>
        <v>0</v>
      </c>
      <c r="F42" s="293">
        <f>'Условия+Итоги'!$H$56</f>
        <v>0</v>
      </c>
      <c r="G42" s="294">
        <f t="shared" si="18"/>
        <v>0</v>
      </c>
      <c r="H42" s="295">
        <f t="shared" si="16"/>
        <v>0</v>
      </c>
      <c r="I42" s="835">
        <f>SUM(J42:X42)</f>
        <v>0</v>
      </c>
      <c r="J42" s="1251"/>
      <c r="K42" s="759"/>
      <c r="L42" s="759"/>
      <c r="M42" s="759"/>
      <c r="N42" s="759"/>
      <c r="O42" s="756"/>
      <c r="P42" s="756"/>
      <c r="Q42" s="756"/>
      <c r="R42" s="756"/>
      <c r="S42" s="756"/>
      <c r="T42" s="756"/>
      <c r="U42" s="756"/>
      <c r="V42" s="756"/>
      <c r="W42" s="756"/>
      <c r="X42" s="756"/>
      <c r="Y42" s="759"/>
      <c r="Z42" s="759"/>
      <c r="AA42" s="759"/>
      <c r="AB42" s="759"/>
      <c r="AC42" s="1248"/>
      <c r="AD42" s="596">
        <f t="shared" si="3"/>
        <v>0</v>
      </c>
      <c r="AE42" s="18">
        <v>216</v>
      </c>
      <c r="AF42" s="18">
        <v>180</v>
      </c>
    </row>
    <row r="43" spans="1:32" x14ac:dyDescent="0.2">
      <c r="A43" s="489" t="s">
        <v>15</v>
      </c>
      <c r="B43" s="490" t="s">
        <v>21</v>
      </c>
      <c r="C43" s="509" t="s">
        <v>395</v>
      </c>
      <c r="D43" s="492">
        <f>Прайс!$D$31</f>
        <v>2590</v>
      </c>
      <c r="E43" s="493">
        <f t="shared" si="17"/>
        <v>0</v>
      </c>
      <c r="F43" s="494">
        <f>'Условия+Итоги'!$H$56</f>
        <v>0</v>
      </c>
      <c r="G43" s="492">
        <f t="shared" si="18"/>
        <v>0</v>
      </c>
      <c r="H43" s="495">
        <f t="shared" si="16"/>
        <v>0</v>
      </c>
      <c r="I43" s="833">
        <f>SUM(J43:AC43)</f>
        <v>0</v>
      </c>
      <c r="J43" s="1320"/>
      <c r="K43" s="758"/>
      <c r="L43" s="758"/>
      <c r="M43" s="758"/>
      <c r="N43" s="758"/>
      <c r="O43" s="760"/>
      <c r="P43" s="760"/>
      <c r="Q43" s="760"/>
      <c r="R43" s="760"/>
      <c r="S43" s="760"/>
      <c r="T43" s="760"/>
      <c r="U43" s="760"/>
      <c r="V43" s="760"/>
      <c r="W43" s="760"/>
      <c r="X43" s="760"/>
      <c r="Y43" s="760"/>
      <c r="Z43" s="760"/>
      <c r="AA43" s="760"/>
      <c r="AB43" s="760"/>
      <c r="AC43" s="592"/>
      <c r="AD43" s="596">
        <f t="shared" si="3"/>
        <v>0</v>
      </c>
      <c r="AE43" s="18">
        <v>222</v>
      </c>
      <c r="AF43" s="18">
        <v>185</v>
      </c>
    </row>
    <row r="44" spans="1:32" ht="13.5" thickBot="1" x14ac:dyDescent="0.25">
      <c r="A44" s="296" t="s">
        <v>15</v>
      </c>
      <c r="B44" s="127" t="s">
        <v>27</v>
      </c>
      <c r="C44" s="128" t="s">
        <v>395</v>
      </c>
      <c r="D44" s="229">
        <f>Прайс!$D$31</f>
        <v>2590</v>
      </c>
      <c r="E44" s="105">
        <f t="shared" si="17"/>
        <v>0</v>
      </c>
      <c r="F44" s="219">
        <f>'Условия+Итоги'!$H$56</f>
        <v>0</v>
      </c>
      <c r="G44" s="248">
        <f t="shared" si="18"/>
        <v>0</v>
      </c>
      <c r="H44" s="228">
        <f t="shared" si="16"/>
        <v>0</v>
      </c>
      <c r="I44" s="898">
        <f>SUM(J44:AC44)</f>
        <v>0</v>
      </c>
      <c r="J44" s="1250"/>
      <c r="K44" s="1029"/>
      <c r="L44" s="1029"/>
      <c r="M44" s="1029"/>
      <c r="N44" s="1029"/>
      <c r="O44" s="763"/>
      <c r="P44" s="763"/>
      <c r="Q44" s="763"/>
      <c r="R44" s="763"/>
      <c r="S44" s="763"/>
      <c r="T44" s="763"/>
      <c r="U44" s="763"/>
      <c r="V44" s="763"/>
      <c r="W44" s="763"/>
      <c r="X44" s="763"/>
      <c r="Y44" s="763"/>
      <c r="Z44" s="763"/>
      <c r="AA44" s="763"/>
      <c r="AB44" s="763"/>
      <c r="AC44" s="764"/>
      <c r="AD44" s="596">
        <f t="shared" si="3"/>
        <v>0</v>
      </c>
      <c r="AE44" s="18">
        <v>228</v>
      </c>
      <c r="AF44" s="18">
        <v>190</v>
      </c>
    </row>
    <row r="45" spans="1:32" x14ac:dyDescent="0.2">
      <c r="A45" s="296" t="s">
        <v>15</v>
      </c>
      <c r="B45" s="127" t="s">
        <v>390</v>
      </c>
      <c r="C45" s="1058" t="s">
        <v>432</v>
      </c>
      <c r="D45" s="229">
        <f>Прайс!$D$31</f>
        <v>2590</v>
      </c>
      <c r="E45" s="105">
        <f>D45*I45</f>
        <v>0</v>
      </c>
      <c r="F45" s="219">
        <f>'Условия+Итоги'!$H$56</f>
        <v>0</v>
      </c>
      <c r="G45" s="248">
        <f>IF(I45=0,0,IF(ROUND(D45-D45*F45,0)=D45,0,ROUND(D45-D45*F45,0)))</f>
        <v>0</v>
      </c>
      <c r="H45" s="228">
        <f>G45*I45</f>
        <v>0</v>
      </c>
      <c r="I45" s="898">
        <f>SUM(J45:AC45)</f>
        <v>0</v>
      </c>
      <c r="J45" s="1250"/>
      <c r="K45" s="1029"/>
      <c r="L45" s="753"/>
      <c r="M45" s="753"/>
      <c r="N45" s="753"/>
      <c r="O45" s="763"/>
      <c r="P45" s="763"/>
      <c r="Q45" s="763"/>
      <c r="R45" s="763"/>
      <c r="S45" s="763"/>
      <c r="T45" s="763"/>
      <c r="U45" s="763"/>
      <c r="V45" s="763"/>
      <c r="W45" s="763"/>
      <c r="X45" s="763"/>
      <c r="Y45" s="763"/>
      <c r="Z45" s="763"/>
      <c r="AA45" s="763"/>
      <c r="AB45" s="763"/>
      <c r="AC45" s="764"/>
      <c r="AD45" s="596">
        <f>D45*I45</f>
        <v>0</v>
      </c>
      <c r="AE45" s="18">
        <v>234</v>
      </c>
      <c r="AF45" s="18">
        <v>195</v>
      </c>
    </row>
    <row r="46" spans="1:32" ht="13.5" thickBot="1" x14ac:dyDescent="0.25">
      <c r="A46" s="307" t="s">
        <v>16</v>
      </c>
      <c r="B46" s="291" t="s">
        <v>650</v>
      </c>
      <c r="C46" s="308" t="s">
        <v>10</v>
      </c>
      <c r="D46" s="432">
        <f>Прайс!$D$32</f>
        <v>2590</v>
      </c>
      <c r="E46" s="292">
        <f t="shared" si="17"/>
        <v>0</v>
      </c>
      <c r="F46" s="293">
        <f>'Условия+Итоги'!$H$56</f>
        <v>0</v>
      </c>
      <c r="G46" s="294">
        <f t="shared" si="18"/>
        <v>0</v>
      </c>
      <c r="H46" s="295">
        <f t="shared" si="16"/>
        <v>0</v>
      </c>
      <c r="I46" s="835">
        <f>SUM(J46:X46)</f>
        <v>0</v>
      </c>
      <c r="J46" s="1321"/>
      <c r="K46" s="757"/>
      <c r="L46" s="757"/>
      <c r="M46" s="757"/>
      <c r="N46" s="757"/>
      <c r="O46" s="761"/>
      <c r="P46" s="761"/>
      <c r="Q46" s="761"/>
      <c r="R46" s="761"/>
      <c r="S46" s="761"/>
      <c r="T46" s="761"/>
      <c r="U46" s="761"/>
      <c r="V46" s="761"/>
      <c r="W46" s="761"/>
      <c r="X46" s="761"/>
      <c r="Y46" s="757"/>
      <c r="Z46" s="757"/>
      <c r="AA46" s="757"/>
      <c r="AB46" s="757"/>
      <c r="AC46" s="1319"/>
      <c r="AD46" s="596">
        <f t="shared" si="3"/>
        <v>0</v>
      </c>
      <c r="AE46" s="18">
        <v>240</v>
      </c>
      <c r="AF46" s="18">
        <v>200</v>
      </c>
    </row>
    <row r="47" spans="1:32" s="12" customFormat="1" ht="13.5" thickBot="1" x14ac:dyDescent="0.25">
      <c r="A47" s="510" t="s">
        <v>343</v>
      </c>
      <c r="B47" s="540" t="s">
        <v>155</v>
      </c>
      <c r="C47" s="541" t="s">
        <v>395</v>
      </c>
      <c r="D47" s="511">
        <f>Прайс!$D$33</f>
        <v>3300</v>
      </c>
      <c r="E47" s="512">
        <f t="shared" si="17"/>
        <v>0</v>
      </c>
      <c r="F47" s="513">
        <f>'Условия+Итоги'!$H$56</f>
        <v>0</v>
      </c>
      <c r="G47" s="511">
        <f t="shared" si="18"/>
        <v>0</v>
      </c>
      <c r="H47" s="514">
        <f t="shared" si="16"/>
        <v>0</v>
      </c>
      <c r="I47" s="1083">
        <f>SUM(O47:AC47)</f>
        <v>0</v>
      </c>
      <c r="J47" s="1316"/>
      <c r="K47" s="768"/>
      <c r="L47" s="768"/>
      <c r="M47" s="768"/>
      <c r="N47" s="768"/>
      <c r="O47" s="767"/>
      <c r="P47" s="767"/>
      <c r="Q47" s="767"/>
      <c r="R47" s="767"/>
      <c r="S47" s="767"/>
      <c r="T47" s="767"/>
      <c r="U47" s="767"/>
      <c r="V47" s="767"/>
      <c r="W47" s="767"/>
      <c r="X47" s="767"/>
      <c r="Y47" s="767"/>
      <c r="Z47" s="767"/>
      <c r="AA47" s="767"/>
      <c r="AB47" s="767"/>
      <c r="AC47" s="777"/>
      <c r="AD47" s="596">
        <f t="shared" si="3"/>
        <v>0</v>
      </c>
      <c r="AE47" s="18">
        <v>246</v>
      </c>
      <c r="AF47" s="18">
        <v>205</v>
      </c>
    </row>
    <row r="48" spans="1:32" ht="13.5" thickBot="1" x14ac:dyDescent="0.25">
      <c r="A48" s="597"/>
      <c r="B48" s="598"/>
      <c r="C48" s="599"/>
      <c r="D48" s="600"/>
      <c r="E48" s="601"/>
      <c r="F48" s="602"/>
      <c r="G48" s="600"/>
      <c r="H48" s="603"/>
      <c r="I48" s="594"/>
      <c r="J48" s="594"/>
      <c r="K48" s="594"/>
      <c r="L48" s="594"/>
      <c r="M48" s="594"/>
      <c r="N48" s="594"/>
      <c r="O48" s="594"/>
      <c r="P48" s="594"/>
      <c r="Q48" s="594"/>
      <c r="R48" s="594"/>
      <c r="S48" s="594"/>
      <c r="T48" s="594"/>
      <c r="U48" s="594"/>
      <c r="V48" s="594"/>
      <c r="W48" s="594"/>
      <c r="X48" s="594"/>
      <c r="Y48" s="594"/>
      <c r="Z48" s="594"/>
      <c r="AA48" s="594"/>
      <c r="AB48" s="594"/>
      <c r="AC48" s="594"/>
      <c r="AD48" s="596">
        <f t="shared" si="3"/>
        <v>0</v>
      </c>
      <c r="AE48" s="18">
        <v>252</v>
      </c>
      <c r="AF48" s="18">
        <v>210</v>
      </c>
    </row>
    <row r="49" spans="1:32" ht="13.5" thickBot="1" x14ac:dyDescent="0.25">
      <c r="A49" s="967" t="s">
        <v>396</v>
      </c>
      <c r="B49" s="968"/>
      <c r="C49" s="969"/>
      <c r="D49" s="522"/>
      <c r="E49" s="970">
        <f>SUM(E50:E54)</f>
        <v>0</v>
      </c>
      <c r="F49" s="971"/>
      <c r="G49" s="972"/>
      <c r="H49" s="973">
        <f>SUM(H50:H54)</f>
        <v>0</v>
      </c>
      <c r="I49" s="974">
        <f>SUM(I50:I54)</f>
        <v>0</v>
      </c>
      <c r="J49" s="911">
        <v>30</v>
      </c>
      <c r="K49" s="1028">
        <v>31</v>
      </c>
      <c r="L49" s="1028">
        <v>32</v>
      </c>
      <c r="M49" s="1028">
        <v>33</v>
      </c>
      <c r="N49" s="1028">
        <v>34</v>
      </c>
      <c r="O49" s="1028">
        <v>35</v>
      </c>
      <c r="P49" s="1028">
        <v>36</v>
      </c>
      <c r="Q49" s="1028">
        <v>37</v>
      </c>
      <c r="R49" s="1028">
        <v>38</v>
      </c>
      <c r="S49" s="1028">
        <v>39</v>
      </c>
      <c r="T49" s="1028">
        <v>40</v>
      </c>
      <c r="U49" s="772">
        <v>41</v>
      </c>
      <c r="V49" s="778">
        <v>42</v>
      </c>
      <c r="Y49" s="774"/>
      <c r="Z49" s="774"/>
      <c r="AA49" s="774"/>
      <c r="AB49" s="130"/>
      <c r="AC49" s="130"/>
      <c r="AD49" s="596">
        <f t="shared" si="3"/>
        <v>0</v>
      </c>
      <c r="AE49" s="18">
        <v>258</v>
      </c>
      <c r="AF49" s="18">
        <v>215</v>
      </c>
    </row>
    <row r="50" spans="1:32" ht="13.5" thickBot="1" x14ac:dyDescent="0.25">
      <c r="A50" s="975" t="s">
        <v>599</v>
      </c>
      <c r="B50" s="976" t="s">
        <v>22</v>
      </c>
      <c r="C50" s="977" t="s">
        <v>23</v>
      </c>
      <c r="D50" s="978">
        <f>Прайс!D35</f>
        <v>3985</v>
      </c>
      <c r="E50" s="979">
        <f t="shared" ref="E50:E54" si="21">D50*I50</f>
        <v>0</v>
      </c>
      <c r="F50" s="980">
        <f>'Условия+Итоги'!$H$56</f>
        <v>0</v>
      </c>
      <c r="G50" s="978">
        <f t="shared" ref="G50:G54" si="22">IF(I50=0,0,IF(ROUND(D50-D50*F50,0)=D50,0,ROUND(D50-D50*F50,0)))</f>
        <v>0</v>
      </c>
      <c r="H50" s="981">
        <f t="shared" ref="H50:H54" si="23">G50*I50</f>
        <v>0</v>
      </c>
      <c r="I50" s="982">
        <f>SUM(J50:V50)</f>
        <v>0</v>
      </c>
      <c r="J50" s="766"/>
      <c r="K50" s="767"/>
      <c r="L50" s="767"/>
      <c r="M50" s="767"/>
      <c r="N50" s="767"/>
      <c r="O50" s="775"/>
      <c r="P50" s="775"/>
      <c r="Q50" s="775"/>
      <c r="R50" s="775"/>
      <c r="S50" s="775"/>
      <c r="T50" s="775"/>
      <c r="U50" s="775"/>
      <c r="V50" s="775"/>
      <c r="Y50" s="118"/>
      <c r="Z50" s="118"/>
      <c r="AA50" s="118"/>
      <c r="AB50" s="21"/>
      <c r="AC50" s="21"/>
      <c r="AD50" s="596">
        <f>D50*I50</f>
        <v>0</v>
      </c>
      <c r="AE50" s="18">
        <v>264</v>
      </c>
      <c r="AF50" s="18">
        <v>220</v>
      </c>
    </row>
    <row r="51" spans="1:32" x14ac:dyDescent="0.2">
      <c r="A51" s="489" t="s">
        <v>601</v>
      </c>
      <c r="B51" s="523" t="s">
        <v>22</v>
      </c>
      <c r="C51" s="509" t="s">
        <v>23</v>
      </c>
      <c r="D51" s="492">
        <f>Прайс!D36</f>
        <v>4080</v>
      </c>
      <c r="E51" s="493">
        <f t="shared" si="21"/>
        <v>0</v>
      </c>
      <c r="F51" s="494">
        <f>'Условия+Итоги'!$H$56</f>
        <v>0</v>
      </c>
      <c r="G51" s="492">
        <f t="shared" si="22"/>
        <v>0</v>
      </c>
      <c r="H51" s="495">
        <f t="shared" si="23"/>
        <v>0</v>
      </c>
      <c r="I51" s="496">
        <f>SUM(J51:V51)</f>
        <v>0</v>
      </c>
      <c r="J51" s="753"/>
      <c r="K51" s="753"/>
      <c r="L51" s="753"/>
      <c r="M51" s="753"/>
      <c r="N51" s="1076"/>
      <c r="O51" s="752"/>
      <c r="P51" s="753"/>
      <c r="Q51" s="753"/>
      <c r="R51" s="753"/>
      <c r="S51" s="753"/>
      <c r="T51" s="753"/>
      <c r="U51" s="753"/>
      <c r="V51" s="753"/>
      <c r="Y51" s="118"/>
      <c r="Z51" s="118"/>
      <c r="AA51" s="118"/>
      <c r="AB51" s="21"/>
      <c r="AC51" s="21"/>
      <c r="AD51" s="596">
        <f t="shared" ref="AD51:AD67" si="24">D52*I52</f>
        <v>0</v>
      </c>
      <c r="AE51" s="18">
        <v>270</v>
      </c>
      <c r="AF51" s="18">
        <v>225</v>
      </c>
    </row>
    <row r="52" spans="1:32" x14ac:dyDescent="0.2">
      <c r="A52" s="296" t="s">
        <v>603</v>
      </c>
      <c r="B52" s="106" t="s">
        <v>657</v>
      </c>
      <c r="C52" s="128" t="s">
        <v>605</v>
      </c>
      <c r="D52" s="229">
        <f>Прайс!D37</f>
        <v>4180</v>
      </c>
      <c r="E52" s="105">
        <f t="shared" si="21"/>
        <v>0</v>
      </c>
      <c r="F52" s="219">
        <f>'Условия+Итоги'!$H$56</f>
        <v>0</v>
      </c>
      <c r="G52" s="248">
        <f t="shared" si="22"/>
        <v>0</v>
      </c>
      <c r="H52" s="228">
        <f t="shared" si="23"/>
        <v>0</v>
      </c>
      <c r="I52" s="104">
        <f>SUM(O52:V52)</f>
        <v>0</v>
      </c>
      <c r="J52" s="983"/>
      <c r="K52" s="983"/>
      <c r="L52" s="983"/>
      <c r="M52" s="983"/>
      <c r="N52" s="983"/>
      <c r="O52" s="776"/>
      <c r="P52" s="763"/>
      <c r="Q52" s="763"/>
      <c r="R52" s="763"/>
      <c r="S52" s="763"/>
      <c r="T52" s="763"/>
      <c r="U52" s="763"/>
      <c r="V52" s="763"/>
      <c r="Y52" s="118"/>
      <c r="Z52" s="118"/>
      <c r="AA52" s="118"/>
      <c r="AB52" s="21"/>
      <c r="AC52" s="21"/>
      <c r="AD52" s="596">
        <f t="shared" si="24"/>
        <v>0</v>
      </c>
      <c r="AE52" s="18">
        <v>276</v>
      </c>
      <c r="AF52" s="18">
        <v>230</v>
      </c>
    </row>
    <row r="53" spans="1:32" ht="13.5" thickBot="1" x14ac:dyDescent="0.25">
      <c r="A53" s="298" t="s">
        <v>602</v>
      </c>
      <c r="B53" s="309" t="s">
        <v>656</v>
      </c>
      <c r="C53" s="300" t="s">
        <v>605</v>
      </c>
      <c r="D53" s="314">
        <f>Прайс!D38</f>
        <v>4180</v>
      </c>
      <c r="E53" s="301">
        <f t="shared" si="21"/>
        <v>0</v>
      </c>
      <c r="F53" s="302">
        <f>'Условия+Итоги'!$H$56</f>
        <v>0</v>
      </c>
      <c r="G53" s="303">
        <f t="shared" si="22"/>
        <v>0</v>
      </c>
      <c r="H53" s="304">
        <f t="shared" si="23"/>
        <v>0</v>
      </c>
      <c r="I53" s="305">
        <f>SUM(O53:V53)</f>
        <v>0</v>
      </c>
      <c r="J53" s="984"/>
      <c r="K53" s="984"/>
      <c r="L53" s="984"/>
      <c r="M53" s="984"/>
      <c r="N53" s="984"/>
      <c r="O53" s="755"/>
      <c r="P53" s="756"/>
      <c r="Q53" s="756"/>
      <c r="R53" s="756"/>
      <c r="S53" s="756"/>
      <c r="T53" s="756"/>
      <c r="U53" s="756"/>
      <c r="V53" s="756"/>
      <c r="Y53" s="118"/>
      <c r="Z53" s="118"/>
      <c r="AA53" s="118"/>
      <c r="AB53" s="21"/>
      <c r="AC53" s="21"/>
      <c r="AD53" s="596">
        <f t="shared" si="24"/>
        <v>0</v>
      </c>
      <c r="AE53" s="18">
        <v>282</v>
      </c>
      <c r="AF53" s="18">
        <v>235</v>
      </c>
    </row>
    <row r="54" spans="1:32" ht="13.5" thickBot="1" x14ac:dyDescent="0.25">
      <c r="A54" s="298" t="s">
        <v>604</v>
      </c>
      <c r="B54" s="309" t="s">
        <v>22</v>
      </c>
      <c r="C54" s="300" t="s">
        <v>605</v>
      </c>
      <c r="D54" s="314">
        <f>Прайс!D40</f>
        <v>4350</v>
      </c>
      <c r="E54" s="301">
        <f t="shared" si="21"/>
        <v>0</v>
      </c>
      <c r="F54" s="302">
        <f>'Условия+Итоги'!$H$56</f>
        <v>0</v>
      </c>
      <c r="G54" s="303">
        <f t="shared" si="22"/>
        <v>0</v>
      </c>
      <c r="H54" s="304">
        <f t="shared" si="23"/>
        <v>0</v>
      </c>
      <c r="I54" s="305">
        <f>SUM(O54:V54)</f>
        <v>0</v>
      </c>
      <c r="J54" s="985"/>
      <c r="K54" s="985"/>
      <c r="L54" s="985"/>
      <c r="M54" s="985"/>
      <c r="N54" s="985"/>
      <c r="O54" s="766"/>
      <c r="P54" s="767"/>
      <c r="Q54" s="767"/>
      <c r="R54" s="767"/>
      <c r="S54" s="767"/>
      <c r="T54" s="767"/>
      <c r="U54" s="767"/>
      <c r="V54" s="767"/>
      <c r="Y54" s="118"/>
      <c r="Z54" s="118"/>
      <c r="AA54" s="118"/>
      <c r="AB54" s="21"/>
      <c r="AC54" s="21"/>
      <c r="AD54" s="596">
        <f t="shared" si="24"/>
        <v>0</v>
      </c>
      <c r="AE54" s="18">
        <v>288</v>
      </c>
      <c r="AF54" s="18">
        <v>240</v>
      </c>
    </row>
    <row r="55" spans="1:32" x14ac:dyDescent="0.2">
      <c r="A55" s="1299"/>
      <c r="B55" s="1300"/>
      <c r="C55" s="1301"/>
      <c r="D55" s="1302"/>
      <c r="E55" s="1302"/>
      <c r="F55" s="1302"/>
      <c r="G55" s="1302"/>
      <c r="H55" s="1302"/>
      <c r="I55" s="1302"/>
      <c r="J55" s="1302"/>
      <c r="K55" s="1302"/>
      <c r="L55" s="1302"/>
      <c r="M55" s="1302"/>
      <c r="N55" s="1302"/>
      <c r="O55" s="1302"/>
      <c r="P55" s="1302"/>
      <c r="Q55" s="1302"/>
      <c r="R55" s="1302"/>
      <c r="S55" s="1302"/>
      <c r="T55" s="1302"/>
      <c r="U55" s="1302"/>
      <c r="V55" s="1302"/>
      <c r="W55" s="1302"/>
      <c r="X55" s="1302"/>
      <c r="Y55" s="1302"/>
      <c r="Z55" s="1302"/>
      <c r="AA55" s="1025"/>
      <c r="AB55" s="21"/>
      <c r="AC55" s="21"/>
      <c r="AD55" s="596"/>
      <c r="AE55" s="18">
        <v>294</v>
      </c>
      <c r="AF55" s="18">
        <v>245</v>
      </c>
    </row>
    <row r="56" spans="1:32" s="12" customFormat="1" ht="13.5" thickBot="1" x14ac:dyDescent="0.25">
      <c r="A56" s="18"/>
      <c r="B56" s="19"/>
      <c r="C56" s="19"/>
      <c r="D56" s="110"/>
      <c r="E56" s="19"/>
      <c r="F56" s="18"/>
      <c r="G56" s="18"/>
      <c r="H56" s="18"/>
      <c r="I56" s="112"/>
      <c r="J56" s="112"/>
      <c r="K56" s="11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18"/>
      <c r="AC56" s="18"/>
      <c r="AD56" s="596">
        <f t="shared" si="24"/>
        <v>0</v>
      </c>
      <c r="AE56" s="18">
        <v>300</v>
      </c>
      <c r="AF56" s="18">
        <v>250</v>
      </c>
    </row>
    <row r="57" spans="1:32" x14ac:dyDescent="0.2">
      <c r="A57" s="780" t="s">
        <v>828</v>
      </c>
      <c r="B57" s="477"/>
      <c r="C57" s="472"/>
      <c r="D57" s="473"/>
      <c r="E57" s="474">
        <f>SUM(E58:E64)</f>
        <v>0</v>
      </c>
      <c r="F57" s="480"/>
      <c r="G57" s="479"/>
      <c r="H57" s="475">
        <f>SUM(H58:H64)</f>
        <v>0</v>
      </c>
      <c r="I57" s="1327">
        <f>SUM(I58:I64)</f>
        <v>0</v>
      </c>
      <c r="J57" s="1457" t="s">
        <v>800</v>
      </c>
      <c r="K57" s="1456"/>
      <c r="L57" s="1455" t="s">
        <v>789</v>
      </c>
      <c r="M57" s="1456"/>
      <c r="N57" s="1455" t="s">
        <v>787</v>
      </c>
      <c r="O57" s="1456"/>
      <c r="P57" s="1034" t="s">
        <v>788</v>
      </c>
      <c r="Q57" s="771"/>
      <c r="X57" s="774"/>
      <c r="Y57" s="774"/>
      <c r="Z57" s="12"/>
      <c r="AA57" s="12"/>
      <c r="AB57" s="12"/>
      <c r="AC57" s="12"/>
      <c r="AD57" s="596">
        <f>D58*I58</f>
        <v>0</v>
      </c>
      <c r="AE57" s="18">
        <v>306</v>
      </c>
      <c r="AF57" s="18">
        <v>255</v>
      </c>
    </row>
    <row r="58" spans="1:32" ht="15" x14ac:dyDescent="0.2">
      <c r="A58" s="1078" t="s">
        <v>796</v>
      </c>
      <c r="B58" s="107" t="s">
        <v>759</v>
      </c>
      <c r="C58" s="129" t="s">
        <v>25</v>
      </c>
      <c r="D58" s="229">
        <v>4150</v>
      </c>
      <c r="E58" s="105">
        <f>D58*I58</f>
        <v>0</v>
      </c>
      <c r="F58" s="219">
        <f>'Условия+Итоги'!$H$56</f>
        <v>0</v>
      </c>
      <c r="G58" s="229">
        <f>IF(I58=0,0,IF(ROUND(D58-D58*F58,0)=D58,0,ROUND(D58-D58*F58,0)))</f>
        <v>0</v>
      </c>
      <c r="H58" s="249">
        <f>G58*I58</f>
        <v>0</v>
      </c>
      <c r="I58" s="1328">
        <f>J58+L58+N58+P58</f>
        <v>0</v>
      </c>
      <c r="J58" s="1446"/>
      <c r="K58" s="1447"/>
      <c r="L58" s="1452"/>
      <c r="M58" s="1447"/>
      <c r="N58" s="1452"/>
      <c r="O58" s="1447"/>
      <c r="P58" s="1452"/>
      <c r="Q58" s="1447"/>
      <c r="X58" s="1025"/>
      <c r="Y58" s="1025"/>
      <c r="AD58" s="596">
        <f t="shared" si="24"/>
        <v>0</v>
      </c>
      <c r="AE58" s="18">
        <v>312</v>
      </c>
      <c r="AF58" s="18">
        <v>260</v>
      </c>
    </row>
    <row r="59" spans="1:32" ht="15.75" thickBot="1" x14ac:dyDescent="0.25">
      <c r="A59" s="1329" t="s">
        <v>797</v>
      </c>
      <c r="B59" s="1062" t="s">
        <v>759</v>
      </c>
      <c r="C59" s="1063" t="s">
        <v>25</v>
      </c>
      <c r="D59" s="432">
        <v>4150</v>
      </c>
      <c r="E59" s="292">
        <f>D59*I59</f>
        <v>0</v>
      </c>
      <c r="F59" s="293">
        <f>'Условия+Итоги'!$H$56</f>
        <v>0</v>
      </c>
      <c r="G59" s="432">
        <f>IF(I59=0,0,IF(ROUND(D59-D59*F59,0)=D59,0,ROUND(D59-D59*F59,0)))</f>
        <v>0</v>
      </c>
      <c r="H59" s="295">
        <f>G59*I59</f>
        <v>0</v>
      </c>
      <c r="I59" s="1330">
        <f>J59+L59+N59+P59</f>
        <v>0</v>
      </c>
      <c r="J59" s="1450"/>
      <c r="K59" s="1451"/>
      <c r="L59" s="1453"/>
      <c r="M59" s="1451"/>
      <c r="N59" s="1453"/>
      <c r="O59" s="1451"/>
      <c r="P59" s="1453"/>
      <c r="Q59" s="1451"/>
      <c r="X59" s="1026"/>
      <c r="Y59" s="1026"/>
      <c r="AD59" s="596">
        <f t="shared" si="24"/>
        <v>0</v>
      </c>
      <c r="AE59" s="18">
        <v>318</v>
      </c>
      <c r="AF59" s="18">
        <v>265</v>
      </c>
    </row>
    <row r="60" spans="1:32" ht="30" x14ac:dyDescent="0.2">
      <c r="A60" s="1071" t="s">
        <v>831</v>
      </c>
      <c r="B60" s="1072" t="s">
        <v>759</v>
      </c>
      <c r="C60" s="1073" t="s">
        <v>25</v>
      </c>
      <c r="D60" s="492">
        <f>Прайс!D47</f>
        <v>4180</v>
      </c>
      <c r="E60" s="1074"/>
      <c r="F60" s="494">
        <f>'Условия+Итоги'!$H$56</f>
        <v>0</v>
      </c>
      <c r="G60" s="492">
        <f>IF(I60=0,0,IF(ROUND(D60-D60*F60,0)=D60,0,ROUND(D60-D60*F60,0)))</f>
        <v>0</v>
      </c>
      <c r="H60" s="495">
        <f>G60*I60</f>
        <v>0</v>
      </c>
      <c r="I60" s="1309">
        <f>J60+L60+N60+P60</f>
        <v>0</v>
      </c>
      <c r="J60" s="1322"/>
      <c r="K60" s="1075"/>
      <c r="L60" s="1452"/>
      <c r="M60" s="1447"/>
      <c r="N60" s="1452"/>
      <c r="O60" s="1447"/>
      <c r="P60" s="1452"/>
      <c r="Q60" s="1447"/>
      <c r="X60" s="1024"/>
      <c r="Y60" s="1024"/>
      <c r="AD60" s="596">
        <f t="shared" si="24"/>
        <v>0</v>
      </c>
      <c r="AE60" s="18">
        <v>324</v>
      </c>
      <c r="AF60" s="18">
        <v>270</v>
      </c>
    </row>
    <row r="61" spans="1:32" ht="15" x14ac:dyDescent="0.2">
      <c r="A61" s="1078" t="s">
        <v>832</v>
      </c>
      <c r="B61" s="107" t="s">
        <v>759</v>
      </c>
      <c r="C61" s="129" t="s">
        <v>25</v>
      </c>
      <c r="D61" s="229">
        <f>Прайс!D48</f>
        <v>4250</v>
      </c>
      <c r="E61" s="105">
        <f>D61*I61</f>
        <v>0</v>
      </c>
      <c r="F61" s="219">
        <f>'Условия+Итоги'!$H$56</f>
        <v>0</v>
      </c>
      <c r="G61" s="229">
        <f>IF(I61=0,0,IF(ROUND(D61-D61*F61,0)=D61,0,ROUND(D61-D61*F61,0)))</f>
        <v>0</v>
      </c>
      <c r="H61" s="228">
        <f>G61*I61</f>
        <v>0</v>
      </c>
      <c r="I61" s="1310">
        <f>J61+L61+N61+P61</f>
        <v>0</v>
      </c>
      <c r="J61" s="1323"/>
      <c r="K61" s="1030"/>
      <c r="L61" s="1452"/>
      <c r="M61" s="1447"/>
      <c r="N61" s="1452"/>
      <c r="O61" s="1447"/>
      <c r="P61" s="1452"/>
      <c r="Q61" s="1447"/>
      <c r="X61" s="1024"/>
      <c r="Y61" s="1024"/>
      <c r="AD61" s="596">
        <f t="shared" si="24"/>
        <v>0</v>
      </c>
      <c r="AE61" s="18">
        <v>330</v>
      </c>
      <c r="AF61" s="18">
        <v>275</v>
      </c>
    </row>
    <row r="62" spans="1:32" ht="15.75" thickBot="1" x14ac:dyDescent="0.25">
      <c r="A62" s="1079" t="s">
        <v>833</v>
      </c>
      <c r="B62" s="312" t="s">
        <v>759</v>
      </c>
      <c r="C62" s="313" t="s">
        <v>25</v>
      </c>
      <c r="D62" s="314">
        <f>Прайс!D49</f>
        <v>4180</v>
      </c>
      <c r="E62" s="301"/>
      <c r="F62" s="302">
        <f>'Условия+Итоги'!$H$56</f>
        <v>0</v>
      </c>
      <c r="G62" s="314">
        <f>IF(I62=0,0,IF(ROUND(D62-D62*F62,0)=D62,0,ROUND(D62-D62*F62,0)))</f>
        <v>0</v>
      </c>
      <c r="H62" s="304">
        <f>G62*I62</f>
        <v>0</v>
      </c>
      <c r="I62" s="1311">
        <f>J62+L62+N62+P62</f>
        <v>0</v>
      </c>
      <c r="J62" s="1324"/>
      <c r="K62" s="1080"/>
      <c r="L62" s="1452"/>
      <c r="M62" s="1447"/>
      <c r="N62" s="1452"/>
      <c r="O62" s="1447"/>
      <c r="P62" s="1452"/>
      <c r="Q62" s="1447"/>
      <c r="R62" s="12"/>
      <c r="S62" s="12"/>
      <c r="T62" s="12"/>
      <c r="U62" s="12"/>
      <c r="V62" s="12"/>
      <c r="W62" s="12"/>
      <c r="X62" s="1024"/>
      <c r="Y62" s="1024"/>
      <c r="AD62" s="596">
        <f t="shared" si="24"/>
        <v>0</v>
      </c>
      <c r="AE62" s="18">
        <v>336</v>
      </c>
      <c r="AF62" s="18">
        <v>280</v>
      </c>
    </row>
    <row r="63" spans="1:32" ht="13.5" thickBot="1" x14ac:dyDescent="0.25">
      <c r="A63" s="1064"/>
      <c r="B63" s="1065"/>
      <c r="C63" s="1066"/>
      <c r="D63" s="1067"/>
      <c r="E63" s="1068"/>
      <c r="F63" s="1069"/>
      <c r="G63" s="1067"/>
      <c r="H63" s="1070"/>
      <c r="I63" s="1331"/>
      <c r="J63" s="1325"/>
      <c r="K63" s="950"/>
      <c r="L63" s="950">
        <v>30</v>
      </c>
      <c r="M63" s="950">
        <v>31</v>
      </c>
      <c r="N63" s="950">
        <v>32</v>
      </c>
      <c r="O63" s="950">
        <v>33</v>
      </c>
      <c r="P63" s="1024"/>
      <c r="Q63" s="1024"/>
      <c r="R63" s="1024"/>
      <c r="S63" s="1024"/>
      <c r="T63" s="1024"/>
      <c r="U63" s="1024"/>
      <c r="V63" s="1024"/>
      <c r="W63" s="1024"/>
      <c r="X63" s="1024"/>
      <c r="Y63" s="1024"/>
      <c r="AE63" s="18">
        <v>342</v>
      </c>
      <c r="AF63" s="18">
        <v>285</v>
      </c>
    </row>
    <row r="64" spans="1:32" ht="18.75" customHeight="1" thickBot="1" x14ac:dyDescent="0.25">
      <c r="A64" s="519" t="s">
        <v>843</v>
      </c>
      <c r="B64" s="520" t="s">
        <v>160</v>
      </c>
      <c r="C64" s="531" t="s">
        <v>634</v>
      </c>
      <c r="D64" s="511">
        <f>Прайс!D43</f>
        <v>2500</v>
      </c>
      <c r="E64" s="512">
        <f>D64*I64</f>
        <v>0</v>
      </c>
      <c r="F64" s="513">
        <f>'Условия+Итоги'!$H$56</f>
        <v>0</v>
      </c>
      <c r="G64" s="511">
        <f>IF(I64=0,0,IF(ROUND(D64-D64*F64,0)=D64,0,ROUND(D64-D64*F64,0)))</f>
        <v>0</v>
      </c>
      <c r="H64" s="514">
        <f>G64*I64</f>
        <v>0</v>
      </c>
      <c r="I64" s="1313">
        <f>SUM(J64:O64)</f>
        <v>0</v>
      </c>
      <c r="J64" s="1326"/>
      <c r="K64" s="1035"/>
      <c r="L64" s="763"/>
      <c r="M64" s="763"/>
      <c r="N64" s="763"/>
      <c r="O64" s="763"/>
      <c r="P64" s="1026"/>
      <c r="Q64" s="1026"/>
      <c r="R64" s="1026"/>
      <c r="S64" s="1026"/>
      <c r="T64" s="1026"/>
      <c r="U64" s="1026"/>
      <c r="V64" s="1026"/>
      <c r="W64" s="1026"/>
      <c r="X64" s="1026"/>
      <c r="Y64" s="1026"/>
      <c r="AD64" s="596">
        <f>D64*I64</f>
        <v>0</v>
      </c>
      <c r="AE64" s="18">
        <v>348</v>
      </c>
      <c r="AF64" s="18">
        <v>290</v>
      </c>
    </row>
    <row r="65" spans="1:32" s="12" customFormat="1" ht="13.5" thickBot="1" x14ac:dyDescent="0.25">
      <c r="A65" s="18"/>
      <c r="B65" s="19"/>
      <c r="C65" s="19"/>
      <c r="D65" s="110"/>
      <c r="E65" s="19"/>
      <c r="F65" s="18"/>
      <c r="G65" s="18"/>
      <c r="H65" s="18"/>
      <c r="I65" s="11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18"/>
      <c r="AA65" s="18"/>
      <c r="AB65" s="18"/>
      <c r="AC65" s="18"/>
      <c r="AD65" s="596">
        <f t="shared" si="24"/>
        <v>0</v>
      </c>
      <c r="AE65" s="18">
        <v>354</v>
      </c>
      <c r="AF65" s="18">
        <v>295</v>
      </c>
    </row>
    <row r="66" spans="1:32" ht="13.5" thickBot="1" x14ac:dyDescent="0.25">
      <c r="A66" s="780" t="s">
        <v>829</v>
      </c>
      <c r="B66" s="477"/>
      <c r="C66" s="472"/>
      <c r="D66" s="473"/>
      <c r="E66" s="481">
        <f>SUM(E70:E71)</f>
        <v>0</v>
      </c>
      <c r="F66" s="478"/>
      <c r="G66" s="479"/>
      <c r="H66" s="475">
        <f>SUM(H70:H71)</f>
        <v>0</v>
      </c>
      <c r="I66" s="1327">
        <f>SUM(I67)</f>
        <v>0</v>
      </c>
      <c r="J66" s="1448" t="s">
        <v>826</v>
      </c>
      <c r="K66" s="1449"/>
      <c r="L66" s="1454" t="s">
        <v>827</v>
      </c>
      <c r="M66" s="1449"/>
      <c r="N66" s="1454" t="s">
        <v>830</v>
      </c>
      <c r="O66" s="1449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2"/>
      <c r="AC66" s="12"/>
      <c r="AD66" s="596">
        <f>D67*I67</f>
        <v>0</v>
      </c>
      <c r="AE66" s="18">
        <v>360</v>
      </c>
      <c r="AF66" s="18">
        <v>300</v>
      </c>
    </row>
    <row r="67" spans="1:32" ht="15.75" thickBot="1" x14ac:dyDescent="0.25">
      <c r="A67" s="1078" t="s">
        <v>825</v>
      </c>
      <c r="B67" s="251"/>
      <c r="C67" s="1033" t="s">
        <v>25</v>
      </c>
      <c r="D67" s="437">
        <f>Прайс!D51</f>
        <v>5190</v>
      </c>
      <c r="E67" s="1032">
        <f>D67*I67</f>
        <v>0</v>
      </c>
      <c r="F67" s="219">
        <f>'Условия+Итоги'!$H$56</f>
        <v>0</v>
      </c>
      <c r="G67" s="229">
        <f t="shared" ref="G67:G70" si="25">IF(I67=0,0,IF(ROUND(D67-D67*F67,0)=D67,0,ROUND(D67-D67*F67,0)))</f>
        <v>0</v>
      </c>
      <c r="H67" s="228">
        <f>G67*I67</f>
        <v>0</v>
      </c>
      <c r="I67" s="1310">
        <f>SUM(J67:O67)</f>
        <v>0</v>
      </c>
      <c r="J67" s="1446"/>
      <c r="K67" s="1447"/>
      <c r="L67" s="1452"/>
      <c r="M67" s="1447"/>
      <c r="N67" s="1452"/>
      <c r="O67" s="1447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D67" s="596">
        <f t="shared" si="24"/>
        <v>0</v>
      </c>
      <c r="AE67" s="18">
        <v>366</v>
      </c>
      <c r="AF67" s="18">
        <v>305</v>
      </c>
    </row>
    <row r="68" spans="1:32" x14ac:dyDescent="0.2">
      <c r="A68" s="780" t="s">
        <v>829</v>
      </c>
      <c r="B68" s="477"/>
      <c r="C68" s="472"/>
      <c r="D68" s="473"/>
      <c r="E68" s="481">
        <f>SUM(E69:E73)</f>
        <v>0</v>
      </c>
      <c r="F68" s="478"/>
      <c r="G68" s="479"/>
      <c r="H68" s="475">
        <f>SUM(H69:H73)</f>
        <v>0</v>
      </c>
      <c r="I68" s="1327">
        <f>SUM(I69:I71)</f>
        <v>0</v>
      </c>
      <c r="J68" s="911">
        <v>31</v>
      </c>
      <c r="K68" s="1028">
        <v>32</v>
      </c>
      <c r="L68" s="1028">
        <v>33</v>
      </c>
      <c r="M68" s="1028">
        <v>34</v>
      </c>
      <c r="N68" s="1028">
        <v>35</v>
      </c>
      <c r="O68" s="1028">
        <v>36</v>
      </c>
      <c r="P68" s="1028">
        <v>37</v>
      </c>
      <c r="Q68" s="1028">
        <v>38</v>
      </c>
      <c r="R68" s="1028">
        <v>39</v>
      </c>
      <c r="S68" s="1028">
        <v>40</v>
      </c>
      <c r="T68" s="1028">
        <v>41</v>
      </c>
      <c r="U68" s="1028">
        <v>42</v>
      </c>
      <c r="V68" s="1028">
        <v>43</v>
      </c>
      <c r="W68" s="1028">
        <v>44</v>
      </c>
      <c r="X68" s="1028">
        <v>45</v>
      </c>
      <c r="Y68" s="778">
        <v>46</v>
      </c>
      <c r="Z68" s="21"/>
      <c r="AA68" s="21"/>
      <c r="AD68" s="596">
        <f>D69*I69</f>
        <v>0</v>
      </c>
      <c r="AE68" s="18">
        <v>372</v>
      </c>
      <c r="AF68" s="18">
        <v>310</v>
      </c>
    </row>
    <row r="69" spans="1:32" ht="15.75" thickBot="1" x14ac:dyDescent="0.25">
      <c r="A69" s="1078" t="s">
        <v>805</v>
      </c>
      <c r="B69" s="107"/>
      <c r="C69" s="129" t="s">
        <v>20</v>
      </c>
      <c r="D69" s="437">
        <f>Прайс!D52</f>
        <v>5390</v>
      </c>
      <c r="E69" s="105">
        <f>D69*I69</f>
        <v>0</v>
      </c>
      <c r="F69" s="219">
        <f>'Условия+Итоги'!$H$56</f>
        <v>0</v>
      </c>
      <c r="G69" s="229">
        <f>IF(I69=0,0,IF(ROUND(D69-D69*F69,0)=D69,0,ROUND(D69-D69*F69,0)))</f>
        <v>0</v>
      </c>
      <c r="H69" s="228">
        <f>G69*I69</f>
        <v>0</v>
      </c>
      <c r="I69" s="1310">
        <f>SUM(J69:Y69)</f>
        <v>0</v>
      </c>
      <c r="J69" s="1252"/>
      <c r="K69" s="763"/>
      <c r="L69" s="763"/>
      <c r="M69" s="763"/>
      <c r="N69" s="763"/>
      <c r="O69" s="763"/>
      <c r="P69" s="763"/>
      <c r="Q69" s="763"/>
      <c r="R69" s="763"/>
      <c r="S69" s="763"/>
      <c r="T69" s="763"/>
      <c r="U69" s="763"/>
      <c r="V69" s="763"/>
      <c r="W69" s="763"/>
      <c r="X69" s="763"/>
      <c r="Y69" s="763"/>
      <c r="Z69" s="12"/>
      <c r="AA69" s="12"/>
      <c r="AD69" s="596">
        <f t="shared" ref="AD69:AD72" si="26">D70*I70</f>
        <v>0</v>
      </c>
      <c r="AE69" s="18">
        <v>378</v>
      </c>
      <c r="AF69" s="18">
        <v>315</v>
      </c>
    </row>
    <row r="70" spans="1:32" ht="15.75" thickBot="1" x14ac:dyDescent="0.25">
      <c r="A70" s="1332" t="s">
        <v>790</v>
      </c>
      <c r="B70" s="107"/>
      <c r="C70" s="129" t="s">
        <v>20</v>
      </c>
      <c r="D70" s="437">
        <f>Прайс!D53</f>
        <v>5460</v>
      </c>
      <c r="E70" s="105">
        <f>D70*I70</f>
        <v>0</v>
      </c>
      <c r="F70" s="219">
        <f>'Условия+Итоги'!$H$56</f>
        <v>0</v>
      </c>
      <c r="G70" s="229">
        <f t="shared" si="25"/>
        <v>0</v>
      </c>
      <c r="H70" s="228">
        <f>G70*I70</f>
        <v>0</v>
      </c>
      <c r="I70" s="1310">
        <f>SUM(K70:X70)</f>
        <v>0</v>
      </c>
      <c r="J70" s="1308"/>
      <c r="K70" s="763"/>
      <c r="L70" s="763"/>
      <c r="M70" s="763"/>
      <c r="N70" s="763"/>
      <c r="O70" s="763"/>
      <c r="P70" s="763"/>
      <c r="Q70" s="763"/>
      <c r="R70" s="763"/>
      <c r="S70" s="763"/>
      <c r="T70" s="763"/>
      <c r="U70" s="763"/>
      <c r="V70" s="763"/>
      <c r="W70" s="763"/>
      <c r="X70" s="763"/>
      <c r="Y70" s="754"/>
      <c r="Z70" s="21"/>
      <c r="AA70" s="21"/>
      <c r="AD70" s="596">
        <f t="shared" si="26"/>
        <v>0</v>
      </c>
      <c r="AE70" s="18">
        <v>384</v>
      </c>
      <c r="AF70" s="18">
        <v>320</v>
      </c>
    </row>
    <row r="71" spans="1:32" ht="15.75" thickBot="1" x14ac:dyDescent="0.25">
      <c r="A71" s="1079" t="s">
        <v>824</v>
      </c>
      <c r="B71" s="312"/>
      <c r="C71" s="313" t="s">
        <v>20</v>
      </c>
      <c r="D71" s="1333">
        <f>Прайс!D54</f>
        <v>5390</v>
      </c>
      <c r="E71" s="301">
        <f>D71*I71</f>
        <v>0</v>
      </c>
      <c r="F71" s="302">
        <f>'Условия+Итоги'!$H$56</f>
        <v>0</v>
      </c>
      <c r="G71" s="314">
        <f>IF(I71=0,0,IF(ROUND(D71-D71*F71,0)=D71,0,ROUND(D71-D71*F71,0)))</f>
        <v>0</v>
      </c>
      <c r="H71" s="304">
        <f>G71*I71</f>
        <v>0</v>
      </c>
      <c r="I71" s="1311">
        <f>SUM(K71:Y71)</f>
        <v>0</v>
      </c>
      <c r="J71" s="1308"/>
      <c r="K71" s="763"/>
      <c r="L71" s="763"/>
      <c r="M71" s="763"/>
      <c r="N71" s="763"/>
      <c r="O71" s="763"/>
      <c r="P71" s="763"/>
      <c r="Q71" s="763"/>
      <c r="R71" s="763"/>
      <c r="S71" s="763"/>
      <c r="T71" s="763"/>
      <c r="U71" s="763"/>
      <c r="V71" s="763"/>
      <c r="W71" s="763"/>
      <c r="X71" s="763"/>
      <c r="Y71" s="764"/>
      <c r="AD71" s="596">
        <f t="shared" si="26"/>
        <v>0</v>
      </c>
      <c r="AE71" s="18">
        <v>390</v>
      </c>
      <c r="AF71" s="18">
        <v>325</v>
      </c>
    </row>
    <row r="72" spans="1:32" s="12" customFormat="1" ht="13.5" thickBot="1" x14ac:dyDescent="0.25">
      <c r="A72" s="18"/>
      <c r="B72" s="19"/>
      <c r="C72" s="19"/>
      <c r="D72" s="110"/>
      <c r="E72" s="19"/>
      <c r="F72" s="18"/>
      <c r="G72" s="18"/>
      <c r="H72" s="18"/>
      <c r="I72" s="112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18"/>
      <c r="Y72" s="18"/>
      <c r="Z72" s="18"/>
      <c r="AA72" s="18"/>
      <c r="AB72" s="18"/>
      <c r="AC72" s="18"/>
      <c r="AD72" s="596">
        <f t="shared" si="26"/>
        <v>0</v>
      </c>
      <c r="AE72" s="18">
        <v>396</v>
      </c>
      <c r="AF72" s="18">
        <v>330</v>
      </c>
    </row>
    <row r="73" spans="1:32" x14ac:dyDescent="0.2">
      <c r="A73" s="780" t="s">
        <v>28</v>
      </c>
      <c r="B73" s="477"/>
      <c r="C73" s="472"/>
      <c r="D73" s="473"/>
      <c r="E73" s="481">
        <f>SUM(E74:E75)</f>
        <v>0</v>
      </c>
      <c r="F73" s="478"/>
      <c r="G73" s="479"/>
      <c r="H73" s="475">
        <f>SUM(H74:H75)</f>
        <v>0</v>
      </c>
      <c r="I73" s="476">
        <f>SUM(I74:I75)</f>
        <v>0</v>
      </c>
      <c r="J73" s="771">
        <v>25</v>
      </c>
      <c r="K73" s="1027">
        <v>26</v>
      </c>
      <c r="L73" s="1027">
        <v>27</v>
      </c>
      <c r="M73" s="1027">
        <v>28</v>
      </c>
      <c r="N73" s="1027">
        <v>29</v>
      </c>
      <c r="O73" s="1027">
        <v>30</v>
      </c>
      <c r="P73" s="1027">
        <v>31</v>
      </c>
      <c r="Q73" s="1027">
        <v>32</v>
      </c>
      <c r="R73" s="1027">
        <v>33</v>
      </c>
      <c r="S73" s="1027">
        <v>34</v>
      </c>
      <c r="T73" s="1027">
        <v>35</v>
      </c>
      <c r="U73" s="1027">
        <v>36</v>
      </c>
      <c r="V73" s="1027">
        <v>37</v>
      </c>
      <c r="W73" s="1027">
        <v>38</v>
      </c>
      <c r="X73" s="1027">
        <v>39</v>
      </c>
      <c r="Y73" s="773">
        <v>40</v>
      </c>
      <c r="AB73" s="12"/>
      <c r="AC73" s="12"/>
      <c r="AD73" s="12"/>
      <c r="AE73" s="18">
        <v>402</v>
      </c>
      <c r="AF73" s="18">
        <v>335</v>
      </c>
    </row>
    <row r="74" spans="1:32" x14ac:dyDescent="0.2">
      <c r="A74" s="310" t="s">
        <v>29</v>
      </c>
      <c r="B74" s="251" t="s">
        <v>22</v>
      </c>
      <c r="C74" s="252" t="s">
        <v>32</v>
      </c>
      <c r="D74" s="248">
        <f>Прайс!D56</f>
        <v>250</v>
      </c>
      <c r="E74" s="246">
        <f>D74*I74</f>
        <v>0</v>
      </c>
      <c r="F74" s="247">
        <f>'Условия+Итоги'!$H$56</f>
        <v>0</v>
      </c>
      <c r="G74" s="248">
        <f>IF(I74=0,0,IF(ROUND(D74-D74*F74,0)=D74,0,ROUND(D74-D74*F74,0)))</f>
        <v>0</v>
      </c>
      <c r="H74" s="249">
        <f>G74*I74</f>
        <v>0</v>
      </c>
      <c r="I74" s="245">
        <f>SUM(K74:Y74)</f>
        <v>0</v>
      </c>
      <c r="J74" s="1029"/>
      <c r="K74" s="763"/>
      <c r="L74" s="763"/>
      <c r="M74" s="763"/>
      <c r="N74" s="763"/>
      <c r="O74" s="763"/>
      <c r="P74" s="763"/>
      <c r="Q74" s="763"/>
      <c r="R74" s="763"/>
      <c r="S74" s="763"/>
      <c r="T74" s="763"/>
      <c r="U74" s="763"/>
      <c r="V74" s="763"/>
      <c r="W74" s="763"/>
      <c r="X74" s="763"/>
      <c r="Y74" s="763"/>
      <c r="AD74" s="596">
        <f>D74*I74</f>
        <v>0</v>
      </c>
      <c r="AE74" s="18">
        <v>408</v>
      </c>
      <c r="AF74" s="18">
        <v>340</v>
      </c>
    </row>
    <row r="75" spans="1:32" ht="13.5" thickBot="1" x14ac:dyDescent="0.25">
      <c r="A75" s="311" t="s">
        <v>30</v>
      </c>
      <c r="B75" s="312" t="s">
        <v>24</v>
      </c>
      <c r="C75" s="313" t="s">
        <v>32</v>
      </c>
      <c r="D75" s="303">
        <f>Прайс!D56</f>
        <v>250</v>
      </c>
      <c r="E75" s="301">
        <f>D75*I75</f>
        <v>0</v>
      </c>
      <c r="F75" s="302">
        <f>'Условия+Итоги'!$H$56</f>
        <v>0</v>
      </c>
      <c r="G75" s="314">
        <f>IF(I75=0,0,IF(ROUND(D75-D75*F75,0)=D75,0,ROUND(D75-D75*F75,0)))</f>
        <v>0</v>
      </c>
      <c r="H75" s="304">
        <f>G75*I75</f>
        <v>0</v>
      </c>
      <c r="I75" s="245">
        <f>SUM(J75:X75)</f>
        <v>0</v>
      </c>
      <c r="J75" s="763"/>
      <c r="K75" s="763"/>
      <c r="L75" s="763"/>
      <c r="M75" s="763"/>
      <c r="N75" s="763"/>
      <c r="O75" s="763"/>
      <c r="P75" s="763"/>
      <c r="Q75" s="763"/>
      <c r="R75" s="763"/>
      <c r="S75" s="763"/>
      <c r="T75" s="763"/>
      <c r="U75" s="763"/>
      <c r="V75" s="763"/>
      <c r="W75" s="763"/>
      <c r="X75" s="763"/>
      <c r="Y75" s="1029"/>
      <c r="AD75" s="596">
        <f>D75*I75</f>
        <v>0</v>
      </c>
      <c r="AE75" s="18">
        <v>414</v>
      </c>
      <c r="AF75" s="18">
        <v>345</v>
      </c>
    </row>
    <row r="76" spans="1:32" x14ac:dyDescent="0.2">
      <c r="A76" s="108"/>
      <c r="B76" s="109"/>
      <c r="C76" s="18"/>
      <c r="D76" s="110"/>
      <c r="E76" s="111"/>
      <c r="AE76" s="18">
        <v>420</v>
      </c>
      <c r="AF76" s="18">
        <v>350</v>
      </c>
    </row>
    <row r="77" spans="1:32" x14ac:dyDescent="0.2">
      <c r="A77" s="241" t="s">
        <v>834</v>
      </c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AE77" s="18">
        <v>426</v>
      </c>
      <c r="AF77" s="18">
        <v>355</v>
      </c>
    </row>
    <row r="78" spans="1:32" x14ac:dyDescent="0.2">
      <c r="G78" s="113"/>
      <c r="J78" s="112"/>
      <c r="K78" s="112"/>
      <c r="AE78" s="18">
        <v>432</v>
      </c>
      <c r="AF78" s="18">
        <v>360</v>
      </c>
    </row>
    <row r="79" spans="1:32" x14ac:dyDescent="0.2">
      <c r="G79" s="113"/>
      <c r="AE79" s="18">
        <v>438</v>
      </c>
      <c r="AF79" s="18">
        <v>365</v>
      </c>
    </row>
    <row r="80" spans="1:32" x14ac:dyDescent="0.2">
      <c r="AE80" s="18">
        <v>444</v>
      </c>
      <c r="AF80" s="18">
        <v>370</v>
      </c>
    </row>
    <row r="81" spans="31:32" x14ac:dyDescent="0.2">
      <c r="AE81" s="18">
        <v>450</v>
      </c>
      <c r="AF81" s="18">
        <v>375</v>
      </c>
    </row>
    <row r="82" spans="31:32" x14ac:dyDescent="0.2">
      <c r="AE82" s="18">
        <v>456</v>
      </c>
      <c r="AF82" s="18">
        <v>380</v>
      </c>
    </row>
    <row r="83" spans="31:32" x14ac:dyDescent="0.2">
      <c r="AE83" s="18">
        <v>462</v>
      </c>
      <c r="AF83" s="18">
        <v>385</v>
      </c>
    </row>
    <row r="84" spans="31:32" x14ac:dyDescent="0.2">
      <c r="AE84" s="18">
        <v>468</v>
      </c>
      <c r="AF84" s="18">
        <v>390</v>
      </c>
    </row>
    <row r="85" spans="31:32" x14ac:dyDescent="0.2">
      <c r="AE85" s="18">
        <v>474</v>
      </c>
      <c r="AF85" s="18">
        <v>395</v>
      </c>
    </row>
    <row r="86" spans="31:32" x14ac:dyDescent="0.2">
      <c r="AE86" s="18">
        <v>480</v>
      </c>
      <c r="AF86" s="18">
        <v>400</v>
      </c>
    </row>
    <row r="87" spans="31:32" x14ac:dyDescent="0.2">
      <c r="AE87" s="18">
        <v>486</v>
      </c>
      <c r="AF87" s="18">
        <v>405</v>
      </c>
    </row>
    <row r="88" spans="31:32" x14ac:dyDescent="0.2">
      <c r="AE88" s="18">
        <v>492</v>
      </c>
      <c r="AF88" s="18">
        <v>410</v>
      </c>
    </row>
    <row r="89" spans="31:32" x14ac:dyDescent="0.2">
      <c r="AE89" s="18">
        <v>498</v>
      </c>
      <c r="AF89" s="18">
        <v>415</v>
      </c>
    </row>
    <row r="90" spans="31:32" x14ac:dyDescent="0.2">
      <c r="AE90" s="18">
        <v>504</v>
      </c>
      <c r="AF90" s="18">
        <v>420</v>
      </c>
    </row>
    <row r="91" spans="31:32" x14ac:dyDescent="0.2">
      <c r="AE91" s="18">
        <v>510</v>
      </c>
      <c r="AF91" s="18">
        <v>425</v>
      </c>
    </row>
    <row r="92" spans="31:32" x14ac:dyDescent="0.2">
      <c r="AE92" s="18">
        <v>516</v>
      </c>
      <c r="AF92" s="18">
        <v>430</v>
      </c>
    </row>
    <row r="93" spans="31:32" x14ac:dyDescent="0.2">
      <c r="AE93" s="18">
        <v>522</v>
      </c>
      <c r="AF93" s="18">
        <v>435</v>
      </c>
    </row>
    <row r="94" spans="31:32" x14ac:dyDescent="0.2">
      <c r="AE94" s="18">
        <v>528</v>
      </c>
      <c r="AF94" s="18">
        <v>440</v>
      </c>
    </row>
    <row r="95" spans="31:32" x14ac:dyDescent="0.2">
      <c r="AE95" s="18">
        <v>534</v>
      </c>
      <c r="AF95" s="18">
        <v>445</v>
      </c>
    </row>
    <row r="96" spans="31:32" x14ac:dyDescent="0.2">
      <c r="AE96" s="18">
        <v>540</v>
      </c>
      <c r="AF96" s="18">
        <v>450</v>
      </c>
    </row>
    <row r="97" spans="31:32" x14ac:dyDescent="0.2">
      <c r="AE97" s="18">
        <v>546</v>
      </c>
      <c r="AF97" s="18">
        <v>455</v>
      </c>
    </row>
    <row r="98" spans="31:32" x14ac:dyDescent="0.2">
      <c r="AE98" s="18">
        <v>552</v>
      </c>
      <c r="AF98" s="18">
        <v>460</v>
      </c>
    </row>
    <row r="99" spans="31:32" x14ac:dyDescent="0.2">
      <c r="AE99" s="18">
        <v>558</v>
      </c>
      <c r="AF99" s="18">
        <v>465</v>
      </c>
    </row>
    <row r="100" spans="31:32" x14ac:dyDescent="0.2">
      <c r="AE100" s="18">
        <v>564</v>
      </c>
      <c r="AF100" s="18">
        <v>470</v>
      </c>
    </row>
    <row r="101" spans="31:32" x14ac:dyDescent="0.2">
      <c r="AE101" s="18">
        <v>570</v>
      </c>
      <c r="AF101" s="18">
        <v>475</v>
      </c>
    </row>
    <row r="102" spans="31:32" x14ac:dyDescent="0.2">
      <c r="AE102" s="18">
        <v>576</v>
      </c>
      <c r="AF102" s="18">
        <v>480</v>
      </c>
    </row>
    <row r="103" spans="31:32" x14ac:dyDescent="0.2">
      <c r="AE103" s="18">
        <v>582</v>
      </c>
      <c r="AF103" s="18">
        <v>485</v>
      </c>
    </row>
    <row r="104" spans="31:32" x14ac:dyDescent="0.2">
      <c r="AE104" s="18">
        <v>588</v>
      </c>
      <c r="AF104" s="18">
        <v>490</v>
      </c>
    </row>
    <row r="105" spans="31:32" x14ac:dyDescent="0.2">
      <c r="AE105" s="18">
        <v>594</v>
      </c>
      <c r="AF105" s="18">
        <v>495</v>
      </c>
    </row>
    <row r="106" spans="31:32" x14ac:dyDescent="0.2">
      <c r="AE106" s="18">
        <v>600</v>
      </c>
      <c r="AF106" s="18">
        <v>500</v>
      </c>
    </row>
    <row r="107" spans="31:32" x14ac:dyDescent="0.2">
      <c r="AE107" s="18">
        <v>606</v>
      </c>
      <c r="AF107" s="18">
        <v>505</v>
      </c>
    </row>
    <row r="108" spans="31:32" x14ac:dyDescent="0.2">
      <c r="AE108" s="18">
        <v>612</v>
      </c>
      <c r="AF108" s="18">
        <v>510</v>
      </c>
    </row>
    <row r="109" spans="31:32" x14ac:dyDescent="0.2">
      <c r="AE109" s="18">
        <v>618</v>
      </c>
      <c r="AF109" s="18">
        <v>515</v>
      </c>
    </row>
    <row r="110" spans="31:32" x14ac:dyDescent="0.2">
      <c r="AE110" s="18">
        <v>624</v>
      </c>
      <c r="AF110" s="18">
        <v>520</v>
      </c>
    </row>
    <row r="111" spans="31:32" x14ac:dyDescent="0.2">
      <c r="AE111" s="18">
        <v>630</v>
      </c>
      <c r="AF111" s="18">
        <v>525</v>
      </c>
    </row>
    <row r="112" spans="31:32" x14ac:dyDescent="0.2">
      <c r="AE112" s="18">
        <v>636</v>
      </c>
      <c r="AF112" s="18">
        <v>530</v>
      </c>
    </row>
    <row r="113" spans="31:32" x14ac:dyDescent="0.2">
      <c r="AE113" s="18">
        <v>642</v>
      </c>
      <c r="AF113" s="18">
        <v>535</v>
      </c>
    </row>
    <row r="114" spans="31:32" x14ac:dyDescent="0.2">
      <c r="AE114" s="18">
        <v>648</v>
      </c>
      <c r="AF114" s="18">
        <v>540</v>
      </c>
    </row>
    <row r="115" spans="31:32" x14ac:dyDescent="0.2">
      <c r="AE115" s="18">
        <v>654</v>
      </c>
      <c r="AF115" s="18">
        <v>545</v>
      </c>
    </row>
    <row r="116" spans="31:32" x14ac:dyDescent="0.2">
      <c r="AE116" s="18">
        <v>660</v>
      </c>
      <c r="AF116" s="18">
        <v>550</v>
      </c>
    </row>
    <row r="117" spans="31:32" x14ac:dyDescent="0.2">
      <c r="AE117" s="18">
        <v>666</v>
      </c>
      <c r="AF117" s="18">
        <v>555</v>
      </c>
    </row>
    <row r="118" spans="31:32" x14ac:dyDescent="0.2">
      <c r="AE118" s="18">
        <v>672</v>
      </c>
      <c r="AF118" s="18">
        <v>560</v>
      </c>
    </row>
    <row r="119" spans="31:32" x14ac:dyDescent="0.2">
      <c r="AE119" s="18">
        <v>678</v>
      </c>
      <c r="AF119" s="18">
        <v>565</v>
      </c>
    </row>
    <row r="120" spans="31:32" x14ac:dyDescent="0.2">
      <c r="AE120" s="18">
        <v>684</v>
      </c>
      <c r="AF120" s="18">
        <v>570</v>
      </c>
    </row>
    <row r="121" spans="31:32" x14ac:dyDescent="0.2">
      <c r="AE121" s="18">
        <v>690</v>
      </c>
      <c r="AF121" s="18">
        <v>575</v>
      </c>
    </row>
    <row r="122" spans="31:32" x14ac:dyDescent="0.2">
      <c r="AE122" s="18">
        <v>696</v>
      </c>
      <c r="AF122" s="18">
        <v>580</v>
      </c>
    </row>
    <row r="123" spans="31:32" x14ac:dyDescent="0.2">
      <c r="AE123" s="18">
        <v>702</v>
      </c>
      <c r="AF123" s="18">
        <v>585</v>
      </c>
    </row>
    <row r="124" spans="31:32" x14ac:dyDescent="0.2">
      <c r="AE124" s="18">
        <v>708</v>
      </c>
      <c r="AF124" s="18">
        <v>590</v>
      </c>
    </row>
    <row r="125" spans="31:32" x14ac:dyDescent="0.2">
      <c r="AE125" s="18">
        <v>714</v>
      </c>
      <c r="AF125" s="18">
        <v>595</v>
      </c>
    </row>
    <row r="126" spans="31:32" x14ac:dyDescent="0.2">
      <c r="AE126" s="18">
        <v>720</v>
      </c>
      <c r="AF126" s="18">
        <v>600</v>
      </c>
    </row>
    <row r="127" spans="31:32" x14ac:dyDescent="0.2">
      <c r="AE127" s="18">
        <v>726</v>
      </c>
      <c r="AF127" s="18">
        <v>605</v>
      </c>
    </row>
    <row r="128" spans="31:32" x14ac:dyDescent="0.2">
      <c r="AE128" s="18">
        <v>732</v>
      </c>
      <c r="AF128" s="18">
        <v>610</v>
      </c>
    </row>
    <row r="129" spans="31:32" x14ac:dyDescent="0.2">
      <c r="AE129" s="18">
        <v>738</v>
      </c>
      <c r="AF129" s="18">
        <v>615</v>
      </c>
    </row>
    <row r="130" spans="31:32" x14ac:dyDescent="0.2">
      <c r="AE130" s="18">
        <v>744</v>
      </c>
      <c r="AF130" s="18">
        <v>620</v>
      </c>
    </row>
    <row r="131" spans="31:32" x14ac:dyDescent="0.2">
      <c r="AE131" s="18">
        <v>750</v>
      </c>
      <c r="AF131" s="18">
        <v>625</v>
      </c>
    </row>
    <row r="132" spans="31:32" x14ac:dyDescent="0.2">
      <c r="AE132" s="18">
        <v>756</v>
      </c>
      <c r="AF132" s="18">
        <v>630</v>
      </c>
    </row>
    <row r="133" spans="31:32" x14ac:dyDescent="0.2">
      <c r="AE133" s="18">
        <v>762</v>
      </c>
      <c r="AF133" s="18">
        <v>635</v>
      </c>
    </row>
    <row r="134" spans="31:32" x14ac:dyDescent="0.2">
      <c r="AE134" s="18">
        <v>768</v>
      </c>
      <c r="AF134" s="18">
        <v>640</v>
      </c>
    </row>
    <row r="135" spans="31:32" x14ac:dyDescent="0.2">
      <c r="AE135" s="18">
        <v>774</v>
      </c>
      <c r="AF135" s="18">
        <v>645</v>
      </c>
    </row>
    <row r="136" spans="31:32" x14ac:dyDescent="0.2">
      <c r="AE136" s="18">
        <v>780</v>
      </c>
      <c r="AF136" s="18">
        <v>650</v>
      </c>
    </row>
    <row r="137" spans="31:32" x14ac:dyDescent="0.2">
      <c r="AE137" s="18">
        <v>786</v>
      </c>
      <c r="AF137" s="18">
        <v>655</v>
      </c>
    </row>
    <row r="138" spans="31:32" x14ac:dyDescent="0.2">
      <c r="AE138" s="18">
        <v>792</v>
      </c>
      <c r="AF138" s="18">
        <v>660</v>
      </c>
    </row>
    <row r="139" spans="31:32" x14ac:dyDescent="0.2">
      <c r="AE139" s="18">
        <v>798</v>
      </c>
      <c r="AF139" s="18">
        <v>665</v>
      </c>
    </row>
    <row r="140" spans="31:32" x14ac:dyDescent="0.2">
      <c r="AE140" s="18">
        <v>804</v>
      </c>
      <c r="AF140" s="18">
        <v>670</v>
      </c>
    </row>
    <row r="141" spans="31:32" x14ac:dyDescent="0.2">
      <c r="AE141" s="18">
        <v>810</v>
      </c>
      <c r="AF141" s="18">
        <v>675</v>
      </c>
    </row>
    <row r="142" spans="31:32" x14ac:dyDescent="0.2">
      <c r="AE142" s="18">
        <v>816</v>
      </c>
      <c r="AF142" s="18">
        <v>680</v>
      </c>
    </row>
    <row r="143" spans="31:32" x14ac:dyDescent="0.2">
      <c r="AE143" s="18">
        <v>822</v>
      </c>
      <c r="AF143" s="18">
        <v>685</v>
      </c>
    </row>
    <row r="144" spans="31:32" x14ac:dyDescent="0.2">
      <c r="AE144" s="18">
        <v>828</v>
      </c>
      <c r="AF144" s="18">
        <v>690</v>
      </c>
    </row>
    <row r="145" spans="31:32" x14ac:dyDescent="0.2">
      <c r="AE145" s="18">
        <v>834</v>
      </c>
      <c r="AF145" s="18">
        <v>695</v>
      </c>
    </row>
    <row r="146" spans="31:32" x14ac:dyDescent="0.2">
      <c r="AE146" s="18">
        <v>840</v>
      </c>
      <c r="AF146" s="18">
        <v>700</v>
      </c>
    </row>
    <row r="147" spans="31:32" x14ac:dyDescent="0.2">
      <c r="AE147" s="18">
        <v>846</v>
      </c>
      <c r="AF147" s="18">
        <v>705</v>
      </c>
    </row>
    <row r="148" spans="31:32" x14ac:dyDescent="0.2">
      <c r="AE148" s="18">
        <v>852</v>
      </c>
      <c r="AF148" s="18">
        <v>710</v>
      </c>
    </row>
    <row r="149" spans="31:32" x14ac:dyDescent="0.2">
      <c r="AE149" s="18">
        <v>858</v>
      </c>
      <c r="AF149" s="18">
        <v>715</v>
      </c>
    </row>
    <row r="150" spans="31:32" x14ac:dyDescent="0.2">
      <c r="AE150" s="18">
        <v>864</v>
      </c>
      <c r="AF150" s="18">
        <v>720</v>
      </c>
    </row>
    <row r="151" spans="31:32" x14ac:dyDescent="0.2">
      <c r="AE151" s="18">
        <v>870</v>
      </c>
      <c r="AF151" s="18">
        <v>725</v>
      </c>
    </row>
    <row r="152" spans="31:32" x14ac:dyDescent="0.2">
      <c r="AE152" s="18">
        <v>876</v>
      </c>
      <c r="AF152" s="18">
        <v>730</v>
      </c>
    </row>
    <row r="153" spans="31:32" x14ac:dyDescent="0.2">
      <c r="AE153" s="18">
        <v>882</v>
      </c>
      <c r="AF153" s="18">
        <v>735</v>
      </c>
    </row>
    <row r="154" spans="31:32" x14ac:dyDescent="0.2">
      <c r="AE154" s="18">
        <v>888</v>
      </c>
      <c r="AF154" s="18">
        <v>740</v>
      </c>
    </row>
    <row r="155" spans="31:32" x14ac:dyDescent="0.2">
      <c r="AE155" s="18">
        <v>894</v>
      </c>
      <c r="AF155" s="18">
        <v>745</v>
      </c>
    </row>
    <row r="156" spans="31:32" x14ac:dyDescent="0.2">
      <c r="AE156" s="18">
        <v>900</v>
      </c>
      <c r="AF156" s="18">
        <v>750</v>
      </c>
    </row>
    <row r="157" spans="31:32" x14ac:dyDescent="0.2">
      <c r="AE157" s="18">
        <v>906</v>
      </c>
      <c r="AF157" s="18">
        <v>755</v>
      </c>
    </row>
    <row r="158" spans="31:32" x14ac:dyDescent="0.2">
      <c r="AE158" s="18">
        <v>912</v>
      </c>
      <c r="AF158" s="18">
        <v>760</v>
      </c>
    </row>
    <row r="159" spans="31:32" x14ac:dyDescent="0.2">
      <c r="AE159" s="18">
        <v>918</v>
      </c>
      <c r="AF159" s="18">
        <v>765</v>
      </c>
    </row>
    <row r="160" spans="31:32" x14ac:dyDescent="0.2">
      <c r="AE160" s="18">
        <v>924</v>
      </c>
      <c r="AF160" s="18">
        <v>770</v>
      </c>
    </row>
    <row r="161" spans="31:32" x14ac:dyDescent="0.2">
      <c r="AE161" s="18">
        <v>930</v>
      </c>
      <c r="AF161" s="18">
        <v>775</v>
      </c>
    </row>
    <row r="162" spans="31:32" x14ac:dyDescent="0.2">
      <c r="AE162" s="18">
        <v>936</v>
      </c>
      <c r="AF162" s="18">
        <v>780</v>
      </c>
    </row>
    <row r="163" spans="31:32" x14ac:dyDescent="0.2">
      <c r="AE163" s="18">
        <v>942</v>
      </c>
      <c r="AF163" s="18">
        <v>785</v>
      </c>
    </row>
    <row r="164" spans="31:32" x14ac:dyDescent="0.2">
      <c r="AE164" s="18">
        <v>948</v>
      </c>
      <c r="AF164" s="18">
        <v>790</v>
      </c>
    </row>
    <row r="165" spans="31:32" x14ac:dyDescent="0.2">
      <c r="AE165" s="18">
        <v>954</v>
      </c>
      <c r="AF165" s="18">
        <v>795</v>
      </c>
    </row>
    <row r="166" spans="31:32" x14ac:dyDescent="0.2">
      <c r="AE166" s="18">
        <v>960</v>
      </c>
      <c r="AF166" s="18">
        <v>800</v>
      </c>
    </row>
    <row r="167" spans="31:32" x14ac:dyDescent="0.2">
      <c r="AE167" s="18">
        <v>966</v>
      </c>
      <c r="AF167" s="18">
        <v>805</v>
      </c>
    </row>
    <row r="168" spans="31:32" x14ac:dyDescent="0.2">
      <c r="AE168" s="18">
        <v>972</v>
      </c>
      <c r="AF168" s="18">
        <v>810</v>
      </c>
    </row>
    <row r="169" spans="31:32" x14ac:dyDescent="0.2">
      <c r="AE169" s="18">
        <v>978</v>
      </c>
      <c r="AF169" s="18">
        <v>815</v>
      </c>
    </row>
    <row r="170" spans="31:32" x14ac:dyDescent="0.2">
      <c r="AE170" s="18">
        <v>984</v>
      </c>
      <c r="AF170" s="18">
        <v>820</v>
      </c>
    </row>
    <row r="171" spans="31:32" x14ac:dyDescent="0.2">
      <c r="AE171" s="18">
        <v>990</v>
      </c>
      <c r="AF171" s="18">
        <v>825</v>
      </c>
    </row>
    <row r="172" spans="31:32" x14ac:dyDescent="0.2">
      <c r="AE172" s="18">
        <v>996</v>
      </c>
      <c r="AF172" s="18">
        <v>830</v>
      </c>
    </row>
    <row r="173" spans="31:32" x14ac:dyDescent="0.2">
      <c r="AE173" s="18">
        <v>1002</v>
      </c>
      <c r="AF173" s="18">
        <v>835</v>
      </c>
    </row>
    <row r="174" spans="31:32" x14ac:dyDescent="0.2">
      <c r="AF174" s="18">
        <v>840</v>
      </c>
    </row>
    <row r="175" spans="31:32" x14ac:dyDescent="0.2">
      <c r="AF175" s="18">
        <v>845</v>
      </c>
    </row>
    <row r="176" spans="31:32" x14ac:dyDescent="0.2">
      <c r="AF176" s="18">
        <v>850</v>
      </c>
    </row>
    <row r="177" spans="32:32" x14ac:dyDescent="0.2">
      <c r="AF177" s="18">
        <v>855</v>
      </c>
    </row>
    <row r="178" spans="32:32" x14ac:dyDescent="0.2">
      <c r="AF178" s="18">
        <v>860</v>
      </c>
    </row>
    <row r="179" spans="32:32" x14ac:dyDescent="0.2">
      <c r="AF179" s="18">
        <v>865</v>
      </c>
    </row>
    <row r="180" spans="32:32" x14ac:dyDescent="0.2">
      <c r="AF180" s="18">
        <v>870</v>
      </c>
    </row>
    <row r="181" spans="32:32" x14ac:dyDescent="0.2">
      <c r="AF181" s="18">
        <v>875</v>
      </c>
    </row>
    <row r="182" spans="32:32" x14ac:dyDescent="0.2">
      <c r="AF182" s="18">
        <v>880</v>
      </c>
    </row>
    <row r="183" spans="32:32" x14ac:dyDescent="0.2">
      <c r="AF183" s="18">
        <v>885</v>
      </c>
    </row>
    <row r="184" spans="32:32" x14ac:dyDescent="0.2">
      <c r="AF184" s="18">
        <v>890</v>
      </c>
    </row>
    <row r="185" spans="32:32" x14ac:dyDescent="0.2">
      <c r="AF185" s="18">
        <v>895</v>
      </c>
    </row>
    <row r="186" spans="32:32" x14ac:dyDescent="0.2">
      <c r="AF186" s="18">
        <v>900</v>
      </c>
    </row>
    <row r="187" spans="32:32" x14ac:dyDescent="0.2">
      <c r="AF187" s="18">
        <v>905</v>
      </c>
    </row>
    <row r="188" spans="32:32" x14ac:dyDescent="0.2">
      <c r="AF188" s="18">
        <v>910</v>
      </c>
    </row>
    <row r="189" spans="32:32" x14ac:dyDescent="0.2">
      <c r="AF189" s="18">
        <v>915</v>
      </c>
    </row>
    <row r="190" spans="32:32" x14ac:dyDescent="0.2">
      <c r="AF190" s="18">
        <v>920</v>
      </c>
    </row>
    <row r="191" spans="32:32" x14ac:dyDescent="0.2">
      <c r="AF191" s="18">
        <v>925</v>
      </c>
    </row>
    <row r="192" spans="32:32" x14ac:dyDescent="0.2">
      <c r="AF192" s="18">
        <v>930</v>
      </c>
    </row>
    <row r="193" spans="32:32" x14ac:dyDescent="0.2">
      <c r="AF193" s="18">
        <v>935</v>
      </c>
    </row>
    <row r="194" spans="32:32" x14ac:dyDescent="0.2">
      <c r="AF194" s="18">
        <v>940</v>
      </c>
    </row>
    <row r="195" spans="32:32" x14ac:dyDescent="0.2">
      <c r="AF195" s="18">
        <v>945</v>
      </c>
    </row>
    <row r="196" spans="32:32" x14ac:dyDescent="0.2">
      <c r="AF196" s="18">
        <v>950</v>
      </c>
    </row>
    <row r="197" spans="32:32" x14ac:dyDescent="0.2">
      <c r="AF197" s="18">
        <v>955</v>
      </c>
    </row>
    <row r="198" spans="32:32" x14ac:dyDescent="0.2">
      <c r="AF198" s="18">
        <v>960</v>
      </c>
    </row>
    <row r="199" spans="32:32" x14ac:dyDescent="0.2">
      <c r="AF199" s="18">
        <v>965</v>
      </c>
    </row>
    <row r="200" spans="32:32" x14ac:dyDescent="0.2">
      <c r="AF200" s="18">
        <v>970</v>
      </c>
    </row>
    <row r="201" spans="32:32" x14ac:dyDescent="0.2">
      <c r="AF201" s="18">
        <v>975</v>
      </c>
    </row>
    <row r="202" spans="32:32" x14ac:dyDescent="0.2">
      <c r="AF202" s="18">
        <v>980</v>
      </c>
    </row>
    <row r="203" spans="32:32" x14ac:dyDescent="0.2">
      <c r="AF203" s="18">
        <v>985</v>
      </c>
    </row>
    <row r="204" spans="32:32" x14ac:dyDescent="0.2">
      <c r="AF204" s="18">
        <v>990</v>
      </c>
    </row>
    <row r="205" spans="32:32" x14ac:dyDescent="0.2">
      <c r="AF205" s="18">
        <v>995</v>
      </c>
    </row>
    <row r="206" spans="32:32" x14ac:dyDescent="0.2">
      <c r="AF206" s="18">
        <v>1000</v>
      </c>
    </row>
    <row r="207" spans="32:32" x14ac:dyDescent="0.2">
      <c r="AF207" s="18">
        <v>1005</v>
      </c>
    </row>
    <row r="208" spans="32:32" x14ac:dyDescent="0.2">
      <c r="AF208" s="18">
        <v>1010</v>
      </c>
    </row>
    <row r="209" spans="32:32" x14ac:dyDescent="0.2">
      <c r="AF209" s="18">
        <v>1015</v>
      </c>
    </row>
    <row r="210" spans="32:32" x14ac:dyDescent="0.2">
      <c r="AF210" s="18">
        <v>1020</v>
      </c>
    </row>
    <row r="211" spans="32:32" x14ac:dyDescent="0.2">
      <c r="AF211" s="18">
        <v>1025</v>
      </c>
    </row>
    <row r="212" spans="32:32" x14ac:dyDescent="0.2">
      <c r="AF212" s="18">
        <v>1030</v>
      </c>
    </row>
    <row r="213" spans="32:32" x14ac:dyDescent="0.2">
      <c r="AF213" s="18">
        <v>1035</v>
      </c>
    </row>
    <row r="214" spans="32:32" x14ac:dyDescent="0.2">
      <c r="AF214" s="18">
        <v>1040</v>
      </c>
    </row>
    <row r="215" spans="32:32" x14ac:dyDescent="0.2">
      <c r="AF215" s="18">
        <v>1045</v>
      </c>
    </row>
    <row r="216" spans="32:32" x14ac:dyDescent="0.2">
      <c r="AF216" s="18">
        <v>1050</v>
      </c>
    </row>
    <row r="217" spans="32:32" x14ac:dyDescent="0.2">
      <c r="AF217" s="18">
        <v>1055</v>
      </c>
    </row>
    <row r="218" spans="32:32" x14ac:dyDescent="0.2">
      <c r="AF218" s="18">
        <v>1060</v>
      </c>
    </row>
    <row r="219" spans="32:32" x14ac:dyDescent="0.2">
      <c r="AF219" s="18">
        <v>1065</v>
      </c>
    </row>
    <row r="220" spans="32:32" x14ac:dyDescent="0.2">
      <c r="AF220" s="18">
        <v>1070</v>
      </c>
    </row>
    <row r="221" spans="32:32" x14ac:dyDescent="0.2">
      <c r="AF221" s="18">
        <v>1075</v>
      </c>
    </row>
    <row r="222" spans="32:32" x14ac:dyDescent="0.2">
      <c r="AF222" s="18">
        <v>1080</v>
      </c>
    </row>
    <row r="223" spans="32:32" x14ac:dyDescent="0.2">
      <c r="AF223" s="18">
        <v>1085</v>
      </c>
    </row>
    <row r="224" spans="32:32" x14ac:dyDescent="0.2">
      <c r="AF224" s="18">
        <v>1090</v>
      </c>
    </row>
    <row r="225" spans="32:32" x14ac:dyDescent="0.2">
      <c r="AF225" s="18">
        <v>1095</v>
      </c>
    </row>
    <row r="226" spans="32:32" x14ac:dyDescent="0.2">
      <c r="AF226" s="18">
        <v>1100</v>
      </c>
    </row>
    <row r="227" spans="32:32" x14ac:dyDescent="0.2">
      <c r="AF227" s="18">
        <v>1105</v>
      </c>
    </row>
    <row r="228" spans="32:32" x14ac:dyDescent="0.2">
      <c r="AF228" s="18">
        <v>1110</v>
      </c>
    </row>
    <row r="229" spans="32:32" x14ac:dyDescent="0.2">
      <c r="AF229" s="18">
        <v>1115</v>
      </c>
    </row>
    <row r="230" spans="32:32" x14ac:dyDescent="0.2">
      <c r="AF230" s="18">
        <v>1120</v>
      </c>
    </row>
    <row r="231" spans="32:32" x14ac:dyDescent="0.2">
      <c r="AF231" s="18">
        <v>1125</v>
      </c>
    </row>
    <row r="232" spans="32:32" x14ac:dyDescent="0.2">
      <c r="AF232" s="18">
        <v>1130</v>
      </c>
    </row>
    <row r="233" spans="32:32" x14ac:dyDescent="0.2">
      <c r="AF233" s="18">
        <v>1135</v>
      </c>
    </row>
    <row r="234" spans="32:32" x14ac:dyDescent="0.2">
      <c r="AF234" s="18">
        <v>1140</v>
      </c>
    </row>
    <row r="235" spans="32:32" x14ac:dyDescent="0.2">
      <c r="AF235" s="18">
        <v>1145</v>
      </c>
    </row>
    <row r="236" spans="32:32" x14ac:dyDescent="0.2">
      <c r="AF236" s="18">
        <v>1150</v>
      </c>
    </row>
    <row r="237" spans="32:32" x14ac:dyDescent="0.2">
      <c r="AF237" s="18">
        <v>1155</v>
      </c>
    </row>
    <row r="238" spans="32:32" x14ac:dyDescent="0.2">
      <c r="AF238" s="18">
        <v>1160</v>
      </c>
    </row>
    <row r="239" spans="32:32" x14ac:dyDescent="0.2">
      <c r="AF239" s="18">
        <v>1165</v>
      </c>
    </row>
    <row r="240" spans="32:32" x14ac:dyDescent="0.2">
      <c r="AF240" s="18">
        <v>1170</v>
      </c>
    </row>
    <row r="241" spans="32:32" x14ac:dyDescent="0.2">
      <c r="AF241" s="18">
        <v>1175</v>
      </c>
    </row>
    <row r="242" spans="32:32" x14ac:dyDescent="0.2">
      <c r="AF242" s="18">
        <v>1180</v>
      </c>
    </row>
    <row r="243" spans="32:32" x14ac:dyDescent="0.2">
      <c r="AF243" s="18">
        <v>1185</v>
      </c>
    </row>
    <row r="244" spans="32:32" x14ac:dyDescent="0.2">
      <c r="AF244" s="18">
        <v>1190</v>
      </c>
    </row>
    <row r="245" spans="32:32" x14ac:dyDescent="0.2">
      <c r="AF245" s="18">
        <v>1195</v>
      </c>
    </row>
    <row r="246" spans="32:32" x14ac:dyDescent="0.2">
      <c r="AF246" s="18">
        <v>1200</v>
      </c>
    </row>
    <row r="247" spans="32:32" x14ac:dyDescent="0.2">
      <c r="AF247" s="18">
        <v>1205</v>
      </c>
    </row>
    <row r="248" spans="32:32" x14ac:dyDescent="0.2">
      <c r="AF248" s="18">
        <v>1210</v>
      </c>
    </row>
    <row r="249" spans="32:32" x14ac:dyDescent="0.2">
      <c r="AF249" s="18">
        <v>1215</v>
      </c>
    </row>
    <row r="250" spans="32:32" x14ac:dyDescent="0.2">
      <c r="AF250" s="18">
        <v>1220</v>
      </c>
    </row>
    <row r="251" spans="32:32" x14ac:dyDescent="0.2">
      <c r="AF251" s="18">
        <v>1225</v>
      </c>
    </row>
    <row r="252" spans="32:32" x14ac:dyDescent="0.2">
      <c r="AF252" s="18">
        <v>1230</v>
      </c>
    </row>
    <row r="253" spans="32:32" x14ac:dyDescent="0.2">
      <c r="AF253" s="18">
        <v>1235</v>
      </c>
    </row>
    <row r="254" spans="32:32" x14ac:dyDescent="0.2">
      <c r="AF254" s="18">
        <v>1240</v>
      </c>
    </row>
    <row r="255" spans="32:32" x14ac:dyDescent="0.2">
      <c r="AF255" s="18">
        <v>1245</v>
      </c>
    </row>
    <row r="256" spans="32:32" x14ac:dyDescent="0.2">
      <c r="AF256" s="18">
        <v>1250</v>
      </c>
    </row>
    <row r="257" spans="32:32" x14ac:dyDescent="0.2">
      <c r="AF257" s="18">
        <v>1255</v>
      </c>
    </row>
    <row r="258" spans="32:32" x14ac:dyDescent="0.2">
      <c r="AF258" s="18">
        <v>1260</v>
      </c>
    </row>
    <row r="259" spans="32:32" x14ac:dyDescent="0.2">
      <c r="AF259" s="18">
        <v>1265</v>
      </c>
    </row>
    <row r="260" spans="32:32" x14ac:dyDescent="0.2">
      <c r="AF260" s="18">
        <v>1270</v>
      </c>
    </row>
    <row r="261" spans="32:32" x14ac:dyDescent="0.2">
      <c r="AF261" s="18">
        <v>1275</v>
      </c>
    </row>
    <row r="262" spans="32:32" x14ac:dyDescent="0.2">
      <c r="AF262" s="18">
        <v>1280</v>
      </c>
    </row>
    <row r="263" spans="32:32" x14ac:dyDescent="0.2">
      <c r="AF263" s="18">
        <v>1285</v>
      </c>
    </row>
    <row r="264" spans="32:32" x14ac:dyDescent="0.2">
      <c r="AF264" s="18">
        <v>1290</v>
      </c>
    </row>
    <row r="265" spans="32:32" x14ac:dyDescent="0.2">
      <c r="AF265" s="18">
        <v>1295</v>
      </c>
    </row>
    <row r="266" spans="32:32" x14ac:dyDescent="0.2">
      <c r="AF266" s="18">
        <v>1300</v>
      </c>
    </row>
    <row r="267" spans="32:32" x14ac:dyDescent="0.2">
      <c r="AF267" s="18">
        <v>1305</v>
      </c>
    </row>
    <row r="268" spans="32:32" x14ac:dyDescent="0.2">
      <c r="AF268" s="18">
        <v>1310</v>
      </c>
    </row>
    <row r="269" spans="32:32" x14ac:dyDescent="0.2">
      <c r="AF269" s="18">
        <v>1315</v>
      </c>
    </row>
    <row r="270" spans="32:32" x14ac:dyDescent="0.2">
      <c r="AF270" s="18">
        <v>1320</v>
      </c>
    </row>
    <row r="271" spans="32:32" x14ac:dyDescent="0.2">
      <c r="AF271" s="18">
        <v>1325</v>
      </c>
    </row>
    <row r="272" spans="32:32" x14ac:dyDescent="0.2">
      <c r="AF272" s="18">
        <v>1330</v>
      </c>
    </row>
    <row r="273" spans="32:32" x14ac:dyDescent="0.2">
      <c r="AF273" s="18">
        <v>1335</v>
      </c>
    </row>
    <row r="274" spans="32:32" x14ac:dyDescent="0.2">
      <c r="AF274" s="18">
        <v>1340</v>
      </c>
    </row>
    <row r="275" spans="32:32" x14ac:dyDescent="0.2">
      <c r="AF275" s="18">
        <v>1345</v>
      </c>
    </row>
    <row r="276" spans="32:32" x14ac:dyDescent="0.2">
      <c r="AF276" s="18">
        <v>1350</v>
      </c>
    </row>
    <row r="277" spans="32:32" x14ac:dyDescent="0.2">
      <c r="AF277" s="18">
        <v>1355</v>
      </c>
    </row>
    <row r="278" spans="32:32" x14ac:dyDescent="0.2">
      <c r="AF278" s="18">
        <v>1360</v>
      </c>
    </row>
    <row r="279" spans="32:32" x14ac:dyDescent="0.2">
      <c r="AF279" s="18">
        <v>1365</v>
      </c>
    </row>
    <row r="280" spans="32:32" x14ac:dyDescent="0.2">
      <c r="AF280" s="18">
        <v>1370</v>
      </c>
    </row>
    <row r="281" spans="32:32" x14ac:dyDescent="0.2">
      <c r="AF281" s="18">
        <v>1375</v>
      </c>
    </row>
    <row r="282" spans="32:32" x14ac:dyDescent="0.2">
      <c r="AF282" s="18">
        <v>1380</v>
      </c>
    </row>
    <row r="283" spans="32:32" x14ac:dyDescent="0.2">
      <c r="AF283" s="18">
        <v>1385</v>
      </c>
    </row>
    <row r="284" spans="32:32" x14ac:dyDescent="0.2">
      <c r="AF284" s="18">
        <v>1390</v>
      </c>
    </row>
    <row r="285" spans="32:32" x14ac:dyDescent="0.2">
      <c r="AF285" s="18">
        <v>1395</v>
      </c>
    </row>
    <row r="286" spans="32:32" x14ac:dyDescent="0.2">
      <c r="AF286" s="18">
        <v>1400</v>
      </c>
    </row>
    <row r="287" spans="32:32" x14ac:dyDescent="0.2">
      <c r="AF287" s="18">
        <v>1405</v>
      </c>
    </row>
    <row r="288" spans="32:32" x14ac:dyDescent="0.2">
      <c r="AF288" s="18">
        <v>1410</v>
      </c>
    </row>
    <row r="289" spans="32:32" x14ac:dyDescent="0.2">
      <c r="AF289" s="18">
        <v>1415</v>
      </c>
    </row>
    <row r="290" spans="32:32" x14ac:dyDescent="0.2">
      <c r="AF290" s="18">
        <v>1420</v>
      </c>
    </row>
    <row r="291" spans="32:32" x14ac:dyDescent="0.2">
      <c r="AF291" s="18">
        <v>1425</v>
      </c>
    </row>
    <row r="292" spans="32:32" x14ac:dyDescent="0.2">
      <c r="AF292" s="18">
        <v>1430</v>
      </c>
    </row>
    <row r="293" spans="32:32" x14ac:dyDescent="0.2">
      <c r="AF293" s="18">
        <v>1435</v>
      </c>
    </row>
    <row r="294" spans="32:32" x14ac:dyDescent="0.2">
      <c r="AF294" s="18">
        <v>1440</v>
      </c>
    </row>
    <row r="295" spans="32:32" x14ac:dyDescent="0.2">
      <c r="AF295" s="18">
        <v>1445</v>
      </c>
    </row>
    <row r="296" spans="32:32" x14ac:dyDescent="0.2">
      <c r="AF296" s="18">
        <v>1450</v>
      </c>
    </row>
    <row r="297" spans="32:32" x14ac:dyDescent="0.2">
      <c r="AF297" s="18">
        <v>1455</v>
      </c>
    </row>
    <row r="298" spans="32:32" x14ac:dyDescent="0.2">
      <c r="AF298" s="18">
        <v>1460</v>
      </c>
    </row>
    <row r="299" spans="32:32" x14ac:dyDescent="0.2">
      <c r="AF299" s="18">
        <v>1465</v>
      </c>
    </row>
    <row r="300" spans="32:32" x14ac:dyDescent="0.2">
      <c r="AF300" s="18">
        <v>1470</v>
      </c>
    </row>
    <row r="301" spans="32:32" x14ac:dyDescent="0.2">
      <c r="AF301" s="18">
        <v>1475</v>
      </c>
    </row>
    <row r="302" spans="32:32" x14ac:dyDescent="0.2">
      <c r="AF302" s="18">
        <v>1480</v>
      </c>
    </row>
    <row r="303" spans="32:32" x14ac:dyDescent="0.2">
      <c r="AF303" s="18">
        <v>1485</v>
      </c>
    </row>
    <row r="304" spans="32:32" x14ac:dyDescent="0.2">
      <c r="AF304" s="18">
        <v>1490</v>
      </c>
    </row>
    <row r="305" spans="32:32" x14ac:dyDescent="0.2">
      <c r="AF305" s="18">
        <v>1495</v>
      </c>
    </row>
    <row r="306" spans="32:32" x14ac:dyDescent="0.2">
      <c r="AF306" s="18">
        <v>1500</v>
      </c>
    </row>
    <row r="307" spans="32:32" x14ac:dyDescent="0.2">
      <c r="AF307" s="18">
        <v>1505</v>
      </c>
    </row>
    <row r="308" spans="32:32" x14ac:dyDescent="0.2">
      <c r="AF308" s="18">
        <v>1510</v>
      </c>
    </row>
    <row r="309" spans="32:32" x14ac:dyDescent="0.2">
      <c r="AF309" s="18">
        <v>1515</v>
      </c>
    </row>
    <row r="310" spans="32:32" x14ac:dyDescent="0.2">
      <c r="AF310" s="18">
        <v>1520</v>
      </c>
    </row>
    <row r="311" spans="32:32" x14ac:dyDescent="0.2">
      <c r="AF311" s="18">
        <v>1525</v>
      </c>
    </row>
    <row r="312" spans="32:32" x14ac:dyDescent="0.2">
      <c r="AF312" s="18">
        <v>1530</v>
      </c>
    </row>
    <row r="313" spans="32:32" x14ac:dyDescent="0.2">
      <c r="AF313" s="18">
        <v>1535</v>
      </c>
    </row>
    <row r="314" spans="32:32" x14ac:dyDescent="0.2">
      <c r="AF314" s="18">
        <v>1540</v>
      </c>
    </row>
    <row r="315" spans="32:32" x14ac:dyDescent="0.2">
      <c r="AF315" s="18">
        <v>1545</v>
      </c>
    </row>
    <row r="316" spans="32:32" x14ac:dyDescent="0.2">
      <c r="AF316" s="18">
        <v>1550</v>
      </c>
    </row>
    <row r="317" spans="32:32" x14ac:dyDescent="0.2">
      <c r="AF317" s="18">
        <v>1555</v>
      </c>
    </row>
    <row r="318" spans="32:32" x14ac:dyDescent="0.2">
      <c r="AF318" s="18">
        <v>1560</v>
      </c>
    </row>
    <row r="319" spans="32:32" x14ac:dyDescent="0.2">
      <c r="AF319" s="18">
        <v>1565</v>
      </c>
    </row>
    <row r="320" spans="32:32" x14ac:dyDescent="0.2">
      <c r="AF320" s="18">
        <v>1570</v>
      </c>
    </row>
    <row r="321" spans="32:32" x14ac:dyDescent="0.2">
      <c r="AF321" s="18">
        <v>1575</v>
      </c>
    </row>
    <row r="322" spans="32:32" x14ac:dyDescent="0.2">
      <c r="AF322" s="18">
        <v>1580</v>
      </c>
    </row>
    <row r="323" spans="32:32" x14ac:dyDescent="0.2">
      <c r="AF323" s="18">
        <v>1585</v>
      </c>
    </row>
    <row r="324" spans="32:32" x14ac:dyDescent="0.2">
      <c r="AF324" s="18">
        <v>1590</v>
      </c>
    </row>
    <row r="325" spans="32:32" x14ac:dyDescent="0.2">
      <c r="AF325" s="18">
        <v>1595</v>
      </c>
    </row>
    <row r="326" spans="32:32" x14ac:dyDescent="0.2">
      <c r="AF326" s="18">
        <v>1600</v>
      </c>
    </row>
    <row r="327" spans="32:32" x14ac:dyDescent="0.2">
      <c r="AF327" s="18">
        <v>1605</v>
      </c>
    </row>
    <row r="328" spans="32:32" x14ac:dyDescent="0.2">
      <c r="AF328" s="18">
        <v>1610</v>
      </c>
    </row>
    <row r="329" spans="32:32" x14ac:dyDescent="0.2">
      <c r="AF329" s="18">
        <v>1615</v>
      </c>
    </row>
    <row r="330" spans="32:32" x14ac:dyDescent="0.2">
      <c r="AF330" s="18">
        <v>1620</v>
      </c>
    </row>
    <row r="331" spans="32:32" x14ac:dyDescent="0.2">
      <c r="AF331" s="18">
        <v>1625</v>
      </c>
    </row>
    <row r="332" spans="32:32" x14ac:dyDescent="0.2">
      <c r="AF332" s="18">
        <v>1630</v>
      </c>
    </row>
    <row r="333" spans="32:32" x14ac:dyDescent="0.2">
      <c r="AF333" s="18">
        <v>1635</v>
      </c>
    </row>
    <row r="334" spans="32:32" x14ac:dyDescent="0.2">
      <c r="AF334" s="18">
        <v>1640</v>
      </c>
    </row>
    <row r="335" spans="32:32" x14ac:dyDescent="0.2">
      <c r="AF335" s="18">
        <v>1645</v>
      </c>
    </row>
    <row r="336" spans="32:32" x14ac:dyDescent="0.2">
      <c r="AF336" s="18">
        <v>1650</v>
      </c>
    </row>
    <row r="337" spans="32:32" x14ac:dyDescent="0.2">
      <c r="AF337" s="18">
        <v>1655</v>
      </c>
    </row>
    <row r="338" spans="32:32" x14ac:dyDescent="0.2">
      <c r="AF338" s="18">
        <v>1660</v>
      </c>
    </row>
    <row r="339" spans="32:32" x14ac:dyDescent="0.2">
      <c r="AF339" s="18">
        <v>1665</v>
      </c>
    </row>
    <row r="340" spans="32:32" x14ac:dyDescent="0.2">
      <c r="AF340" s="18">
        <v>1670</v>
      </c>
    </row>
    <row r="341" spans="32:32" x14ac:dyDescent="0.2">
      <c r="AF341" s="18">
        <v>1675</v>
      </c>
    </row>
    <row r="342" spans="32:32" x14ac:dyDescent="0.2">
      <c r="AF342" s="18">
        <v>1680</v>
      </c>
    </row>
    <row r="343" spans="32:32" x14ac:dyDescent="0.2">
      <c r="AF343" s="18">
        <v>1685</v>
      </c>
    </row>
    <row r="344" spans="32:32" x14ac:dyDescent="0.2">
      <c r="AF344" s="18">
        <v>1690</v>
      </c>
    </row>
    <row r="345" spans="32:32" x14ac:dyDescent="0.2">
      <c r="AF345" s="18">
        <v>1695</v>
      </c>
    </row>
    <row r="346" spans="32:32" x14ac:dyDescent="0.2">
      <c r="AF346" s="18">
        <v>1700</v>
      </c>
    </row>
    <row r="347" spans="32:32" x14ac:dyDescent="0.2">
      <c r="AF347" s="18">
        <v>1705</v>
      </c>
    </row>
    <row r="348" spans="32:32" x14ac:dyDescent="0.2">
      <c r="AF348" s="18">
        <v>1710</v>
      </c>
    </row>
    <row r="349" spans="32:32" x14ac:dyDescent="0.2">
      <c r="AF349" s="18">
        <v>1715</v>
      </c>
    </row>
    <row r="350" spans="32:32" x14ac:dyDescent="0.2">
      <c r="AF350" s="18">
        <v>1720</v>
      </c>
    </row>
    <row r="351" spans="32:32" x14ac:dyDescent="0.2">
      <c r="AF351" s="18">
        <v>1725</v>
      </c>
    </row>
    <row r="352" spans="32:32" x14ac:dyDescent="0.2">
      <c r="AF352" s="18">
        <v>1730</v>
      </c>
    </row>
    <row r="353" spans="32:32" x14ac:dyDescent="0.2">
      <c r="AF353" s="18">
        <v>1735</v>
      </c>
    </row>
    <row r="354" spans="32:32" x14ac:dyDescent="0.2">
      <c r="AF354" s="18">
        <v>1740</v>
      </c>
    </row>
    <row r="355" spans="32:32" x14ac:dyDescent="0.2">
      <c r="AF355" s="18">
        <v>1745</v>
      </c>
    </row>
    <row r="356" spans="32:32" x14ac:dyDescent="0.2">
      <c r="AF356" s="18">
        <v>1750</v>
      </c>
    </row>
    <row r="357" spans="32:32" x14ac:dyDescent="0.2">
      <c r="AF357" s="18">
        <v>1755</v>
      </c>
    </row>
    <row r="358" spans="32:32" x14ac:dyDescent="0.2">
      <c r="AF358" s="18">
        <v>1760</v>
      </c>
    </row>
    <row r="359" spans="32:32" x14ac:dyDescent="0.2">
      <c r="AF359" s="18">
        <v>1765</v>
      </c>
    </row>
    <row r="360" spans="32:32" x14ac:dyDescent="0.2">
      <c r="AF360" s="18">
        <v>1770</v>
      </c>
    </row>
    <row r="361" spans="32:32" x14ac:dyDescent="0.2">
      <c r="AF361" s="18">
        <v>1775</v>
      </c>
    </row>
    <row r="362" spans="32:32" x14ac:dyDescent="0.2">
      <c r="AF362" s="18">
        <v>1780</v>
      </c>
    </row>
    <row r="363" spans="32:32" x14ac:dyDescent="0.2">
      <c r="AF363" s="18">
        <v>1785</v>
      </c>
    </row>
    <row r="364" spans="32:32" x14ac:dyDescent="0.2">
      <c r="AF364" s="18">
        <v>1790</v>
      </c>
    </row>
    <row r="365" spans="32:32" x14ac:dyDescent="0.2">
      <c r="AF365" s="18">
        <v>1795</v>
      </c>
    </row>
    <row r="366" spans="32:32" x14ac:dyDescent="0.2">
      <c r="AF366" s="18">
        <v>1800</v>
      </c>
    </row>
    <row r="367" spans="32:32" x14ac:dyDescent="0.2">
      <c r="AF367" s="18">
        <v>1805</v>
      </c>
    </row>
    <row r="368" spans="32:32" x14ac:dyDescent="0.2">
      <c r="AF368" s="18">
        <v>1810</v>
      </c>
    </row>
    <row r="369" spans="32:32" x14ac:dyDescent="0.2">
      <c r="AF369" s="18">
        <v>1815</v>
      </c>
    </row>
    <row r="370" spans="32:32" x14ac:dyDescent="0.2">
      <c r="AF370" s="18">
        <v>1820</v>
      </c>
    </row>
    <row r="371" spans="32:32" x14ac:dyDescent="0.2">
      <c r="AF371" s="18">
        <v>1825</v>
      </c>
    </row>
    <row r="372" spans="32:32" x14ac:dyDescent="0.2">
      <c r="AF372" s="18">
        <v>1830</v>
      </c>
    </row>
    <row r="373" spans="32:32" x14ac:dyDescent="0.2">
      <c r="AF373" s="18">
        <v>1835</v>
      </c>
    </row>
    <row r="374" spans="32:32" x14ac:dyDescent="0.2">
      <c r="AF374" s="18">
        <v>1840</v>
      </c>
    </row>
    <row r="375" spans="32:32" x14ac:dyDescent="0.2">
      <c r="AF375" s="18">
        <v>1845</v>
      </c>
    </row>
    <row r="376" spans="32:32" x14ac:dyDescent="0.2">
      <c r="AF376" s="18">
        <v>1850</v>
      </c>
    </row>
    <row r="377" spans="32:32" x14ac:dyDescent="0.2">
      <c r="AF377" s="18">
        <v>1855</v>
      </c>
    </row>
    <row r="378" spans="32:32" x14ac:dyDescent="0.2">
      <c r="AF378" s="18">
        <v>1860</v>
      </c>
    </row>
    <row r="379" spans="32:32" x14ac:dyDescent="0.2">
      <c r="AF379" s="18">
        <v>1865</v>
      </c>
    </row>
    <row r="380" spans="32:32" x14ac:dyDescent="0.2">
      <c r="AF380" s="18">
        <v>1870</v>
      </c>
    </row>
    <row r="381" spans="32:32" x14ac:dyDescent="0.2">
      <c r="AF381" s="18">
        <v>1875</v>
      </c>
    </row>
    <row r="382" spans="32:32" x14ac:dyDescent="0.2">
      <c r="AF382" s="18">
        <v>1880</v>
      </c>
    </row>
    <row r="383" spans="32:32" x14ac:dyDescent="0.2">
      <c r="AF383" s="18">
        <v>1885</v>
      </c>
    </row>
    <row r="384" spans="32:32" x14ac:dyDescent="0.2">
      <c r="AF384" s="18">
        <v>1890</v>
      </c>
    </row>
    <row r="385" spans="32:32" x14ac:dyDescent="0.2">
      <c r="AF385" s="18">
        <v>1895</v>
      </c>
    </row>
    <row r="386" spans="32:32" x14ac:dyDescent="0.2">
      <c r="AF386" s="18">
        <v>1900</v>
      </c>
    </row>
    <row r="387" spans="32:32" x14ac:dyDescent="0.2">
      <c r="AF387" s="18">
        <v>1905</v>
      </c>
    </row>
    <row r="388" spans="32:32" x14ac:dyDescent="0.2">
      <c r="AF388" s="18">
        <v>1910</v>
      </c>
    </row>
    <row r="389" spans="32:32" x14ac:dyDescent="0.2">
      <c r="AF389" s="18">
        <v>1915</v>
      </c>
    </row>
    <row r="390" spans="32:32" x14ac:dyDescent="0.2">
      <c r="AF390" s="18">
        <v>1920</v>
      </c>
    </row>
    <row r="391" spans="32:32" x14ac:dyDescent="0.2">
      <c r="AF391" s="18">
        <v>1925</v>
      </c>
    </row>
    <row r="392" spans="32:32" x14ac:dyDescent="0.2">
      <c r="AF392" s="18">
        <v>1930</v>
      </c>
    </row>
    <row r="393" spans="32:32" x14ac:dyDescent="0.2">
      <c r="AF393" s="18">
        <v>1935</v>
      </c>
    </row>
    <row r="394" spans="32:32" x14ac:dyDescent="0.2">
      <c r="AF394" s="18">
        <v>1940</v>
      </c>
    </row>
    <row r="395" spans="32:32" x14ac:dyDescent="0.2">
      <c r="AF395" s="18">
        <v>1945</v>
      </c>
    </row>
    <row r="396" spans="32:32" x14ac:dyDescent="0.2">
      <c r="AF396" s="18">
        <v>1950</v>
      </c>
    </row>
    <row r="397" spans="32:32" x14ac:dyDescent="0.2">
      <c r="AF397" s="18">
        <v>1955</v>
      </c>
    </row>
    <row r="398" spans="32:32" x14ac:dyDescent="0.2">
      <c r="AF398" s="18">
        <v>1960</v>
      </c>
    </row>
    <row r="399" spans="32:32" x14ac:dyDescent="0.2">
      <c r="AF399" s="18">
        <v>1965</v>
      </c>
    </row>
    <row r="400" spans="32:32" x14ac:dyDescent="0.2">
      <c r="AF400" s="18">
        <v>1970</v>
      </c>
    </row>
    <row r="401" spans="32:32" x14ac:dyDescent="0.2">
      <c r="AF401" s="18">
        <v>1975</v>
      </c>
    </row>
    <row r="402" spans="32:32" x14ac:dyDescent="0.2">
      <c r="AF402" s="18">
        <v>1980</v>
      </c>
    </row>
    <row r="403" spans="32:32" x14ac:dyDescent="0.2">
      <c r="AF403" s="18">
        <v>1985</v>
      </c>
    </row>
    <row r="404" spans="32:32" x14ac:dyDescent="0.2">
      <c r="AF404" s="18">
        <v>1990</v>
      </c>
    </row>
    <row r="405" spans="32:32" x14ac:dyDescent="0.2">
      <c r="AF405" s="18">
        <v>1995</v>
      </c>
    </row>
    <row r="406" spans="32:32" x14ac:dyDescent="0.2">
      <c r="AF406" s="18">
        <v>2000</v>
      </c>
    </row>
    <row r="407" spans="32:32" x14ac:dyDescent="0.2">
      <c r="AF407" s="18">
        <v>2005</v>
      </c>
    </row>
    <row r="408" spans="32:32" x14ac:dyDescent="0.2">
      <c r="AF408" s="18">
        <v>2010</v>
      </c>
    </row>
    <row r="409" spans="32:32" x14ac:dyDescent="0.2">
      <c r="AF409" s="18">
        <v>2015</v>
      </c>
    </row>
    <row r="410" spans="32:32" x14ac:dyDescent="0.2">
      <c r="AF410" s="18">
        <v>2020</v>
      </c>
    </row>
    <row r="411" spans="32:32" x14ac:dyDescent="0.2">
      <c r="AF411" s="18">
        <v>2025</v>
      </c>
    </row>
    <row r="412" spans="32:32" x14ac:dyDescent="0.2">
      <c r="AF412" s="18">
        <v>2030</v>
      </c>
    </row>
    <row r="413" spans="32:32" x14ac:dyDescent="0.2">
      <c r="AF413" s="18">
        <v>2035</v>
      </c>
    </row>
    <row r="414" spans="32:32" x14ac:dyDescent="0.2">
      <c r="AF414" s="18">
        <v>2040</v>
      </c>
    </row>
    <row r="415" spans="32:32" x14ac:dyDescent="0.2">
      <c r="AF415" s="18">
        <v>2045</v>
      </c>
    </row>
    <row r="416" spans="32:32" x14ac:dyDescent="0.2">
      <c r="AF416" s="18">
        <v>2050</v>
      </c>
    </row>
    <row r="417" spans="32:32" x14ac:dyDescent="0.2">
      <c r="AF417" s="18">
        <v>2055</v>
      </c>
    </row>
    <row r="418" spans="32:32" x14ac:dyDescent="0.2">
      <c r="AF418" s="18">
        <v>2060</v>
      </c>
    </row>
    <row r="419" spans="32:32" x14ac:dyDescent="0.2">
      <c r="AF419" s="18">
        <v>2065</v>
      </c>
    </row>
    <row r="420" spans="32:32" x14ac:dyDescent="0.2">
      <c r="AF420" s="18">
        <v>2070</v>
      </c>
    </row>
    <row r="421" spans="32:32" x14ac:dyDescent="0.2">
      <c r="AF421" s="18">
        <v>2075</v>
      </c>
    </row>
    <row r="422" spans="32:32" x14ac:dyDescent="0.2">
      <c r="AF422" s="18">
        <v>2080</v>
      </c>
    </row>
    <row r="423" spans="32:32" x14ac:dyDescent="0.2">
      <c r="AF423" s="18">
        <v>2085</v>
      </c>
    </row>
    <row r="424" spans="32:32" x14ac:dyDescent="0.2">
      <c r="AF424" s="18">
        <v>2090</v>
      </c>
    </row>
    <row r="425" spans="32:32" x14ac:dyDescent="0.2">
      <c r="AF425" s="18">
        <v>2095</v>
      </c>
    </row>
    <row r="426" spans="32:32" x14ac:dyDescent="0.2">
      <c r="AF426" s="18">
        <v>2100</v>
      </c>
    </row>
    <row r="427" spans="32:32" x14ac:dyDescent="0.2">
      <c r="AF427" s="18">
        <v>2105</v>
      </c>
    </row>
    <row r="428" spans="32:32" x14ac:dyDescent="0.2">
      <c r="AF428" s="18">
        <v>2110</v>
      </c>
    </row>
    <row r="429" spans="32:32" x14ac:dyDescent="0.2">
      <c r="AF429" s="18">
        <v>2115</v>
      </c>
    </row>
    <row r="430" spans="32:32" x14ac:dyDescent="0.2">
      <c r="AF430" s="18">
        <v>2120</v>
      </c>
    </row>
    <row r="431" spans="32:32" x14ac:dyDescent="0.2">
      <c r="AF431" s="18">
        <v>2125</v>
      </c>
    </row>
    <row r="432" spans="32:32" x14ac:dyDescent="0.2">
      <c r="AF432" s="18">
        <v>2130</v>
      </c>
    </row>
    <row r="433" spans="32:32" x14ac:dyDescent="0.2">
      <c r="AF433" s="18">
        <v>2135</v>
      </c>
    </row>
    <row r="434" spans="32:32" x14ac:dyDescent="0.2">
      <c r="AF434" s="18">
        <v>2140</v>
      </c>
    </row>
    <row r="435" spans="32:32" x14ac:dyDescent="0.2">
      <c r="AF435" s="18">
        <v>2145</v>
      </c>
    </row>
    <row r="436" spans="32:32" x14ac:dyDescent="0.2">
      <c r="AF436" s="18">
        <v>2150</v>
      </c>
    </row>
    <row r="437" spans="32:32" x14ac:dyDescent="0.2">
      <c r="AF437" s="18">
        <v>2155</v>
      </c>
    </row>
    <row r="438" spans="32:32" x14ac:dyDescent="0.2">
      <c r="AF438" s="18">
        <v>2160</v>
      </c>
    </row>
    <row r="439" spans="32:32" x14ac:dyDescent="0.2">
      <c r="AF439" s="18">
        <v>2165</v>
      </c>
    </row>
    <row r="440" spans="32:32" x14ac:dyDescent="0.2">
      <c r="AF440" s="18">
        <v>2170</v>
      </c>
    </row>
    <row r="441" spans="32:32" x14ac:dyDescent="0.2">
      <c r="AF441" s="18">
        <v>2175</v>
      </c>
    </row>
    <row r="442" spans="32:32" x14ac:dyDescent="0.2">
      <c r="AF442" s="18">
        <v>2180</v>
      </c>
    </row>
    <row r="443" spans="32:32" x14ac:dyDescent="0.2">
      <c r="AF443" s="18">
        <v>2185</v>
      </c>
    </row>
    <row r="444" spans="32:32" x14ac:dyDescent="0.2">
      <c r="AF444" s="18">
        <v>2190</v>
      </c>
    </row>
    <row r="445" spans="32:32" x14ac:dyDescent="0.2">
      <c r="AF445" s="18">
        <v>2195</v>
      </c>
    </row>
    <row r="446" spans="32:32" x14ac:dyDescent="0.2">
      <c r="AF446" s="18">
        <v>2200</v>
      </c>
    </row>
    <row r="447" spans="32:32" x14ac:dyDescent="0.2">
      <c r="AF447" s="18">
        <v>2205</v>
      </c>
    </row>
    <row r="448" spans="32:32" x14ac:dyDescent="0.2">
      <c r="AF448" s="18">
        <v>2210</v>
      </c>
    </row>
    <row r="449" spans="32:32" x14ac:dyDescent="0.2">
      <c r="AF449" s="18">
        <v>2215</v>
      </c>
    </row>
    <row r="450" spans="32:32" x14ac:dyDescent="0.2">
      <c r="AF450" s="18">
        <v>2220</v>
      </c>
    </row>
    <row r="451" spans="32:32" x14ac:dyDescent="0.2">
      <c r="AF451" s="18">
        <v>2225</v>
      </c>
    </row>
    <row r="452" spans="32:32" x14ac:dyDescent="0.2">
      <c r="AF452" s="18">
        <v>2230</v>
      </c>
    </row>
    <row r="453" spans="32:32" x14ac:dyDescent="0.2">
      <c r="AF453" s="18">
        <v>2235</v>
      </c>
    </row>
    <row r="454" spans="32:32" x14ac:dyDescent="0.2">
      <c r="AF454" s="18">
        <v>2240</v>
      </c>
    </row>
    <row r="455" spans="32:32" x14ac:dyDescent="0.2">
      <c r="AF455" s="18">
        <v>2245</v>
      </c>
    </row>
    <row r="456" spans="32:32" x14ac:dyDescent="0.2">
      <c r="AF456" s="18">
        <v>2250</v>
      </c>
    </row>
    <row r="457" spans="32:32" x14ac:dyDescent="0.2">
      <c r="AF457" s="18">
        <v>2255</v>
      </c>
    </row>
    <row r="458" spans="32:32" x14ac:dyDescent="0.2">
      <c r="AF458" s="18">
        <v>2260</v>
      </c>
    </row>
    <row r="459" spans="32:32" x14ac:dyDescent="0.2">
      <c r="AF459" s="18">
        <v>2265</v>
      </c>
    </row>
    <row r="460" spans="32:32" x14ac:dyDescent="0.2">
      <c r="AF460" s="18">
        <v>2270</v>
      </c>
    </row>
    <row r="461" spans="32:32" x14ac:dyDescent="0.2">
      <c r="AF461" s="18">
        <v>2275</v>
      </c>
    </row>
    <row r="462" spans="32:32" x14ac:dyDescent="0.2">
      <c r="AF462" s="18">
        <v>2280</v>
      </c>
    </row>
    <row r="463" spans="32:32" x14ac:dyDescent="0.2">
      <c r="AF463" s="18">
        <v>2285</v>
      </c>
    </row>
    <row r="464" spans="32:32" x14ac:dyDescent="0.2">
      <c r="AF464" s="18">
        <v>2290</v>
      </c>
    </row>
    <row r="465" spans="32:32" x14ac:dyDescent="0.2">
      <c r="AF465" s="18">
        <v>2295</v>
      </c>
    </row>
    <row r="466" spans="32:32" x14ac:dyDescent="0.2">
      <c r="AF466" s="18">
        <v>2300</v>
      </c>
    </row>
    <row r="467" spans="32:32" x14ac:dyDescent="0.2">
      <c r="AF467" s="18">
        <v>2305</v>
      </c>
    </row>
    <row r="468" spans="32:32" x14ac:dyDescent="0.2">
      <c r="AF468" s="18">
        <v>2310</v>
      </c>
    </row>
    <row r="469" spans="32:32" x14ac:dyDescent="0.2">
      <c r="AF469" s="18">
        <v>2315</v>
      </c>
    </row>
    <row r="470" spans="32:32" x14ac:dyDescent="0.2">
      <c r="AF470" s="18">
        <v>2320</v>
      </c>
    </row>
    <row r="471" spans="32:32" x14ac:dyDescent="0.2">
      <c r="AF471" s="18">
        <v>2325</v>
      </c>
    </row>
    <row r="472" spans="32:32" x14ac:dyDescent="0.2">
      <c r="AF472" s="18">
        <v>2330</v>
      </c>
    </row>
    <row r="473" spans="32:32" x14ac:dyDescent="0.2">
      <c r="AF473" s="18">
        <v>2335</v>
      </c>
    </row>
    <row r="474" spans="32:32" x14ac:dyDescent="0.2">
      <c r="AF474" s="18">
        <v>2340</v>
      </c>
    </row>
    <row r="475" spans="32:32" x14ac:dyDescent="0.2">
      <c r="AF475" s="18">
        <v>2345</v>
      </c>
    </row>
    <row r="476" spans="32:32" x14ac:dyDescent="0.2">
      <c r="AF476" s="18">
        <v>2350</v>
      </c>
    </row>
    <row r="477" spans="32:32" x14ac:dyDescent="0.2">
      <c r="AF477" s="18">
        <v>2355</v>
      </c>
    </row>
    <row r="478" spans="32:32" x14ac:dyDescent="0.2">
      <c r="AF478" s="18">
        <v>2360</v>
      </c>
    </row>
    <row r="479" spans="32:32" x14ac:dyDescent="0.2">
      <c r="AF479" s="18">
        <v>2365</v>
      </c>
    </row>
    <row r="480" spans="32:32" x14ac:dyDescent="0.2">
      <c r="AF480" s="18">
        <v>2370</v>
      </c>
    </row>
    <row r="481" spans="32:32" x14ac:dyDescent="0.2">
      <c r="AF481" s="18">
        <v>2375</v>
      </c>
    </row>
    <row r="482" spans="32:32" x14ac:dyDescent="0.2">
      <c r="AF482" s="18">
        <v>2380</v>
      </c>
    </row>
    <row r="483" spans="32:32" x14ac:dyDescent="0.2">
      <c r="AF483" s="18">
        <v>2385</v>
      </c>
    </row>
    <row r="484" spans="32:32" x14ac:dyDescent="0.2">
      <c r="AF484" s="18">
        <v>2390</v>
      </c>
    </row>
    <row r="485" spans="32:32" x14ac:dyDescent="0.2">
      <c r="AF485" s="18">
        <v>2395</v>
      </c>
    </row>
    <row r="486" spans="32:32" x14ac:dyDescent="0.2">
      <c r="AF486" s="18">
        <v>2400</v>
      </c>
    </row>
    <row r="487" spans="32:32" x14ac:dyDescent="0.2">
      <c r="AF487" s="18">
        <v>2405</v>
      </c>
    </row>
    <row r="488" spans="32:32" x14ac:dyDescent="0.2">
      <c r="AF488" s="18">
        <v>2410</v>
      </c>
    </row>
    <row r="489" spans="32:32" x14ac:dyDescent="0.2">
      <c r="AF489" s="18">
        <v>2415</v>
      </c>
    </row>
    <row r="490" spans="32:32" x14ac:dyDescent="0.2">
      <c r="AF490" s="18">
        <v>2420</v>
      </c>
    </row>
    <row r="491" spans="32:32" x14ac:dyDescent="0.2">
      <c r="AF491" s="18">
        <v>2425</v>
      </c>
    </row>
    <row r="492" spans="32:32" x14ac:dyDescent="0.2">
      <c r="AF492" s="18">
        <v>2430</v>
      </c>
    </row>
    <row r="493" spans="32:32" x14ac:dyDescent="0.2">
      <c r="AF493" s="18">
        <v>2435</v>
      </c>
    </row>
    <row r="494" spans="32:32" x14ac:dyDescent="0.2">
      <c r="AF494" s="18">
        <v>2440</v>
      </c>
    </row>
    <row r="495" spans="32:32" x14ac:dyDescent="0.2">
      <c r="AF495" s="18">
        <v>2445</v>
      </c>
    </row>
    <row r="496" spans="32:32" x14ac:dyDescent="0.2">
      <c r="AF496" s="18">
        <v>2450</v>
      </c>
    </row>
    <row r="497" spans="32:32" x14ac:dyDescent="0.2">
      <c r="AF497" s="18">
        <v>2455</v>
      </c>
    </row>
    <row r="498" spans="32:32" x14ac:dyDescent="0.2">
      <c r="AF498" s="18">
        <v>2460</v>
      </c>
    </row>
    <row r="499" spans="32:32" x14ac:dyDescent="0.2">
      <c r="AF499" s="18">
        <v>2465</v>
      </c>
    </row>
    <row r="500" spans="32:32" x14ac:dyDescent="0.2">
      <c r="AF500" s="18">
        <v>2470</v>
      </c>
    </row>
    <row r="501" spans="32:32" x14ac:dyDescent="0.2">
      <c r="AF501" s="18">
        <v>2475</v>
      </c>
    </row>
    <row r="502" spans="32:32" x14ac:dyDescent="0.2">
      <c r="AF502" s="18">
        <v>2480</v>
      </c>
    </row>
    <row r="503" spans="32:32" x14ac:dyDescent="0.2">
      <c r="AF503" s="18">
        <v>2485</v>
      </c>
    </row>
    <row r="504" spans="32:32" x14ac:dyDescent="0.2">
      <c r="AF504" s="18">
        <v>2490</v>
      </c>
    </row>
    <row r="505" spans="32:32" x14ac:dyDescent="0.2">
      <c r="AF505" s="18">
        <v>2495</v>
      </c>
    </row>
    <row r="506" spans="32:32" x14ac:dyDescent="0.2">
      <c r="AF506" s="18">
        <v>2500</v>
      </c>
    </row>
    <row r="507" spans="32:32" x14ac:dyDescent="0.2">
      <c r="AF507" s="18">
        <v>2505</v>
      </c>
    </row>
    <row r="508" spans="32:32" x14ac:dyDescent="0.2">
      <c r="AF508" s="18">
        <v>2510</v>
      </c>
    </row>
    <row r="509" spans="32:32" x14ac:dyDescent="0.2">
      <c r="AF509" s="18">
        <v>2515</v>
      </c>
    </row>
    <row r="510" spans="32:32" x14ac:dyDescent="0.2">
      <c r="AF510" s="18">
        <v>2520</v>
      </c>
    </row>
    <row r="511" spans="32:32" x14ac:dyDescent="0.2">
      <c r="AF511" s="18">
        <v>2525</v>
      </c>
    </row>
    <row r="512" spans="32:32" x14ac:dyDescent="0.2">
      <c r="AF512" s="18">
        <v>2530</v>
      </c>
    </row>
    <row r="513" spans="32:32" x14ac:dyDescent="0.2">
      <c r="AF513" s="18">
        <v>2535</v>
      </c>
    </row>
    <row r="514" spans="32:32" x14ac:dyDescent="0.2">
      <c r="AF514" s="18">
        <v>2540</v>
      </c>
    </row>
    <row r="515" spans="32:32" x14ac:dyDescent="0.2">
      <c r="AF515" s="18">
        <v>2545</v>
      </c>
    </row>
    <row r="516" spans="32:32" x14ac:dyDescent="0.2">
      <c r="AF516" s="18">
        <v>2550</v>
      </c>
    </row>
    <row r="517" spans="32:32" x14ac:dyDescent="0.2">
      <c r="AF517" s="18">
        <v>2555</v>
      </c>
    </row>
    <row r="518" spans="32:32" x14ac:dyDescent="0.2">
      <c r="AF518" s="18">
        <v>2560</v>
      </c>
    </row>
    <row r="519" spans="32:32" x14ac:dyDescent="0.2">
      <c r="AF519" s="18">
        <v>2565</v>
      </c>
    </row>
    <row r="520" spans="32:32" x14ac:dyDescent="0.2">
      <c r="AF520" s="18">
        <v>2570</v>
      </c>
    </row>
    <row r="521" spans="32:32" x14ac:dyDescent="0.2">
      <c r="AF521" s="18">
        <v>2575</v>
      </c>
    </row>
    <row r="522" spans="32:32" x14ac:dyDescent="0.2">
      <c r="AF522" s="18">
        <v>2580</v>
      </c>
    </row>
    <row r="523" spans="32:32" x14ac:dyDescent="0.2">
      <c r="AF523" s="18">
        <v>2585</v>
      </c>
    </row>
    <row r="524" spans="32:32" x14ac:dyDescent="0.2">
      <c r="AF524" s="18">
        <v>2590</v>
      </c>
    </row>
    <row r="525" spans="32:32" x14ac:dyDescent="0.2">
      <c r="AF525" s="18">
        <v>2595</v>
      </c>
    </row>
    <row r="526" spans="32:32" x14ac:dyDescent="0.2">
      <c r="AF526" s="18">
        <v>2600</v>
      </c>
    </row>
    <row r="527" spans="32:32" x14ac:dyDescent="0.2">
      <c r="AF527" s="18">
        <v>2605</v>
      </c>
    </row>
    <row r="528" spans="32:32" x14ac:dyDescent="0.2">
      <c r="AF528" s="18">
        <v>2610</v>
      </c>
    </row>
    <row r="529" spans="32:32" x14ac:dyDescent="0.2">
      <c r="AF529" s="18">
        <v>2615</v>
      </c>
    </row>
    <row r="530" spans="32:32" x14ac:dyDescent="0.2">
      <c r="AF530" s="18">
        <v>2620</v>
      </c>
    </row>
    <row r="531" spans="32:32" x14ac:dyDescent="0.2">
      <c r="AF531" s="18">
        <v>2625</v>
      </c>
    </row>
    <row r="532" spans="32:32" x14ac:dyDescent="0.2">
      <c r="AF532" s="18">
        <v>2630</v>
      </c>
    </row>
    <row r="533" spans="32:32" x14ac:dyDescent="0.2">
      <c r="AF533" s="18">
        <v>2635</v>
      </c>
    </row>
    <row r="534" spans="32:32" x14ac:dyDescent="0.2">
      <c r="AF534" s="18">
        <v>2640</v>
      </c>
    </row>
    <row r="535" spans="32:32" x14ac:dyDescent="0.2">
      <c r="AF535" s="18">
        <v>2645</v>
      </c>
    </row>
    <row r="536" spans="32:32" x14ac:dyDescent="0.2">
      <c r="AF536" s="18">
        <v>2650</v>
      </c>
    </row>
    <row r="537" spans="32:32" x14ac:dyDescent="0.2">
      <c r="AF537" s="18">
        <v>2655</v>
      </c>
    </row>
    <row r="538" spans="32:32" x14ac:dyDescent="0.2">
      <c r="AF538" s="18">
        <v>2660</v>
      </c>
    </row>
    <row r="539" spans="32:32" x14ac:dyDescent="0.2">
      <c r="AF539" s="18">
        <v>2665</v>
      </c>
    </row>
    <row r="540" spans="32:32" x14ac:dyDescent="0.2">
      <c r="AF540" s="18">
        <v>2670</v>
      </c>
    </row>
    <row r="541" spans="32:32" x14ac:dyDescent="0.2">
      <c r="AF541" s="18">
        <v>2675</v>
      </c>
    </row>
    <row r="542" spans="32:32" x14ac:dyDescent="0.2">
      <c r="AF542" s="18">
        <v>2680</v>
      </c>
    </row>
    <row r="543" spans="32:32" x14ac:dyDescent="0.2">
      <c r="AF543" s="18">
        <v>2685</v>
      </c>
    </row>
    <row r="544" spans="32:32" x14ac:dyDescent="0.2">
      <c r="AF544" s="18">
        <v>2690</v>
      </c>
    </row>
    <row r="545" spans="32:32" x14ac:dyDescent="0.2">
      <c r="AF545" s="18">
        <v>2695</v>
      </c>
    </row>
    <row r="546" spans="32:32" x14ac:dyDescent="0.2">
      <c r="AF546" s="18">
        <v>2700</v>
      </c>
    </row>
    <row r="547" spans="32:32" x14ac:dyDescent="0.2">
      <c r="AF547" s="18">
        <v>2705</v>
      </c>
    </row>
    <row r="548" spans="32:32" x14ac:dyDescent="0.2">
      <c r="AF548" s="18">
        <v>2710</v>
      </c>
    </row>
    <row r="549" spans="32:32" x14ac:dyDescent="0.2">
      <c r="AF549" s="18">
        <v>2715</v>
      </c>
    </row>
    <row r="550" spans="32:32" x14ac:dyDescent="0.2">
      <c r="AF550" s="18">
        <v>2720</v>
      </c>
    </row>
    <row r="551" spans="32:32" x14ac:dyDescent="0.2">
      <c r="AF551" s="18">
        <v>2725</v>
      </c>
    </row>
    <row r="552" spans="32:32" x14ac:dyDescent="0.2">
      <c r="AF552" s="18">
        <v>2730</v>
      </c>
    </row>
    <row r="553" spans="32:32" x14ac:dyDescent="0.2">
      <c r="AF553" s="18">
        <v>2735</v>
      </c>
    </row>
    <row r="554" spans="32:32" x14ac:dyDescent="0.2">
      <c r="AF554" s="18">
        <v>2740</v>
      </c>
    </row>
    <row r="555" spans="32:32" x14ac:dyDescent="0.2">
      <c r="AF555" s="18">
        <v>2745</v>
      </c>
    </row>
    <row r="556" spans="32:32" x14ac:dyDescent="0.2">
      <c r="AF556" s="18">
        <v>2750</v>
      </c>
    </row>
    <row r="557" spans="32:32" x14ac:dyDescent="0.2">
      <c r="AF557" s="18">
        <v>2755</v>
      </c>
    </row>
    <row r="558" spans="32:32" x14ac:dyDescent="0.2">
      <c r="AF558" s="18">
        <v>2760</v>
      </c>
    </row>
    <row r="559" spans="32:32" x14ac:dyDescent="0.2">
      <c r="AF559" s="18">
        <v>2765</v>
      </c>
    </row>
    <row r="560" spans="32:32" x14ac:dyDescent="0.2">
      <c r="AF560" s="18">
        <v>2770</v>
      </c>
    </row>
    <row r="561" spans="32:32" x14ac:dyDescent="0.2">
      <c r="AF561" s="18">
        <v>2775</v>
      </c>
    </row>
    <row r="562" spans="32:32" x14ac:dyDescent="0.2">
      <c r="AF562" s="18">
        <v>2780</v>
      </c>
    </row>
    <row r="563" spans="32:32" x14ac:dyDescent="0.2">
      <c r="AF563" s="18">
        <v>2785</v>
      </c>
    </row>
    <row r="564" spans="32:32" x14ac:dyDescent="0.2">
      <c r="AF564" s="18">
        <v>2790</v>
      </c>
    </row>
    <row r="565" spans="32:32" x14ac:dyDescent="0.2">
      <c r="AF565" s="18">
        <v>2795</v>
      </c>
    </row>
    <row r="566" spans="32:32" x14ac:dyDescent="0.2">
      <c r="AF566" s="18">
        <v>2800</v>
      </c>
    </row>
    <row r="567" spans="32:32" x14ac:dyDescent="0.2">
      <c r="AF567" s="18">
        <v>2805</v>
      </c>
    </row>
    <row r="568" spans="32:32" x14ac:dyDescent="0.2">
      <c r="AF568" s="18">
        <v>2810</v>
      </c>
    </row>
    <row r="569" spans="32:32" x14ac:dyDescent="0.2">
      <c r="AF569" s="18">
        <v>2815</v>
      </c>
    </row>
    <row r="570" spans="32:32" x14ac:dyDescent="0.2">
      <c r="AF570" s="18">
        <v>2820</v>
      </c>
    </row>
    <row r="571" spans="32:32" x14ac:dyDescent="0.2">
      <c r="AF571" s="18">
        <v>2825</v>
      </c>
    </row>
    <row r="572" spans="32:32" x14ac:dyDescent="0.2">
      <c r="AF572" s="18">
        <v>2830</v>
      </c>
    </row>
    <row r="573" spans="32:32" x14ac:dyDescent="0.2">
      <c r="AF573" s="18">
        <v>2835</v>
      </c>
    </row>
    <row r="574" spans="32:32" x14ac:dyDescent="0.2">
      <c r="AF574" s="18">
        <v>2840</v>
      </c>
    </row>
    <row r="575" spans="32:32" x14ac:dyDescent="0.2">
      <c r="AF575" s="18">
        <v>2845</v>
      </c>
    </row>
    <row r="576" spans="32:32" x14ac:dyDescent="0.2">
      <c r="AF576" s="18">
        <v>2850</v>
      </c>
    </row>
    <row r="577" spans="32:32" x14ac:dyDescent="0.2">
      <c r="AF577" s="18">
        <v>2855</v>
      </c>
    </row>
    <row r="578" spans="32:32" x14ac:dyDescent="0.2">
      <c r="AF578" s="18">
        <v>2860</v>
      </c>
    </row>
    <row r="579" spans="32:32" x14ac:dyDescent="0.2">
      <c r="AF579" s="18">
        <v>2865</v>
      </c>
    </row>
    <row r="580" spans="32:32" x14ac:dyDescent="0.2">
      <c r="AF580" s="18">
        <v>2870</v>
      </c>
    </row>
    <row r="581" spans="32:32" x14ac:dyDescent="0.2">
      <c r="AF581" s="18">
        <v>2875</v>
      </c>
    </row>
    <row r="582" spans="32:32" x14ac:dyDescent="0.2">
      <c r="AF582" s="18">
        <v>2880</v>
      </c>
    </row>
    <row r="583" spans="32:32" x14ac:dyDescent="0.2">
      <c r="AF583" s="18">
        <v>2885</v>
      </c>
    </row>
    <row r="584" spans="32:32" x14ac:dyDescent="0.2">
      <c r="AF584" s="18">
        <v>2890</v>
      </c>
    </row>
    <row r="585" spans="32:32" x14ac:dyDescent="0.2">
      <c r="AF585" s="18">
        <v>2895</v>
      </c>
    </row>
    <row r="586" spans="32:32" x14ac:dyDescent="0.2">
      <c r="AF586" s="18">
        <v>2900</v>
      </c>
    </row>
    <row r="587" spans="32:32" x14ac:dyDescent="0.2">
      <c r="AF587" s="18">
        <v>2905</v>
      </c>
    </row>
    <row r="588" spans="32:32" x14ac:dyDescent="0.2">
      <c r="AF588" s="18">
        <v>2910</v>
      </c>
    </row>
    <row r="589" spans="32:32" x14ac:dyDescent="0.2">
      <c r="AF589" s="18">
        <v>2915</v>
      </c>
    </row>
    <row r="590" spans="32:32" x14ac:dyDescent="0.2">
      <c r="AF590" s="18">
        <v>2920</v>
      </c>
    </row>
    <row r="591" spans="32:32" x14ac:dyDescent="0.2">
      <c r="AF591" s="18">
        <v>2925</v>
      </c>
    </row>
    <row r="592" spans="32:32" x14ac:dyDescent="0.2">
      <c r="AF592" s="18">
        <v>2930</v>
      </c>
    </row>
    <row r="593" spans="32:32" x14ac:dyDescent="0.2">
      <c r="AF593" s="18">
        <v>2935</v>
      </c>
    </row>
    <row r="594" spans="32:32" x14ac:dyDescent="0.2">
      <c r="AF594" s="18">
        <v>2940</v>
      </c>
    </row>
    <row r="595" spans="32:32" x14ac:dyDescent="0.2">
      <c r="AF595" s="18">
        <v>2945</v>
      </c>
    </row>
    <row r="596" spans="32:32" x14ac:dyDescent="0.2">
      <c r="AF596" s="18">
        <v>2950</v>
      </c>
    </row>
    <row r="597" spans="32:32" x14ac:dyDescent="0.2">
      <c r="AF597" s="18">
        <v>2955</v>
      </c>
    </row>
    <row r="598" spans="32:32" x14ac:dyDescent="0.2">
      <c r="AF598" s="18">
        <v>2960</v>
      </c>
    </row>
    <row r="599" spans="32:32" x14ac:dyDescent="0.2">
      <c r="AF599" s="18">
        <v>2965</v>
      </c>
    </row>
    <row r="600" spans="32:32" x14ac:dyDescent="0.2">
      <c r="AF600" s="18">
        <v>2970</v>
      </c>
    </row>
    <row r="601" spans="32:32" x14ac:dyDescent="0.2">
      <c r="AF601" s="18">
        <v>2975</v>
      </c>
    </row>
    <row r="602" spans="32:32" x14ac:dyDescent="0.2">
      <c r="AF602" s="18">
        <v>2980</v>
      </c>
    </row>
    <row r="603" spans="32:32" x14ac:dyDescent="0.2">
      <c r="AF603" s="18">
        <v>2985</v>
      </c>
    </row>
    <row r="604" spans="32:32" x14ac:dyDescent="0.2">
      <c r="AF604" s="18">
        <v>2990</v>
      </c>
    </row>
    <row r="605" spans="32:32" x14ac:dyDescent="0.2">
      <c r="AF605" s="18">
        <v>2995</v>
      </c>
    </row>
    <row r="606" spans="32:32" x14ac:dyDescent="0.2">
      <c r="AF606" s="18">
        <v>3000</v>
      </c>
    </row>
    <row r="607" spans="32:32" x14ac:dyDescent="0.2">
      <c r="AF607" s="18">
        <v>3005</v>
      </c>
    </row>
    <row r="608" spans="32:32" x14ac:dyDescent="0.2">
      <c r="AF608" s="18">
        <v>3010</v>
      </c>
    </row>
    <row r="609" spans="32:32" x14ac:dyDescent="0.2">
      <c r="AF609" s="18">
        <v>3015</v>
      </c>
    </row>
    <row r="610" spans="32:32" x14ac:dyDescent="0.2">
      <c r="AF610" s="18">
        <v>3020</v>
      </c>
    </row>
    <row r="611" spans="32:32" x14ac:dyDescent="0.2">
      <c r="AF611" s="18">
        <v>3025</v>
      </c>
    </row>
    <row r="612" spans="32:32" x14ac:dyDescent="0.2">
      <c r="AF612" s="18">
        <v>3030</v>
      </c>
    </row>
    <row r="613" spans="32:32" x14ac:dyDescent="0.2">
      <c r="AF613" s="18">
        <v>3035</v>
      </c>
    </row>
    <row r="614" spans="32:32" x14ac:dyDescent="0.2">
      <c r="AF614" s="18">
        <v>3040</v>
      </c>
    </row>
    <row r="615" spans="32:32" x14ac:dyDescent="0.2">
      <c r="AF615" s="18">
        <v>3045</v>
      </c>
    </row>
    <row r="616" spans="32:32" x14ac:dyDescent="0.2">
      <c r="AF616" s="18">
        <v>3050</v>
      </c>
    </row>
    <row r="617" spans="32:32" x14ac:dyDescent="0.2">
      <c r="AF617" s="18">
        <v>3055</v>
      </c>
    </row>
    <row r="618" spans="32:32" x14ac:dyDescent="0.2">
      <c r="AF618" s="18">
        <v>3060</v>
      </c>
    </row>
    <row r="619" spans="32:32" x14ac:dyDescent="0.2">
      <c r="AF619" s="18">
        <v>3065</v>
      </c>
    </row>
    <row r="620" spans="32:32" x14ac:dyDescent="0.2">
      <c r="AF620" s="18">
        <v>3070</v>
      </c>
    </row>
    <row r="621" spans="32:32" x14ac:dyDescent="0.2">
      <c r="AF621" s="18">
        <v>3075</v>
      </c>
    </row>
    <row r="622" spans="32:32" x14ac:dyDescent="0.2">
      <c r="AF622" s="18">
        <v>3080</v>
      </c>
    </row>
    <row r="623" spans="32:32" x14ac:dyDescent="0.2">
      <c r="AF623" s="18">
        <v>3085</v>
      </c>
    </row>
    <row r="624" spans="32:32" x14ac:dyDescent="0.2">
      <c r="AF624" s="18">
        <v>3090</v>
      </c>
    </row>
    <row r="625" spans="32:32" x14ac:dyDescent="0.2">
      <c r="AF625" s="18">
        <v>3095</v>
      </c>
    </row>
    <row r="626" spans="32:32" x14ac:dyDescent="0.2">
      <c r="AF626" s="18">
        <v>3100</v>
      </c>
    </row>
    <row r="627" spans="32:32" x14ac:dyDescent="0.2">
      <c r="AF627" s="18">
        <v>3105</v>
      </c>
    </row>
    <row r="628" spans="32:32" x14ac:dyDescent="0.2">
      <c r="AF628" s="18">
        <v>3110</v>
      </c>
    </row>
    <row r="629" spans="32:32" x14ac:dyDescent="0.2">
      <c r="AF629" s="18">
        <v>3115</v>
      </c>
    </row>
    <row r="630" spans="32:32" x14ac:dyDescent="0.2">
      <c r="AF630" s="18">
        <v>3120</v>
      </c>
    </row>
    <row r="631" spans="32:32" x14ac:dyDescent="0.2">
      <c r="AF631" s="18">
        <v>3125</v>
      </c>
    </row>
    <row r="632" spans="32:32" x14ac:dyDescent="0.2">
      <c r="AF632" s="18">
        <v>3130</v>
      </c>
    </row>
    <row r="633" spans="32:32" x14ac:dyDescent="0.2">
      <c r="AF633" s="18">
        <v>3135</v>
      </c>
    </row>
    <row r="634" spans="32:32" x14ac:dyDescent="0.2">
      <c r="AF634" s="18">
        <v>3140</v>
      </c>
    </row>
    <row r="635" spans="32:32" x14ac:dyDescent="0.2">
      <c r="AF635" s="18">
        <v>3145</v>
      </c>
    </row>
    <row r="636" spans="32:32" x14ac:dyDescent="0.2">
      <c r="AF636" s="18">
        <v>3150</v>
      </c>
    </row>
    <row r="637" spans="32:32" x14ac:dyDescent="0.2">
      <c r="AF637" s="18">
        <v>3155</v>
      </c>
    </row>
    <row r="638" spans="32:32" x14ac:dyDescent="0.2">
      <c r="AF638" s="18">
        <v>3160</v>
      </c>
    </row>
    <row r="639" spans="32:32" x14ac:dyDescent="0.2">
      <c r="AF639" s="18">
        <v>3165</v>
      </c>
    </row>
    <row r="640" spans="32:32" x14ac:dyDescent="0.2">
      <c r="AF640" s="18">
        <v>3170</v>
      </c>
    </row>
    <row r="641" spans="32:32" x14ac:dyDescent="0.2">
      <c r="AF641" s="18">
        <v>3175</v>
      </c>
    </row>
    <row r="642" spans="32:32" x14ac:dyDescent="0.2">
      <c r="AF642" s="18">
        <v>3180</v>
      </c>
    </row>
    <row r="643" spans="32:32" x14ac:dyDescent="0.2">
      <c r="AF643" s="18">
        <v>3185</v>
      </c>
    </row>
    <row r="644" spans="32:32" x14ac:dyDescent="0.2">
      <c r="AF644" s="18">
        <v>3190</v>
      </c>
    </row>
    <row r="645" spans="32:32" x14ac:dyDescent="0.2">
      <c r="AF645" s="18">
        <v>3195</v>
      </c>
    </row>
    <row r="646" spans="32:32" x14ac:dyDescent="0.2">
      <c r="AF646" s="18">
        <v>3200</v>
      </c>
    </row>
    <row r="647" spans="32:32" x14ac:dyDescent="0.2">
      <c r="AF647" s="18">
        <v>3205</v>
      </c>
    </row>
    <row r="648" spans="32:32" x14ac:dyDescent="0.2">
      <c r="AF648" s="18">
        <v>3210</v>
      </c>
    </row>
    <row r="649" spans="32:32" x14ac:dyDescent="0.2">
      <c r="AF649" s="18">
        <v>3215</v>
      </c>
    </row>
    <row r="650" spans="32:32" x14ac:dyDescent="0.2">
      <c r="AF650" s="18">
        <v>3220</v>
      </c>
    </row>
    <row r="651" spans="32:32" x14ac:dyDescent="0.2">
      <c r="AF651" s="18">
        <v>3225</v>
      </c>
    </row>
    <row r="652" spans="32:32" x14ac:dyDescent="0.2">
      <c r="AF652" s="18">
        <v>3230</v>
      </c>
    </row>
    <row r="653" spans="32:32" x14ac:dyDescent="0.2">
      <c r="AF653" s="18">
        <v>3235</v>
      </c>
    </row>
    <row r="654" spans="32:32" x14ac:dyDescent="0.2">
      <c r="AF654" s="18">
        <v>3240</v>
      </c>
    </row>
    <row r="655" spans="32:32" x14ac:dyDescent="0.2">
      <c r="AF655" s="18">
        <v>3245</v>
      </c>
    </row>
    <row r="656" spans="32:32" x14ac:dyDescent="0.2">
      <c r="AF656" s="18">
        <v>3250</v>
      </c>
    </row>
    <row r="657" spans="32:32" x14ac:dyDescent="0.2">
      <c r="AF657" s="18">
        <v>3255</v>
      </c>
    </row>
    <row r="658" spans="32:32" x14ac:dyDescent="0.2">
      <c r="AF658" s="18">
        <v>3260</v>
      </c>
    </row>
    <row r="659" spans="32:32" x14ac:dyDescent="0.2">
      <c r="AF659" s="18">
        <v>3265</v>
      </c>
    </row>
    <row r="660" spans="32:32" x14ac:dyDescent="0.2">
      <c r="AF660" s="18">
        <v>3270</v>
      </c>
    </row>
    <row r="661" spans="32:32" x14ac:dyDescent="0.2">
      <c r="AF661" s="18">
        <v>3275</v>
      </c>
    </row>
    <row r="662" spans="32:32" x14ac:dyDescent="0.2">
      <c r="AF662" s="18">
        <v>3280</v>
      </c>
    </row>
    <row r="663" spans="32:32" x14ac:dyDescent="0.2">
      <c r="AF663" s="18">
        <v>3285</v>
      </c>
    </row>
    <row r="664" spans="32:32" x14ac:dyDescent="0.2">
      <c r="AF664" s="18">
        <v>3290</v>
      </c>
    </row>
    <row r="665" spans="32:32" x14ac:dyDescent="0.2">
      <c r="AF665" s="18">
        <v>3295</v>
      </c>
    </row>
    <row r="666" spans="32:32" x14ac:dyDescent="0.2">
      <c r="AF666" s="18">
        <v>3300</v>
      </c>
    </row>
    <row r="667" spans="32:32" x14ac:dyDescent="0.2">
      <c r="AF667" s="18">
        <v>3305</v>
      </c>
    </row>
    <row r="668" spans="32:32" x14ac:dyDescent="0.2">
      <c r="AF668" s="18">
        <v>3310</v>
      </c>
    </row>
    <row r="669" spans="32:32" x14ac:dyDescent="0.2">
      <c r="AF669" s="18">
        <v>3315</v>
      </c>
    </row>
    <row r="670" spans="32:32" x14ac:dyDescent="0.2">
      <c r="AF670" s="18">
        <v>3320</v>
      </c>
    </row>
    <row r="671" spans="32:32" x14ac:dyDescent="0.2">
      <c r="AF671" s="18">
        <v>3325</v>
      </c>
    </row>
    <row r="672" spans="32:32" x14ac:dyDescent="0.2">
      <c r="AF672" s="18">
        <v>3330</v>
      </c>
    </row>
    <row r="673" spans="32:32" x14ac:dyDescent="0.2">
      <c r="AF673" s="18">
        <v>3335</v>
      </c>
    </row>
    <row r="674" spans="32:32" x14ac:dyDescent="0.2">
      <c r="AF674" s="18">
        <v>3340</v>
      </c>
    </row>
    <row r="675" spans="32:32" x14ac:dyDescent="0.2">
      <c r="AF675" s="18">
        <v>3345</v>
      </c>
    </row>
    <row r="676" spans="32:32" x14ac:dyDescent="0.2">
      <c r="AF676" s="18">
        <v>3350</v>
      </c>
    </row>
    <row r="677" spans="32:32" x14ac:dyDescent="0.2">
      <c r="AF677" s="18">
        <v>3355</v>
      </c>
    </row>
    <row r="678" spans="32:32" x14ac:dyDescent="0.2">
      <c r="AF678" s="18">
        <v>3360</v>
      </c>
    </row>
    <row r="679" spans="32:32" x14ac:dyDescent="0.2">
      <c r="AF679" s="18">
        <v>3365</v>
      </c>
    </row>
    <row r="680" spans="32:32" x14ac:dyDescent="0.2">
      <c r="AF680" s="18">
        <v>3370</v>
      </c>
    </row>
    <row r="681" spans="32:32" x14ac:dyDescent="0.2">
      <c r="AF681" s="18">
        <v>3375</v>
      </c>
    </row>
    <row r="682" spans="32:32" x14ac:dyDescent="0.2">
      <c r="AF682" s="18">
        <v>3380</v>
      </c>
    </row>
    <row r="683" spans="32:32" x14ac:dyDescent="0.2">
      <c r="AF683" s="18">
        <v>3385</v>
      </c>
    </row>
    <row r="684" spans="32:32" x14ac:dyDescent="0.2">
      <c r="AF684" s="18">
        <v>3390</v>
      </c>
    </row>
    <row r="685" spans="32:32" x14ac:dyDescent="0.2">
      <c r="AF685" s="18">
        <v>3395</v>
      </c>
    </row>
    <row r="686" spans="32:32" x14ac:dyDescent="0.2">
      <c r="AF686" s="18">
        <v>3400</v>
      </c>
    </row>
    <row r="687" spans="32:32" x14ac:dyDescent="0.2">
      <c r="AF687" s="18">
        <v>3405</v>
      </c>
    </row>
    <row r="688" spans="32:32" x14ac:dyDescent="0.2">
      <c r="AF688" s="18">
        <v>3410</v>
      </c>
    </row>
    <row r="689" spans="32:32" x14ac:dyDescent="0.2">
      <c r="AF689" s="18">
        <v>3415</v>
      </c>
    </row>
    <row r="690" spans="32:32" x14ac:dyDescent="0.2">
      <c r="AF690" s="18">
        <v>3420</v>
      </c>
    </row>
    <row r="691" spans="32:32" x14ac:dyDescent="0.2">
      <c r="AF691" s="18">
        <v>3425</v>
      </c>
    </row>
    <row r="692" spans="32:32" x14ac:dyDescent="0.2">
      <c r="AF692" s="18">
        <v>3430</v>
      </c>
    </row>
    <row r="693" spans="32:32" x14ac:dyDescent="0.2">
      <c r="AF693" s="18">
        <v>3435</v>
      </c>
    </row>
    <row r="694" spans="32:32" x14ac:dyDescent="0.2">
      <c r="AF694" s="18">
        <v>3440</v>
      </c>
    </row>
    <row r="695" spans="32:32" x14ac:dyDescent="0.2">
      <c r="AF695" s="18">
        <v>3445</v>
      </c>
    </row>
    <row r="696" spans="32:32" x14ac:dyDescent="0.2">
      <c r="AF696" s="18">
        <v>3450</v>
      </c>
    </row>
    <row r="697" spans="32:32" x14ac:dyDescent="0.2">
      <c r="AF697" s="18">
        <v>3455</v>
      </c>
    </row>
    <row r="698" spans="32:32" x14ac:dyDescent="0.2">
      <c r="AF698" s="18">
        <v>3460</v>
      </c>
    </row>
    <row r="699" spans="32:32" x14ac:dyDescent="0.2">
      <c r="AF699" s="18">
        <v>3465</v>
      </c>
    </row>
    <row r="700" spans="32:32" x14ac:dyDescent="0.2">
      <c r="AF700" s="18">
        <v>3470</v>
      </c>
    </row>
    <row r="701" spans="32:32" x14ac:dyDescent="0.2">
      <c r="AF701" s="18">
        <v>3475</v>
      </c>
    </row>
    <row r="702" spans="32:32" x14ac:dyDescent="0.2">
      <c r="AF702" s="18">
        <v>3480</v>
      </c>
    </row>
    <row r="703" spans="32:32" x14ac:dyDescent="0.2">
      <c r="AF703" s="18">
        <v>3485</v>
      </c>
    </row>
    <row r="704" spans="32:32" x14ac:dyDescent="0.2">
      <c r="AF704" s="18">
        <v>3490</v>
      </c>
    </row>
    <row r="705" spans="32:32" x14ac:dyDescent="0.2">
      <c r="AF705" s="18">
        <v>3495</v>
      </c>
    </row>
    <row r="706" spans="32:32" x14ac:dyDescent="0.2">
      <c r="AF706" s="18">
        <v>3500</v>
      </c>
    </row>
    <row r="707" spans="32:32" x14ac:dyDescent="0.2">
      <c r="AF707" s="18">
        <v>3505</v>
      </c>
    </row>
    <row r="708" spans="32:32" x14ac:dyDescent="0.2">
      <c r="AF708" s="18">
        <v>3510</v>
      </c>
    </row>
    <row r="709" spans="32:32" x14ac:dyDescent="0.2">
      <c r="AF709" s="18">
        <v>3515</v>
      </c>
    </row>
    <row r="710" spans="32:32" x14ac:dyDescent="0.2">
      <c r="AF710" s="18">
        <v>3520</v>
      </c>
    </row>
    <row r="711" spans="32:32" x14ac:dyDescent="0.2">
      <c r="AF711" s="18">
        <v>3525</v>
      </c>
    </row>
    <row r="712" spans="32:32" x14ac:dyDescent="0.2">
      <c r="AF712" s="18">
        <v>3530</v>
      </c>
    </row>
    <row r="713" spans="32:32" x14ac:dyDescent="0.2">
      <c r="AF713" s="18">
        <v>3535</v>
      </c>
    </row>
    <row r="714" spans="32:32" x14ac:dyDescent="0.2">
      <c r="AF714" s="18">
        <v>3540</v>
      </c>
    </row>
    <row r="715" spans="32:32" x14ac:dyDescent="0.2">
      <c r="AF715" s="18">
        <v>3545</v>
      </c>
    </row>
    <row r="716" spans="32:32" x14ac:dyDescent="0.2">
      <c r="AF716" s="18">
        <v>3550</v>
      </c>
    </row>
    <row r="717" spans="32:32" x14ac:dyDescent="0.2">
      <c r="AF717" s="18">
        <v>3555</v>
      </c>
    </row>
    <row r="718" spans="32:32" x14ac:dyDescent="0.2">
      <c r="AF718" s="18">
        <v>3560</v>
      </c>
    </row>
    <row r="719" spans="32:32" x14ac:dyDescent="0.2">
      <c r="AF719" s="18">
        <v>3565</v>
      </c>
    </row>
    <row r="720" spans="32:32" x14ac:dyDescent="0.2">
      <c r="AF720" s="18">
        <v>3570</v>
      </c>
    </row>
    <row r="721" spans="32:32" x14ac:dyDescent="0.2">
      <c r="AF721" s="18">
        <v>3575</v>
      </c>
    </row>
    <row r="722" spans="32:32" x14ac:dyDescent="0.2">
      <c r="AF722" s="18">
        <v>3580</v>
      </c>
    </row>
    <row r="723" spans="32:32" x14ac:dyDescent="0.2">
      <c r="AF723" s="18">
        <v>3585</v>
      </c>
    </row>
    <row r="724" spans="32:32" x14ac:dyDescent="0.2">
      <c r="AF724" s="18">
        <v>3590</v>
      </c>
    </row>
    <row r="725" spans="32:32" x14ac:dyDescent="0.2">
      <c r="AF725" s="18">
        <v>3595</v>
      </c>
    </row>
    <row r="726" spans="32:32" x14ac:dyDescent="0.2">
      <c r="AF726" s="18">
        <v>3600</v>
      </c>
    </row>
    <row r="727" spans="32:32" x14ac:dyDescent="0.2">
      <c r="AF727" s="18">
        <v>3605</v>
      </c>
    </row>
    <row r="728" spans="32:32" x14ac:dyDescent="0.2">
      <c r="AF728" s="18">
        <v>3610</v>
      </c>
    </row>
    <row r="729" spans="32:32" x14ac:dyDescent="0.2">
      <c r="AF729" s="18">
        <v>3615</v>
      </c>
    </row>
    <row r="730" spans="32:32" x14ac:dyDescent="0.2">
      <c r="AF730" s="18">
        <v>3620</v>
      </c>
    </row>
    <row r="731" spans="32:32" x14ac:dyDescent="0.2">
      <c r="AF731" s="18">
        <v>3625</v>
      </c>
    </row>
    <row r="732" spans="32:32" x14ac:dyDescent="0.2">
      <c r="AF732" s="18">
        <v>3630</v>
      </c>
    </row>
    <row r="733" spans="32:32" x14ac:dyDescent="0.2">
      <c r="AF733" s="18">
        <v>3635</v>
      </c>
    </row>
    <row r="734" spans="32:32" x14ac:dyDescent="0.2">
      <c r="AF734" s="18">
        <v>3640</v>
      </c>
    </row>
    <row r="735" spans="32:32" x14ac:dyDescent="0.2">
      <c r="AF735" s="18">
        <v>3645</v>
      </c>
    </row>
    <row r="736" spans="32:32" x14ac:dyDescent="0.2">
      <c r="AF736" s="18">
        <v>3650</v>
      </c>
    </row>
    <row r="737" spans="32:32" x14ac:dyDescent="0.2">
      <c r="AF737" s="18">
        <v>3655</v>
      </c>
    </row>
    <row r="738" spans="32:32" x14ac:dyDescent="0.2">
      <c r="AF738" s="18">
        <v>3660</v>
      </c>
    </row>
    <row r="739" spans="32:32" x14ac:dyDescent="0.2">
      <c r="AF739" s="18">
        <v>3665</v>
      </c>
    </row>
    <row r="740" spans="32:32" x14ac:dyDescent="0.2">
      <c r="AF740" s="18">
        <v>3670</v>
      </c>
    </row>
    <row r="741" spans="32:32" x14ac:dyDescent="0.2">
      <c r="AF741" s="18">
        <v>3675</v>
      </c>
    </row>
    <row r="742" spans="32:32" x14ac:dyDescent="0.2">
      <c r="AF742" s="18">
        <v>3680</v>
      </c>
    </row>
    <row r="743" spans="32:32" x14ac:dyDescent="0.2">
      <c r="AF743" s="18">
        <v>3685</v>
      </c>
    </row>
    <row r="744" spans="32:32" x14ac:dyDescent="0.2">
      <c r="AF744" s="18">
        <v>3690</v>
      </c>
    </row>
    <row r="745" spans="32:32" x14ac:dyDescent="0.2">
      <c r="AF745" s="18">
        <v>3695</v>
      </c>
    </row>
    <row r="746" spans="32:32" x14ac:dyDescent="0.2">
      <c r="AF746" s="18">
        <v>3700</v>
      </c>
    </row>
    <row r="747" spans="32:32" x14ac:dyDescent="0.2">
      <c r="AF747" s="18">
        <v>3705</v>
      </c>
    </row>
    <row r="748" spans="32:32" x14ac:dyDescent="0.2">
      <c r="AF748" s="18">
        <v>3710</v>
      </c>
    </row>
    <row r="749" spans="32:32" x14ac:dyDescent="0.2">
      <c r="AF749" s="18">
        <v>3715</v>
      </c>
    </row>
    <row r="750" spans="32:32" x14ac:dyDescent="0.2">
      <c r="AF750" s="18">
        <v>3720</v>
      </c>
    </row>
    <row r="751" spans="32:32" x14ac:dyDescent="0.2">
      <c r="AF751" s="18">
        <v>3725</v>
      </c>
    </row>
    <row r="752" spans="32:32" x14ac:dyDescent="0.2">
      <c r="AF752" s="18">
        <v>3730</v>
      </c>
    </row>
    <row r="753" spans="32:32" x14ac:dyDescent="0.2">
      <c r="AF753" s="18">
        <v>3735</v>
      </c>
    </row>
    <row r="754" spans="32:32" x14ac:dyDescent="0.2">
      <c r="AF754" s="18">
        <v>3740</v>
      </c>
    </row>
    <row r="755" spans="32:32" x14ac:dyDescent="0.2">
      <c r="AF755" s="18">
        <v>3745</v>
      </c>
    </row>
    <row r="756" spans="32:32" x14ac:dyDescent="0.2">
      <c r="AF756" s="18">
        <v>3750</v>
      </c>
    </row>
    <row r="757" spans="32:32" x14ac:dyDescent="0.2">
      <c r="AF757" s="18">
        <v>3755</v>
      </c>
    </row>
    <row r="758" spans="32:32" x14ac:dyDescent="0.2">
      <c r="AF758" s="18">
        <v>3760</v>
      </c>
    </row>
    <row r="759" spans="32:32" x14ac:dyDescent="0.2">
      <c r="AF759" s="18">
        <v>3765</v>
      </c>
    </row>
    <row r="760" spans="32:32" x14ac:dyDescent="0.2">
      <c r="AF760" s="18">
        <v>3770</v>
      </c>
    </row>
    <row r="761" spans="32:32" x14ac:dyDescent="0.2">
      <c r="AF761" s="18">
        <v>3775</v>
      </c>
    </row>
    <row r="762" spans="32:32" x14ac:dyDescent="0.2">
      <c r="AF762" s="18">
        <v>3780</v>
      </c>
    </row>
    <row r="763" spans="32:32" x14ac:dyDescent="0.2">
      <c r="AF763" s="18">
        <v>3785</v>
      </c>
    </row>
    <row r="764" spans="32:32" x14ac:dyDescent="0.2">
      <c r="AF764" s="18">
        <v>3790</v>
      </c>
    </row>
    <row r="765" spans="32:32" x14ac:dyDescent="0.2">
      <c r="AF765" s="18">
        <v>3795</v>
      </c>
    </row>
    <row r="766" spans="32:32" x14ac:dyDescent="0.2">
      <c r="AF766" s="18">
        <v>3800</v>
      </c>
    </row>
    <row r="767" spans="32:32" x14ac:dyDescent="0.2">
      <c r="AF767" s="18">
        <v>3805</v>
      </c>
    </row>
    <row r="768" spans="32:32" x14ac:dyDescent="0.2">
      <c r="AF768" s="18">
        <v>3810</v>
      </c>
    </row>
    <row r="769" spans="32:32" x14ac:dyDescent="0.2">
      <c r="AF769" s="18">
        <v>3815</v>
      </c>
    </row>
    <row r="770" spans="32:32" x14ac:dyDescent="0.2">
      <c r="AF770" s="18">
        <v>3820</v>
      </c>
    </row>
    <row r="771" spans="32:32" x14ac:dyDescent="0.2">
      <c r="AF771" s="18">
        <v>3825</v>
      </c>
    </row>
    <row r="772" spans="32:32" x14ac:dyDescent="0.2">
      <c r="AF772" s="18">
        <v>3830</v>
      </c>
    </row>
    <row r="773" spans="32:32" x14ac:dyDescent="0.2">
      <c r="AF773" s="18">
        <v>3835</v>
      </c>
    </row>
    <row r="774" spans="32:32" x14ac:dyDescent="0.2">
      <c r="AF774" s="18">
        <v>3840</v>
      </c>
    </row>
    <row r="775" spans="32:32" x14ac:dyDescent="0.2">
      <c r="AF775" s="18">
        <v>3845</v>
      </c>
    </row>
    <row r="776" spans="32:32" x14ac:dyDescent="0.2">
      <c r="AF776" s="18">
        <v>3850</v>
      </c>
    </row>
    <row r="777" spans="32:32" x14ac:dyDescent="0.2">
      <c r="AF777" s="18">
        <v>3855</v>
      </c>
    </row>
    <row r="778" spans="32:32" x14ac:dyDescent="0.2">
      <c r="AF778" s="18">
        <v>3860</v>
      </c>
    </row>
    <row r="779" spans="32:32" x14ac:dyDescent="0.2">
      <c r="AF779" s="18">
        <v>3865</v>
      </c>
    </row>
    <row r="780" spans="32:32" x14ac:dyDescent="0.2">
      <c r="AF780" s="18">
        <v>3870</v>
      </c>
    </row>
    <row r="781" spans="32:32" x14ac:dyDescent="0.2">
      <c r="AF781" s="18">
        <v>3875</v>
      </c>
    </row>
    <row r="782" spans="32:32" x14ac:dyDescent="0.2">
      <c r="AF782" s="18">
        <v>3880</v>
      </c>
    </row>
    <row r="783" spans="32:32" x14ac:dyDescent="0.2">
      <c r="AF783" s="18">
        <v>3885</v>
      </c>
    </row>
    <row r="784" spans="32:32" x14ac:dyDescent="0.2">
      <c r="AF784" s="18">
        <v>3890</v>
      </c>
    </row>
    <row r="785" spans="32:32" x14ac:dyDescent="0.2">
      <c r="AF785" s="18">
        <v>3895</v>
      </c>
    </row>
    <row r="786" spans="32:32" x14ac:dyDescent="0.2">
      <c r="AF786" s="18">
        <v>3900</v>
      </c>
    </row>
    <row r="787" spans="32:32" x14ac:dyDescent="0.2">
      <c r="AF787" s="18">
        <v>3905</v>
      </c>
    </row>
    <row r="788" spans="32:32" x14ac:dyDescent="0.2">
      <c r="AF788" s="18">
        <v>3910</v>
      </c>
    </row>
    <row r="789" spans="32:32" x14ac:dyDescent="0.2">
      <c r="AF789" s="18">
        <v>3915</v>
      </c>
    </row>
    <row r="790" spans="32:32" x14ac:dyDescent="0.2">
      <c r="AF790" s="18">
        <v>3920</v>
      </c>
    </row>
    <row r="791" spans="32:32" x14ac:dyDescent="0.2">
      <c r="AF791" s="18">
        <v>3925</v>
      </c>
    </row>
    <row r="792" spans="32:32" x14ac:dyDescent="0.2">
      <c r="AF792" s="18">
        <v>3930</v>
      </c>
    </row>
    <row r="793" spans="32:32" x14ac:dyDescent="0.2">
      <c r="AF793" s="18">
        <v>3935</v>
      </c>
    </row>
    <row r="794" spans="32:32" x14ac:dyDescent="0.2">
      <c r="AF794" s="18">
        <v>3940</v>
      </c>
    </row>
    <row r="795" spans="32:32" x14ac:dyDescent="0.2">
      <c r="AF795" s="18">
        <v>3945</v>
      </c>
    </row>
    <row r="796" spans="32:32" x14ac:dyDescent="0.2">
      <c r="AF796" s="18">
        <v>3950</v>
      </c>
    </row>
    <row r="797" spans="32:32" x14ac:dyDescent="0.2">
      <c r="AF797" s="18">
        <v>3955</v>
      </c>
    </row>
    <row r="798" spans="32:32" x14ac:dyDescent="0.2">
      <c r="AF798" s="18">
        <v>3960</v>
      </c>
    </row>
    <row r="799" spans="32:32" x14ac:dyDescent="0.2">
      <c r="AF799" s="18">
        <v>3965</v>
      </c>
    </row>
    <row r="800" spans="32:32" x14ac:dyDescent="0.2">
      <c r="AF800" s="18">
        <v>3970</v>
      </c>
    </row>
    <row r="801" spans="32:32" x14ac:dyDescent="0.2">
      <c r="AF801" s="18">
        <v>3975</v>
      </c>
    </row>
    <row r="802" spans="32:32" x14ac:dyDescent="0.2">
      <c r="AF802" s="18">
        <v>3980</v>
      </c>
    </row>
    <row r="803" spans="32:32" x14ac:dyDescent="0.2">
      <c r="AF803" s="18">
        <v>3985</v>
      </c>
    </row>
    <row r="804" spans="32:32" x14ac:dyDescent="0.2">
      <c r="AF804" s="18">
        <v>3990</v>
      </c>
    </row>
    <row r="805" spans="32:32" x14ac:dyDescent="0.2">
      <c r="AF805" s="18">
        <v>3995</v>
      </c>
    </row>
    <row r="806" spans="32:32" x14ac:dyDescent="0.2">
      <c r="AF806" s="18">
        <v>4000</v>
      </c>
    </row>
    <row r="807" spans="32:32" x14ac:dyDescent="0.2">
      <c r="AF807" s="18">
        <v>4005</v>
      </c>
    </row>
    <row r="808" spans="32:32" x14ac:dyDescent="0.2">
      <c r="AF808" s="18">
        <v>4010</v>
      </c>
    </row>
    <row r="809" spans="32:32" x14ac:dyDescent="0.2">
      <c r="AF809" s="18">
        <v>4015</v>
      </c>
    </row>
    <row r="810" spans="32:32" x14ac:dyDescent="0.2">
      <c r="AF810" s="18">
        <v>4020</v>
      </c>
    </row>
    <row r="811" spans="32:32" x14ac:dyDescent="0.2">
      <c r="AF811" s="18">
        <v>4025</v>
      </c>
    </row>
    <row r="812" spans="32:32" x14ac:dyDescent="0.2">
      <c r="AF812" s="18">
        <v>4030</v>
      </c>
    </row>
    <row r="813" spans="32:32" x14ac:dyDescent="0.2">
      <c r="AF813" s="18">
        <v>4035</v>
      </c>
    </row>
    <row r="814" spans="32:32" x14ac:dyDescent="0.2">
      <c r="AF814" s="18">
        <v>4040</v>
      </c>
    </row>
    <row r="815" spans="32:32" x14ac:dyDescent="0.2">
      <c r="AF815" s="18">
        <v>4045</v>
      </c>
    </row>
    <row r="816" spans="32:32" x14ac:dyDescent="0.2">
      <c r="AF816" s="18">
        <v>4050</v>
      </c>
    </row>
    <row r="817" spans="32:32" x14ac:dyDescent="0.2">
      <c r="AF817" s="18">
        <v>4055</v>
      </c>
    </row>
    <row r="818" spans="32:32" x14ac:dyDescent="0.2">
      <c r="AF818" s="18">
        <v>4060</v>
      </c>
    </row>
    <row r="819" spans="32:32" x14ac:dyDescent="0.2">
      <c r="AF819" s="18">
        <v>4065</v>
      </c>
    </row>
    <row r="820" spans="32:32" x14ac:dyDescent="0.2">
      <c r="AF820" s="18">
        <v>4070</v>
      </c>
    </row>
    <row r="821" spans="32:32" x14ac:dyDescent="0.2">
      <c r="AF821" s="18">
        <v>4075</v>
      </c>
    </row>
    <row r="822" spans="32:32" x14ac:dyDescent="0.2">
      <c r="AF822" s="18">
        <v>4080</v>
      </c>
    </row>
    <row r="823" spans="32:32" x14ac:dyDescent="0.2">
      <c r="AF823" s="18">
        <v>4085</v>
      </c>
    </row>
    <row r="824" spans="32:32" x14ac:dyDescent="0.2">
      <c r="AF824" s="18">
        <v>4090</v>
      </c>
    </row>
    <row r="825" spans="32:32" x14ac:dyDescent="0.2">
      <c r="AF825" s="18">
        <v>4095</v>
      </c>
    </row>
    <row r="826" spans="32:32" x14ac:dyDescent="0.2">
      <c r="AF826" s="18">
        <v>4100</v>
      </c>
    </row>
    <row r="827" spans="32:32" x14ac:dyDescent="0.2">
      <c r="AF827" s="18">
        <v>4105</v>
      </c>
    </row>
    <row r="828" spans="32:32" x14ac:dyDescent="0.2">
      <c r="AF828" s="18">
        <v>4110</v>
      </c>
    </row>
    <row r="829" spans="32:32" x14ac:dyDescent="0.2">
      <c r="AF829" s="18">
        <v>4115</v>
      </c>
    </row>
    <row r="830" spans="32:32" x14ac:dyDescent="0.2">
      <c r="AF830" s="18">
        <v>4120</v>
      </c>
    </row>
    <row r="831" spans="32:32" x14ac:dyDescent="0.2">
      <c r="AF831" s="18">
        <v>4125</v>
      </c>
    </row>
    <row r="832" spans="32:32" x14ac:dyDescent="0.2">
      <c r="AF832" s="18">
        <v>4130</v>
      </c>
    </row>
    <row r="833" spans="32:32" x14ac:dyDescent="0.2">
      <c r="AF833" s="18">
        <v>4135</v>
      </c>
    </row>
    <row r="834" spans="32:32" x14ac:dyDescent="0.2">
      <c r="AF834" s="18">
        <v>4140</v>
      </c>
    </row>
    <row r="835" spans="32:32" x14ac:dyDescent="0.2">
      <c r="AF835" s="18">
        <v>4145</v>
      </c>
    </row>
    <row r="836" spans="32:32" x14ac:dyDescent="0.2">
      <c r="AF836" s="18">
        <v>4150</v>
      </c>
    </row>
    <row r="837" spans="32:32" x14ac:dyDescent="0.2">
      <c r="AF837" s="18">
        <v>4155</v>
      </c>
    </row>
    <row r="838" spans="32:32" x14ac:dyDescent="0.2">
      <c r="AF838" s="18">
        <v>4160</v>
      </c>
    </row>
    <row r="839" spans="32:32" x14ac:dyDescent="0.2">
      <c r="AF839" s="18">
        <v>4165</v>
      </c>
    </row>
    <row r="840" spans="32:32" x14ac:dyDescent="0.2">
      <c r="AF840" s="18">
        <v>4170</v>
      </c>
    </row>
    <row r="841" spans="32:32" x14ac:dyDescent="0.2">
      <c r="AF841" s="18">
        <v>4175</v>
      </c>
    </row>
    <row r="842" spans="32:32" x14ac:dyDescent="0.2">
      <c r="AF842" s="18">
        <v>4180</v>
      </c>
    </row>
    <row r="843" spans="32:32" x14ac:dyDescent="0.2">
      <c r="AF843" s="18">
        <v>4185</v>
      </c>
    </row>
    <row r="844" spans="32:32" x14ac:dyDescent="0.2">
      <c r="AF844" s="18">
        <v>4190</v>
      </c>
    </row>
    <row r="845" spans="32:32" x14ac:dyDescent="0.2">
      <c r="AF845" s="18">
        <v>4195</v>
      </c>
    </row>
    <row r="846" spans="32:32" x14ac:dyDescent="0.2">
      <c r="AF846" s="18">
        <v>4200</v>
      </c>
    </row>
    <row r="847" spans="32:32" x14ac:dyDescent="0.2">
      <c r="AF847" s="18">
        <v>4205</v>
      </c>
    </row>
    <row r="848" spans="32:32" x14ac:dyDescent="0.2">
      <c r="AF848" s="18">
        <v>4210</v>
      </c>
    </row>
    <row r="849" spans="32:32" x14ac:dyDescent="0.2">
      <c r="AF849" s="18">
        <v>4215</v>
      </c>
    </row>
    <row r="850" spans="32:32" x14ac:dyDescent="0.2">
      <c r="AF850" s="18">
        <v>4220</v>
      </c>
    </row>
    <row r="851" spans="32:32" x14ac:dyDescent="0.2">
      <c r="AF851" s="18">
        <v>4225</v>
      </c>
    </row>
    <row r="852" spans="32:32" x14ac:dyDescent="0.2">
      <c r="AF852" s="18">
        <v>4230</v>
      </c>
    </row>
    <row r="853" spans="32:32" x14ac:dyDescent="0.2">
      <c r="AF853" s="18">
        <v>4235</v>
      </c>
    </row>
    <row r="854" spans="32:32" x14ac:dyDescent="0.2">
      <c r="AF854" s="18">
        <v>4240</v>
      </c>
    </row>
    <row r="855" spans="32:32" x14ac:dyDescent="0.2">
      <c r="AF855" s="18">
        <v>4245</v>
      </c>
    </row>
    <row r="856" spans="32:32" x14ac:dyDescent="0.2">
      <c r="AF856" s="18">
        <v>4250</v>
      </c>
    </row>
    <row r="857" spans="32:32" x14ac:dyDescent="0.2">
      <c r="AF857" s="18">
        <v>4255</v>
      </c>
    </row>
    <row r="858" spans="32:32" x14ac:dyDescent="0.2">
      <c r="AF858" s="18">
        <v>4260</v>
      </c>
    </row>
    <row r="859" spans="32:32" x14ac:dyDescent="0.2">
      <c r="AF859" s="18">
        <v>4265</v>
      </c>
    </row>
    <row r="860" spans="32:32" x14ac:dyDescent="0.2">
      <c r="AF860" s="18">
        <v>4270</v>
      </c>
    </row>
    <row r="861" spans="32:32" x14ac:dyDescent="0.2">
      <c r="AF861" s="18">
        <v>4275</v>
      </c>
    </row>
    <row r="862" spans="32:32" x14ac:dyDescent="0.2">
      <c r="AF862" s="18">
        <v>4280</v>
      </c>
    </row>
    <row r="863" spans="32:32" x14ac:dyDescent="0.2">
      <c r="AF863" s="18">
        <v>4285</v>
      </c>
    </row>
    <row r="864" spans="32:32" x14ac:dyDescent="0.2">
      <c r="AF864" s="18">
        <v>4290</v>
      </c>
    </row>
    <row r="865" spans="32:32" x14ac:dyDescent="0.2">
      <c r="AF865" s="18">
        <v>4295</v>
      </c>
    </row>
    <row r="866" spans="32:32" x14ac:dyDescent="0.2">
      <c r="AF866" s="18">
        <v>4300</v>
      </c>
    </row>
    <row r="867" spans="32:32" x14ac:dyDescent="0.2">
      <c r="AF867" s="18">
        <v>4305</v>
      </c>
    </row>
    <row r="868" spans="32:32" x14ac:dyDescent="0.2">
      <c r="AF868" s="18">
        <v>4310</v>
      </c>
    </row>
    <row r="869" spans="32:32" x14ac:dyDescent="0.2">
      <c r="AF869" s="18">
        <v>4315</v>
      </c>
    </row>
    <row r="870" spans="32:32" x14ac:dyDescent="0.2">
      <c r="AF870" s="18">
        <v>4320</v>
      </c>
    </row>
    <row r="871" spans="32:32" x14ac:dyDescent="0.2">
      <c r="AF871" s="18">
        <v>4325</v>
      </c>
    </row>
    <row r="872" spans="32:32" x14ac:dyDescent="0.2">
      <c r="AF872" s="18">
        <v>4330</v>
      </c>
    </row>
    <row r="873" spans="32:32" x14ac:dyDescent="0.2">
      <c r="AF873" s="18">
        <v>4335</v>
      </c>
    </row>
    <row r="874" spans="32:32" x14ac:dyDescent="0.2">
      <c r="AF874" s="18">
        <v>4340</v>
      </c>
    </row>
    <row r="875" spans="32:32" x14ac:dyDescent="0.2">
      <c r="AF875" s="18">
        <v>4345</v>
      </c>
    </row>
    <row r="876" spans="32:32" x14ac:dyDescent="0.2">
      <c r="AF876" s="18">
        <v>4350</v>
      </c>
    </row>
    <row r="877" spans="32:32" x14ac:dyDescent="0.2">
      <c r="AF877" s="18">
        <v>4355</v>
      </c>
    </row>
    <row r="878" spans="32:32" x14ac:dyDescent="0.2">
      <c r="AF878" s="18">
        <v>4360</v>
      </c>
    </row>
    <row r="879" spans="32:32" x14ac:dyDescent="0.2">
      <c r="AF879" s="18">
        <v>4365</v>
      </c>
    </row>
    <row r="880" spans="32:32" x14ac:dyDescent="0.2">
      <c r="AF880" s="18">
        <v>4370</v>
      </c>
    </row>
    <row r="881" spans="32:32" x14ac:dyDescent="0.2">
      <c r="AF881" s="18">
        <v>4375</v>
      </c>
    </row>
    <row r="882" spans="32:32" x14ac:dyDescent="0.2">
      <c r="AF882" s="18">
        <v>4380</v>
      </c>
    </row>
    <row r="883" spans="32:32" x14ac:dyDescent="0.2">
      <c r="AF883" s="18">
        <v>4385</v>
      </c>
    </row>
    <row r="884" spans="32:32" x14ac:dyDescent="0.2">
      <c r="AF884" s="18">
        <v>4390</v>
      </c>
    </row>
    <row r="885" spans="32:32" x14ac:dyDescent="0.2">
      <c r="AF885" s="18">
        <v>4395</v>
      </c>
    </row>
    <row r="886" spans="32:32" x14ac:dyDescent="0.2">
      <c r="AF886" s="18">
        <v>4400</v>
      </c>
    </row>
    <row r="887" spans="32:32" x14ac:dyDescent="0.2">
      <c r="AF887" s="18">
        <v>4405</v>
      </c>
    </row>
    <row r="888" spans="32:32" x14ac:dyDescent="0.2">
      <c r="AF888" s="18">
        <v>4410</v>
      </c>
    </row>
    <row r="889" spans="32:32" x14ac:dyDescent="0.2">
      <c r="AF889" s="18">
        <v>4415</v>
      </c>
    </row>
    <row r="890" spans="32:32" x14ac:dyDescent="0.2">
      <c r="AF890" s="18">
        <v>4420</v>
      </c>
    </row>
    <row r="891" spans="32:32" x14ac:dyDescent="0.2">
      <c r="AF891" s="18">
        <v>4425</v>
      </c>
    </row>
    <row r="892" spans="32:32" x14ac:dyDescent="0.2">
      <c r="AF892" s="18">
        <v>4430</v>
      </c>
    </row>
    <row r="893" spans="32:32" x14ac:dyDescent="0.2">
      <c r="AF893" s="18">
        <v>4435</v>
      </c>
    </row>
    <row r="894" spans="32:32" x14ac:dyDescent="0.2">
      <c r="AF894" s="18">
        <v>4440</v>
      </c>
    </row>
    <row r="895" spans="32:32" x14ac:dyDescent="0.2">
      <c r="AF895" s="18">
        <v>4445</v>
      </c>
    </row>
    <row r="896" spans="32:32" x14ac:dyDescent="0.2">
      <c r="AF896" s="18">
        <v>4450</v>
      </c>
    </row>
    <row r="897" spans="32:32" x14ac:dyDescent="0.2">
      <c r="AF897" s="18">
        <v>4455</v>
      </c>
    </row>
    <row r="898" spans="32:32" x14ac:dyDescent="0.2">
      <c r="AF898" s="18">
        <v>4460</v>
      </c>
    </row>
    <row r="899" spans="32:32" x14ac:dyDescent="0.2">
      <c r="AF899" s="18">
        <v>4465</v>
      </c>
    </row>
    <row r="900" spans="32:32" x14ac:dyDescent="0.2">
      <c r="AF900" s="18">
        <v>4470</v>
      </c>
    </row>
    <row r="901" spans="32:32" x14ac:dyDescent="0.2">
      <c r="AF901" s="18">
        <v>4475</v>
      </c>
    </row>
    <row r="902" spans="32:32" x14ac:dyDescent="0.2">
      <c r="AF902" s="18">
        <v>4480</v>
      </c>
    </row>
    <row r="903" spans="32:32" x14ac:dyDescent="0.2">
      <c r="AF903" s="18">
        <v>4485</v>
      </c>
    </row>
    <row r="904" spans="32:32" x14ac:dyDescent="0.2">
      <c r="AF904" s="18">
        <v>4490</v>
      </c>
    </row>
    <row r="905" spans="32:32" x14ac:dyDescent="0.2">
      <c r="AF905" s="18">
        <v>4495</v>
      </c>
    </row>
    <row r="906" spans="32:32" x14ac:dyDescent="0.2">
      <c r="AF906" s="18">
        <v>4500</v>
      </c>
    </row>
    <row r="907" spans="32:32" x14ac:dyDescent="0.2">
      <c r="AF907" s="18">
        <v>4505</v>
      </c>
    </row>
    <row r="908" spans="32:32" x14ac:dyDescent="0.2">
      <c r="AF908" s="18">
        <v>4510</v>
      </c>
    </row>
    <row r="909" spans="32:32" x14ac:dyDescent="0.2">
      <c r="AF909" s="18">
        <v>4515</v>
      </c>
    </row>
    <row r="910" spans="32:32" x14ac:dyDescent="0.2">
      <c r="AF910" s="18">
        <v>4520</v>
      </c>
    </row>
    <row r="911" spans="32:32" x14ac:dyDescent="0.2">
      <c r="AF911" s="18">
        <v>4525</v>
      </c>
    </row>
    <row r="912" spans="32:32" x14ac:dyDescent="0.2">
      <c r="AF912" s="18">
        <v>4530</v>
      </c>
    </row>
    <row r="913" spans="32:32" x14ac:dyDescent="0.2">
      <c r="AF913" s="18">
        <v>4535</v>
      </c>
    </row>
    <row r="914" spans="32:32" x14ac:dyDescent="0.2">
      <c r="AF914" s="18">
        <v>4540</v>
      </c>
    </row>
    <row r="915" spans="32:32" x14ac:dyDescent="0.2">
      <c r="AF915" s="18">
        <v>4545</v>
      </c>
    </row>
    <row r="916" spans="32:32" x14ac:dyDescent="0.2">
      <c r="AF916" s="18">
        <v>4550</v>
      </c>
    </row>
    <row r="917" spans="32:32" x14ac:dyDescent="0.2">
      <c r="AF917" s="18">
        <v>4555</v>
      </c>
    </row>
    <row r="918" spans="32:32" x14ac:dyDescent="0.2">
      <c r="AF918" s="18">
        <v>4560</v>
      </c>
    </row>
    <row r="919" spans="32:32" x14ac:dyDescent="0.2">
      <c r="AF919" s="18">
        <v>4565</v>
      </c>
    </row>
    <row r="920" spans="32:32" x14ac:dyDescent="0.2">
      <c r="AF920" s="18">
        <v>4570</v>
      </c>
    </row>
    <row r="921" spans="32:32" x14ac:dyDescent="0.2">
      <c r="AF921" s="18">
        <v>4575</v>
      </c>
    </row>
    <row r="922" spans="32:32" x14ac:dyDescent="0.2">
      <c r="AF922" s="18">
        <v>4580</v>
      </c>
    </row>
    <row r="923" spans="32:32" x14ac:dyDescent="0.2">
      <c r="AF923" s="18">
        <v>4585</v>
      </c>
    </row>
    <row r="924" spans="32:32" x14ac:dyDescent="0.2">
      <c r="AF924" s="18">
        <v>4590</v>
      </c>
    </row>
    <row r="925" spans="32:32" x14ac:dyDescent="0.2">
      <c r="AF925" s="18">
        <v>4595</v>
      </c>
    </row>
    <row r="926" spans="32:32" x14ac:dyDescent="0.2">
      <c r="AF926" s="18">
        <v>4600</v>
      </c>
    </row>
    <row r="927" spans="32:32" x14ac:dyDescent="0.2">
      <c r="AF927" s="18">
        <v>4605</v>
      </c>
    </row>
    <row r="928" spans="32:32" x14ac:dyDescent="0.2">
      <c r="AF928" s="18">
        <v>4610</v>
      </c>
    </row>
    <row r="929" spans="32:32" x14ac:dyDescent="0.2">
      <c r="AF929" s="18">
        <v>4615</v>
      </c>
    </row>
    <row r="930" spans="32:32" x14ac:dyDescent="0.2">
      <c r="AF930" s="18">
        <v>4620</v>
      </c>
    </row>
    <row r="931" spans="32:32" x14ac:dyDescent="0.2">
      <c r="AF931" s="18">
        <v>4625</v>
      </c>
    </row>
    <row r="932" spans="32:32" x14ac:dyDescent="0.2">
      <c r="AF932" s="18">
        <v>4630</v>
      </c>
    </row>
    <row r="933" spans="32:32" x14ac:dyDescent="0.2">
      <c r="AF933" s="18">
        <v>4635</v>
      </c>
    </row>
    <row r="934" spans="32:32" x14ac:dyDescent="0.2">
      <c r="AF934" s="18">
        <v>4640</v>
      </c>
    </row>
    <row r="935" spans="32:32" x14ac:dyDescent="0.2">
      <c r="AF935" s="18">
        <v>4645</v>
      </c>
    </row>
    <row r="936" spans="32:32" x14ac:dyDescent="0.2">
      <c r="AF936" s="18">
        <v>4650</v>
      </c>
    </row>
    <row r="937" spans="32:32" x14ac:dyDescent="0.2">
      <c r="AF937" s="18">
        <v>4655</v>
      </c>
    </row>
    <row r="938" spans="32:32" x14ac:dyDescent="0.2">
      <c r="AF938" s="18">
        <v>4660</v>
      </c>
    </row>
    <row r="939" spans="32:32" x14ac:dyDescent="0.2">
      <c r="AF939" s="18">
        <v>4665</v>
      </c>
    </row>
    <row r="940" spans="32:32" x14ac:dyDescent="0.2">
      <c r="AF940" s="18">
        <v>4670</v>
      </c>
    </row>
    <row r="941" spans="32:32" x14ac:dyDescent="0.2">
      <c r="AF941" s="18">
        <v>4675</v>
      </c>
    </row>
    <row r="942" spans="32:32" x14ac:dyDescent="0.2">
      <c r="AF942" s="18">
        <v>4680</v>
      </c>
    </row>
    <row r="943" spans="32:32" x14ac:dyDescent="0.2">
      <c r="AF943" s="18">
        <v>4685</v>
      </c>
    </row>
    <row r="944" spans="32:32" x14ac:dyDescent="0.2">
      <c r="AF944" s="18">
        <v>4690</v>
      </c>
    </row>
    <row r="945" spans="32:32" x14ac:dyDescent="0.2">
      <c r="AF945" s="18">
        <v>4695</v>
      </c>
    </row>
    <row r="946" spans="32:32" x14ac:dyDescent="0.2">
      <c r="AF946" s="18">
        <v>4700</v>
      </c>
    </row>
    <row r="947" spans="32:32" x14ac:dyDescent="0.2">
      <c r="AF947" s="18">
        <v>4705</v>
      </c>
    </row>
    <row r="948" spans="32:32" x14ac:dyDescent="0.2">
      <c r="AF948" s="18">
        <v>4710</v>
      </c>
    </row>
    <row r="949" spans="32:32" x14ac:dyDescent="0.2">
      <c r="AF949" s="18">
        <v>4715</v>
      </c>
    </row>
    <row r="950" spans="32:32" x14ac:dyDescent="0.2">
      <c r="AF950" s="18">
        <v>4720</v>
      </c>
    </row>
    <row r="951" spans="32:32" x14ac:dyDescent="0.2">
      <c r="AF951" s="18">
        <v>4725</v>
      </c>
    </row>
    <row r="952" spans="32:32" x14ac:dyDescent="0.2">
      <c r="AF952" s="18">
        <v>4730</v>
      </c>
    </row>
    <row r="953" spans="32:32" x14ac:dyDescent="0.2">
      <c r="AF953" s="18">
        <v>4735</v>
      </c>
    </row>
    <row r="954" spans="32:32" x14ac:dyDescent="0.2">
      <c r="AF954" s="18">
        <v>4740</v>
      </c>
    </row>
    <row r="955" spans="32:32" x14ac:dyDescent="0.2">
      <c r="AF955" s="18">
        <v>4745</v>
      </c>
    </row>
    <row r="956" spans="32:32" x14ac:dyDescent="0.2">
      <c r="AF956" s="18">
        <v>4750</v>
      </c>
    </row>
    <row r="957" spans="32:32" x14ac:dyDescent="0.2">
      <c r="AF957" s="18">
        <v>4755</v>
      </c>
    </row>
    <row r="958" spans="32:32" x14ac:dyDescent="0.2">
      <c r="AF958" s="18">
        <v>4760</v>
      </c>
    </row>
    <row r="959" spans="32:32" x14ac:dyDescent="0.2">
      <c r="AF959" s="18">
        <v>4765</v>
      </c>
    </row>
    <row r="960" spans="32:32" x14ac:dyDescent="0.2">
      <c r="AF960" s="18">
        <v>4770</v>
      </c>
    </row>
    <row r="961" spans="32:32" x14ac:dyDescent="0.2">
      <c r="AF961" s="18">
        <v>4775</v>
      </c>
    </row>
    <row r="962" spans="32:32" x14ac:dyDescent="0.2">
      <c r="AF962" s="18">
        <v>4780</v>
      </c>
    </row>
    <row r="963" spans="32:32" x14ac:dyDescent="0.2">
      <c r="AF963" s="18">
        <v>4785</v>
      </c>
    </row>
    <row r="964" spans="32:32" x14ac:dyDescent="0.2">
      <c r="AF964" s="18">
        <v>4790</v>
      </c>
    </row>
    <row r="965" spans="32:32" x14ac:dyDescent="0.2">
      <c r="AF965" s="18">
        <v>4795</v>
      </c>
    </row>
    <row r="966" spans="32:32" x14ac:dyDescent="0.2">
      <c r="AF966" s="18">
        <v>4800</v>
      </c>
    </row>
    <row r="967" spans="32:32" x14ac:dyDescent="0.2">
      <c r="AF967" s="18">
        <v>4805</v>
      </c>
    </row>
    <row r="968" spans="32:32" x14ac:dyDescent="0.2">
      <c r="AF968" s="18">
        <v>4810</v>
      </c>
    </row>
    <row r="969" spans="32:32" x14ac:dyDescent="0.2">
      <c r="AF969" s="18">
        <v>4815</v>
      </c>
    </row>
    <row r="970" spans="32:32" x14ac:dyDescent="0.2">
      <c r="AF970" s="18">
        <v>4820</v>
      </c>
    </row>
    <row r="971" spans="32:32" x14ac:dyDescent="0.2">
      <c r="AF971" s="18">
        <v>4825</v>
      </c>
    </row>
    <row r="972" spans="32:32" x14ac:dyDescent="0.2">
      <c r="AF972" s="18">
        <v>4830</v>
      </c>
    </row>
    <row r="973" spans="32:32" x14ac:dyDescent="0.2">
      <c r="AF973" s="18">
        <v>4835</v>
      </c>
    </row>
    <row r="974" spans="32:32" x14ac:dyDescent="0.2">
      <c r="AF974" s="18">
        <v>4840</v>
      </c>
    </row>
    <row r="975" spans="32:32" x14ac:dyDescent="0.2">
      <c r="AF975" s="18">
        <v>4845</v>
      </c>
    </row>
    <row r="976" spans="32:32" x14ac:dyDescent="0.2">
      <c r="AF976" s="18">
        <v>4850</v>
      </c>
    </row>
    <row r="977" spans="32:32" x14ac:dyDescent="0.2">
      <c r="AF977" s="18">
        <v>4855</v>
      </c>
    </row>
    <row r="978" spans="32:32" x14ac:dyDescent="0.2">
      <c r="AF978" s="18">
        <v>4860</v>
      </c>
    </row>
    <row r="979" spans="32:32" x14ac:dyDescent="0.2">
      <c r="AF979" s="18">
        <v>4865</v>
      </c>
    </row>
    <row r="980" spans="32:32" x14ac:dyDescent="0.2">
      <c r="AF980" s="18">
        <v>4870</v>
      </c>
    </row>
    <row r="981" spans="32:32" x14ac:dyDescent="0.2">
      <c r="AF981" s="18">
        <v>4875</v>
      </c>
    </row>
    <row r="982" spans="32:32" x14ac:dyDescent="0.2">
      <c r="AF982" s="18">
        <v>4880</v>
      </c>
    </row>
    <row r="983" spans="32:32" x14ac:dyDescent="0.2">
      <c r="AF983" s="18">
        <v>4885</v>
      </c>
    </row>
    <row r="984" spans="32:32" x14ac:dyDescent="0.2">
      <c r="AF984" s="18">
        <v>4890</v>
      </c>
    </row>
    <row r="985" spans="32:32" x14ac:dyDescent="0.2">
      <c r="AF985" s="18">
        <v>4895</v>
      </c>
    </row>
    <row r="986" spans="32:32" x14ac:dyDescent="0.2">
      <c r="AF986" s="18">
        <v>4900</v>
      </c>
    </row>
    <row r="987" spans="32:32" x14ac:dyDescent="0.2">
      <c r="AF987" s="18">
        <v>4905</v>
      </c>
    </row>
    <row r="988" spans="32:32" x14ac:dyDescent="0.2">
      <c r="AF988" s="18">
        <v>4910</v>
      </c>
    </row>
    <row r="989" spans="32:32" x14ac:dyDescent="0.2">
      <c r="AF989" s="18">
        <v>4915</v>
      </c>
    </row>
    <row r="990" spans="32:32" x14ac:dyDescent="0.2">
      <c r="AF990" s="18">
        <v>4920</v>
      </c>
    </row>
    <row r="991" spans="32:32" x14ac:dyDescent="0.2">
      <c r="AF991" s="18">
        <v>4925</v>
      </c>
    </row>
    <row r="992" spans="32:32" x14ac:dyDescent="0.2">
      <c r="AF992" s="18">
        <v>4930</v>
      </c>
    </row>
    <row r="993" spans="32:32" x14ac:dyDescent="0.2">
      <c r="AF993" s="18">
        <v>4935</v>
      </c>
    </row>
    <row r="994" spans="32:32" x14ac:dyDescent="0.2">
      <c r="AF994" s="18">
        <v>4940</v>
      </c>
    </row>
    <row r="995" spans="32:32" x14ac:dyDescent="0.2">
      <c r="AF995" s="18">
        <v>4945</v>
      </c>
    </row>
    <row r="996" spans="32:32" x14ac:dyDescent="0.2">
      <c r="AF996" s="18">
        <v>4950</v>
      </c>
    </row>
    <row r="997" spans="32:32" x14ac:dyDescent="0.2">
      <c r="AF997" s="18">
        <v>4955</v>
      </c>
    </row>
    <row r="998" spans="32:32" x14ac:dyDescent="0.2">
      <c r="AF998" s="18">
        <v>4960</v>
      </c>
    </row>
    <row r="999" spans="32:32" x14ac:dyDescent="0.2">
      <c r="AF999" s="18">
        <v>4965</v>
      </c>
    </row>
    <row r="1000" spans="32:32" x14ac:dyDescent="0.2">
      <c r="AF1000" s="18">
        <v>4970</v>
      </c>
    </row>
    <row r="1001" spans="32:32" x14ac:dyDescent="0.2">
      <c r="AF1001" s="18">
        <v>4975</v>
      </c>
    </row>
    <row r="1002" spans="32:32" x14ac:dyDescent="0.2">
      <c r="AF1002" s="18">
        <v>4980</v>
      </c>
    </row>
    <row r="1003" spans="32:32" x14ac:dyDescent="0.2">
      <c r="AF1003" s="18">
        <v>4985</v>
      </c>
    </row>
    <row r="1004" spans="32:32" x14ac:dyDescent="0.2">
      <c r="AF1004" s="18">
        <v>4990</v>
      </c>
    </row>
    <row r="1005" spans="32:32" x14ac:dyDescent="0.2">
      <c r="AF1005" s="18">
        <v>4995</v>
      </c>
    </row>
    <row r="1006" spans="32:32" x14ac:dyDescent="0.2">
      <c r="AF1006" s="18">
        <v>5000</v>
      </c>
    </row>
    <row r="1007" spans="32:32" x14ac:dyDescent="0.2">
      <c r="AF1007" s="18">
        <v>5005</v>
      </c>
    </row>
    <row r="1008" spans="32:32" x14ac:dyDescent="0.2">
      <c r="AF1008" s="18">
        <v>5010</v>
      </c>
    </row>
    <row r="1009" spans="32:32" x14ac:dyDescent="0.2">
      <c r="AF1009" s="18">
        <v>5015</v>
      </c>
    </row>
    <row r="1010" spans="32:32" x14ac:dyDescent="0.2">
      <c r="AF1010" s="18">
        <v>5020</v>
      </c>
    </row>
    <row r="1011" spans="32:32" x14ac:dyDescent="0.2">
      <c r="AF1011" s="18">
        <v>5025</v>
      </c>
    </row>
    <row r="1012" spans="32:32" x14ac:dyDescent="0.2">
      <c r="AF1012" s="18">
        <v>5030</v>
      </c>
    </row>
    <row r="1013" spans="32:32" x14ac:dyDescent="0.2">
      <c r="AF1013" s="18">
        <v>5035</v>
      </c>
    </row>
    <row r="1014" spans="32:32" x14ac:dyDescent="0.2">
      <c r="AF1014" s="18">
        <v>5040</v>
      </c>
    </row>
    <row r="1015" spans="32:32" x14ac:dyDescent="0.2">
      <c r="AF1015" s="18">
        <v>5045</v>
      </c>
    </row>
    <row r="1016" spans="32:32" x14ac:dyDescent="0.2">
      <c r="AF1016" s="18">
        <v>5050</v>
      </c>
    </row>
    <row r="1017" spans="32:32" x14ac:dyDescent="0.2">
      <c r="AF1017" s="18">
        <v>5055</v>
      </c>
    </row>
    <row r="1018" spans="32:32" x14ac:dyDescent="0.2">
      <c r="AF1018" s="18">
        <v>5060</v>
      </c>
    </row>
    <row r="1019" spans="32:32" x14ac:dyDescent="0.2">
      <c r="AF1019" s="18">
        <v>5065</v>
      </c>
    </row>
    <row r="1020" spans="32:32" x14ac:dyDescent="0.2">
      <c r="AF1020" s="18">
        <v>5070</v>
      </c>
    </row>
    <row r="1021" spans="32:32" x14ac:dyDescent="0.2">
      <c r="AF1021" s="18">
        <v>5075</v>
      </c>
    </row>
    <row r="1022" spans="32:32" x14ac:dyDescent="0.2">
      <c r="AF1022" s="18">
        <v>5080</v>
      </c>
    </row>
    <row r="1023" spans="32:32" x14ac:dyDescent="0.2">
      <c r="AF1023" s="18">
        <v>5085</v>
      </c>
    </row>
    <row r="1024" spans="32:32" x14ac:dyDescent="0.2">
      <c r="AF1024" s="18">
        <v>5090</v>
      </c>
    </row>
    <row r="1025" spans="32:32" x14ac:dyDescent="0.2">
      <c r="AF1025" s="18">
        <v>5095</v>
      </c>
    </row>
    <row r="1026" spans="32:32" x14ac:dyDescent="0.2">
      <c r="AF1026" s="18">
        <v>5100</v>
      </c>
    </row>
    <row r="1027" spans="32:32" x14ac:dyDescent="0.2">
      <c r="AF1027" s="18">
        <v>5105</v>
      </c>
    </row>
    <row r="1028" spans="32:32" x14ac:dyDescent="0.2">
      <c r="AF1028" s="18">
        <v>5110</v>
      </c>
    </row>
    <row r="1029" spans="32:32" x14ac:dyDescent="0.2">
      <c r="AF1029" s="18">
        <v>5115</v>
      </c>
    </row>
    <row r="1030" spans="32:32" x14ac:dyDescent="0.2">
      <c r="AF1030" s="18">
        <v>5120</v>
      </c>
    </row>
    <row r="1031" spans="32:32" x14ac:dyDescent="0.2">
      <c r="AF1031" s="18">
        <v>5125</v>
      </c>
    </row>
    <row r="1032" spans="32:32" x14ac:dyDescent="0.2">
      <c r="AF1032" s="18">
        <v>5130</v>
      </c>
    </row>
    <row r="1033" spans="32:32" x14ac:dyDescent="0.2">
      <c r="AF1033" s="18">
        <v>5135</v>
      </c>
    </row>
    <row r="1034" spans="32:32" x14ac:dyDescent="0.2">
      <c r="AF1034" s="18">
        <v>5140</v>
      </c>
    </row>
    <row r="1035" spans="32:32" x14ac:dyDescent="0.2">
      <c r="AF1035" s="18">
        <v>5145</v>
      </c>
    </row>
    <row r="1036" spans="32:32" x14ac:dyDescent="0.2">
      <c r="AF1036" s="18">
        <v>5150</v>
      </c>
    </row>
    <row r="1037" spans="32:32" x14ac:dyDescent="0.2">
      <c r="AF1037" s="18">
        <v>5155</v>
      </c>
    </row>
    <row r="1038" spans="32:32" x14ac:dyDescent="0.2">
      <c r="AF1038" s="18">
        <v>5160</v>
      </c>
    </row>
    <row r="1039" spans="32:32" x14ac:dyDescent="0.2">
      <c r="AF1039" s="18">
        <v>5165</v>
      </c>
    </row>
    <row r="1040" spans="32:32" x14ac:dyDescent="0.2">
      <c r="AF1040" s="18">
        <v>5170</v>
      </c>
    </row>
    <row r="1041" spans="32:32" x14ac:dyDescent="0.2">
      <c r="AF1041" s="18">
        <v>5175</v>
      </c>
    </row>
    <row r="1042" spans="32:32" x14ac:dyDescent="0.2">
      <c r="AF1042" s="18">
        <v>5180</v>
      </c>
    </row>
    <row r="1043" spans="32:32" x14ac:dyDescent="0.2">
      <c r="AF1043" s="18">
        <v>5185</v>
      </c>
    </row>
    <row r="1044" spans="32:32" x14ac:dyDescent="0.2">
      <c r="AF1044" s="18">
        <v>5190</v>
      </c>
    </row>
    <row r="1045" spans="32:32" x14ac:dyDescent="0.2">
      <c r="AF1045" s="18">
        <v>5195</v>
      </c>
    </row>
    <row r="1046" spans="32:32" x14ac:dyDescent="0.2">
      <c r="AF1046" s="18">
        <v>5200</v>
      </c>
    </row>
    <row r="1047" spans="32:32" x14ac:dyDescent="0.2">
      <c r="AF1047" s="18">
        <v>5205</v>
      </c>
    </row>
    <row r="1048" spans="32:32" x14ac:dyDescent="0.2">
      <c r="AF1048" s="18">
        <v>5210</v>
      </c>
    </row>
    <row r="1049" spans="32:32" x14ac:dyDescent="0.2">
      <c r="AF1049" s="18">
        <v>5215</v>
      </c>
    </row>
    <row r="1050" spans="32:32" x14ac:dyDescent="0.2">
      <c r="AF1050" s="18">
        <v>5220</v>
      </c>
    </row>
    <row r="1051" spans="32:32" x14ac:dyDescent="0.2">
      <c r="AF1051" s="18">
        <v>5225</v>
      </c>
    </row>
    <row r="1052" spans="32:32" x14ac:dyDescent="0.2">
      <c r="AF1052" s="18">
        <v>5230</v>
      </c>
    </row>
    <row r="1053" spans="32:32" x14ac:dyDescent="0.2">
      <c r="AF1053" s="18">
        <v>5235</v>
      </c>
    </row>
    <row r="1054" spans="32:32" x14ac:dyDescent="0.2">
      <c r="AF1054" s="18">
        <v>5240</v>
      </c>
    </row>
    <row r="1055" spans="32:32" x14ac:dyDescent="0.2">
      <c r="AF1055" s="18">
        <v>5245</v>
      </c>
    </row>
    <row r="1056" spans="32:32" x14ac:dyDescent="0.2">
      <c r="AF1056" s="18">
        <v>5250</v>
      </c>
    </row>
    <row r="1057" spans="32:32" x14ac:dyDescent="0.2">
      <c r="AF1057" s="18">
        <v>5255</v>
      </c>
    </row>
    <row r="1058" spans="32:32" x14ac:dyDescent="0.2">
      <c r="AF1058" s="18">
        <v>5260</v>
      </c>
    </row>
    <row r="1059" spans="32:32" x14ac:dyDescent="0.2">
      <c r="AF1059" s="18">
        <v>5265</v>
      </c>
    </row>
    <row r="1060" spans="32:32" x14ac:dyDescent="0.2">
      <c r="AF1060" s="18">
        <v>5270</v>
      </c>
    </row>
    <row r="1061" spans="32:32" x14ac:dyDescent="0.2">
      <c r="AF1061" s="18">
        <v>5275</v>
      </c>
    </row>
    <row r="1062" spans="32:32" x14ac:dyDescent="0.2">
      <c r="AF1062" s="18">
        <v>5280</v>
      </c>
    </row>
    <row r="1063" spans="32:32" x14ac:dyDescent="0.2">
      <c r="AF1063" s="18">
        <v>5285</v>
      </c>
    </row>
    <row r="1064" spans="32:32" x14ac:dyDescent="0.2">
      <c r="AF1064" s="18">
        <v>5290</v>
      </c>
    </row>
    <row r="1065" spans="32:32" x14ac:dyDescent="0.2">
      <c r="AF1065" s="18">
        <v>5295</v>
      </c>
    </row>
    <row r="1066" spans="32:32" x14ac:dyDescent="0.2">
      <c r="AF1066" s="18">
        <v>5300</v>
      </c>
    </row>
    <row r="1067" spans="32:32" x14ac:dyDescent="0.2">
      <c r="AF1067" s="18">
        <v>5305</v>
      </c>
    </row>
    <row r="1068" spans="32:32" x14ac:dyDescent="0.2">
      <c r="AF1068" s="18">
        <v>5310</v>
      </c>
    </row>
    <row r="1069" spans="32:32" x14ac:dyDescent="0.2">
      <c r="AF1069" s="18">
        <v>5315</v>
      </c>
    </row>
    <row r="1070" spans="32:32" x14ac:dyDescent="0.2">
      <c r="AF1070" s="18">
        <v>5320</v>
      </c>
    </row>
    <row r="1071" spans="32:32" x14ac:dyDescent="0.2">
      <c r="AF1071" s="18">
        <v>5325</v>
      </c>
    </row>
    <row r="1072" spans="32:32" x14ac:dyDescent="0.2">
      <c r="AF1072" s="18">
        <v>5330</v>
      </c>
    </row>
    <row r="1073" spans="32:32" x14ac:dyDescent="0.2">
      <c r="AF1073" s="18">
        <v>5335</v>
      </c>
    </row>
    <row r="1074" spans="32:32" x14ac:dyDescent="0.2">
      <c r="AF1074" s="18">
        <v>5340</v>
      </c>
    </row>
    <row r="1075" spans="32:32" x14ac:dyDescent="0.2">
      <c r="AF1075" s="18">
        <v>5345</v>
      </c>
    </row>
    <row r="1076" spans="32:32" x14ac:dyDescent="0.2">
      <c r="AF1076" s="18">
        <v>5350</v>
      </c>
    </row>
    <row r="1077" spans="32:32" x14ac:dyDescent="0.2">
      <c r="AF1077" s="18">
        <v>5355</v>
      </c>
    </row>
    <row r="1078" spans="32:32" x14ac:dyDescent="0.2">
      <c r="AF1078" s="18">
        <v>5360</v>
      </c>
    </row>
    <row r="1079" spans="32:32" x14ac:dyDescent="0.2">
      <c r="AF1079" s="18">
        <v>5365</v>
      </c>
    </row>
    <row r="1080" spans="32:32" x14ac:dyDescent="0.2">
      <c r="AF1080" s="18">
        <v>5370</v>
      </c>
    </row>
    <row r="1081" spans="32:32" x14ac:dyDescent="0.2">
      <c r="AF1081" s="18">
        <v>5375</v>
      </c>
    </row>
    <row r="1082" spans="32:32" x14ac:dyDescent="0.2">
      <c r="AF1082" s="18">
        <v>5380</v>
      </c>
    </row>
    <row r="1083" spans="32:32" x14ac:dyDescent="0.2">
      <c r="AF1083" s="18">
        <v>5385</v>
      </c>
    </row>
    <row r="1084" spans="32:32" x14ac:dyDescent="0.2">
      <c r="AF1084" s="18">
        <v>5390</v>
      </c>
    </row>
    <row r="1085" spans="32:32" x14ac:dyDescent="0.2">
      <c r="AF1085" s="18">
        <v>5395</v>
      </c>
    </row>
    <row r="1086" spans="32:32" x14ac:dyDescent="0.2">
      <c r="AF1086" s="18">
        <v>5400</v>
      </c>
    </row>
    <row r="1087" spans="32:32" x14ac:dyDescent="0.2">
      <c r="AF1087" s="18">
        <v>5405</v>
      </c>
    </row>
    <row r="1088" spans="32:32" x14ac:dyDescent="0.2">
      <c r="AF1088" s="18">
        <v>5410</v>
      </c>
    </row>
    <row r="1089" spans="32:32" x14ac:dyDescent="0.2">
      <c r="AF1089" s="18">
        <v>5415</v>
      </c>
    </row>
    <row r="1090" spans="32:32" x14ac:dyDescent="0.2">
      <c r="AF1090" s="18">
        <v>5420</v>
      </c>
    </row>
    <row r="1091" spans="32:32" x14ac:dyDescent="0.2">
      <c r="AF1091" s="18">
        <v>5425</v>
      </c>
    </row>
    <row r="1092" spans="32:32" x14ac:dyDescent="0.2">
      <c r="AF1092" s="18">
        <v>5430</v>
      </c>
    </row>
    <row r="1093" spans="32:32" x14ac:dyDescent="0.2">
      <c r="AF1093" s="18">
        <v>5435</v>
      </c>
    </row>
    <row r="1094" spans="32:32" x14ac:dyDescent="0.2">
      <c r="AF1094" s="18">
        <v>5440</v>
      </c>
    </row>
    <row r="1095" spans="32:32" x14ac:dyDescent="0.2">
      <c r="AF1095" s="18">
        <v>5445</v>
      </c>
    </row>
    <row r="1096" spans="32:32" x14ac:dyDescent="0.2">
      <c r="AF1096" s="18">
        <v>5450</v>
      </c>
    </row>
    <row r="1097" spans="32:32" x14ac:dyDescent="0.2">
      <c r="AF1097" s="18">
        <v>5455</v>
      </c>
    </row>
    <row r="1098" spans="32:32" x14ac:dyDescent="0.2">
      <c r="AF1098" s="18">
        <v>5460</v>
      </c>
    </row>
    <row r="1099" spans="32:32" x14ac:dyDescent="0.2">
      <c r="AF1099" s="18">
        <v>5465</v>
      </c>
    </row>
    <row r="1100" spans="32:32" x14ac:dyDescent="0.2">
      <c r="AF1100" s="18">
        <v>5470</v>
      </c>
    </row>
    <row r="1101" spans="32:32" x14ac:dyDescent="0.2">
      <c r="AF1101" s="18">
        <v>5475</v>
      </c>
    </row>
    <row r="1102" spans="32:32" x14ac:dyDescent="0.2">
      <c r="AF1102" s="18">
        <v>5480</v>
      </c>
    </row>
    <row r="1103" spans="32:32" x14ac:dyDescent="0.2">
      <c r="AF1103" s="18">
        <v>5485</v>
      </c>
    </row>
    <row r="1104" spans="32:32" x14ac:dyDescent="0.2">
      <c r="AF1104" s="18">
        <v>5490</v>
      </c>
    </row>
    <row r="1105" spans="32:32" x14ac:dyDescent="0.2">
      <c r="AF1105" s="18">
        <v>5495</v>
      </c>
    </row>
    <row r="1106" spans="32:32" x14ac:dyDescent="0.2">
      <c r="AF1106" s="18">
        <v>5500</v>
      </c>
    </row>
    <row r="1107" spans="32:32" x14ac:dyDescent="0.2">
      <c r="AF1107" s="18">
        <v>5505</v>
      </c>
    </row>
    <row r="1108" spans="32:32" x14ac:dyDescent="0.2">
      <c r="AF1108" s="18">
        <v>5510</v>
      </c>
    </row>
    <row r="1109" spans="32:32" x14ac:dyDescent="0.2">
      <c r="AF1109" s="18">
        <v>5515</v>
      </c>
    </row>
    <row r="1110" spans="32:32" x14ac:dyDescent="0.2">
      <c r="AF1110" s="18">
        <v>5520</v>
      </c>
    </row>
    <row r="1111" spans="32:32" x14ac:dyDescent="0.2">
      <c r="AF1111" s="18">
        <v>5525</v>
      </c>
    </row>
    <row r="1112" spans="32:32" x14ac:dyDescent="0.2">
      <c r="AF1112" s="18">
        <v>5530</v>
      </c>
    </row>
    <row r="1113" spans="32:32" x14ac:dyDescent="0.2">
      <c r="AF1113" s="18">
        <v>5535</v>
      </c>
    </row>
    <row r="1114" spans="32:32" x14ac:dyDescent="0.2">
      <c r="AF1114" s="18">
        <v>5540</v>
      </c>
    </row>
    <row r="1115" spans="32:32" x14ac:dyDescent="0.2">
      <c r="AF1115" s="18">
        <v>5545</v>
      </c>
    </row>
    <row r="1116" spans="32:32" x14ac:dyDescent="0.2">
      <c r="AF1116" s="18">
        <v>5550</v>
      </c>
    </row>
    <row r="1117" spans="32:32" x14ac:dyDescent="0.2">
      <c r="AF1117" s="18">
        <v>5555</v>
      </c>
    </row>
    <row r="1118" spans="32:32" x14ac:dyDescent="0.2">
      <c r="AF1118" s="18">
        <v>5560</v>
      </c>
    </row>
    <row r="1119" spans="32:32" x14ac:dyDescent="0.2">
      <c r="AF1119" s="18">
        <v>5565</v>
      </c>
    </row>
    <row r="1120" spans="32:32" x14ac:dyDescent="0.2">
      <c r="AF1120" s="18">
        <v>5570</v>
      </c>
    </row>
    <row r="1121" spans="32:32" x14ac:dyDescent="0.2">
      <c r="AF1121" s="18">
        <v>5575</v>
      </c>
    </row>
    <row r="1122" spans="32:32" x14ac:dyDescent="0.2">
      <c r="AF1122" s="18">
        <v>5580</v>
      </c>
    </row>
    <row r="1123" spans="32:32" x14ac:dyDescent="0.2">
      <c r="AF1123" s="18">
        <v>5585</v>
      </c>
    </row>
    <row r="1124" spans="32:32" x14ac:dyDescent="0.2">
      <c r="AF1124" s="18">
        <v>5590</v>
      </c>
    </row>
    <row r="1125" spans="32:32" x14ac:dyDescent="0.2">
      <c r="AF1125" s="18">
        <v>5595</v>
      </c>
    </row>
    <row r="1126" spans="32:32" x14ac:dyDescent="0.2">
      <c r="AF1126" s="18">
        <v>5600</v>
      </c>
    </row>
  </sheetData>
  <sheetProtection password="C46D" sheet="1" objects="1" scenarios="1" selectLockedCells="1"/>
  <mergeCells count="30">
    <mergeCell ref="N57:O57"/>
    <mergeCell ref="L57:M57"/>
    <mergeCell ref="J57:K57"/>
    <mergeCell ref="A1:AC1"/>
    <mergeCell ref="L5:AB5"/>
    <mergeCell ref="G3:L3"/>
    <mergeCell ref="AB4:AC4"/>
    <mergeCell ref="P61:Q61"/>
    <mergeCell ref="N61:O61"/>
    <mergeCell ref="L61:M61"/>
    <mergeCell ref="N66:O66"/>
    <mergeCell ref="L66:M66"/>
    <mergeCell ref="L62:M62"/>
    <mergeCell ref="N62:O62"/>
    <mergeCell ref="J67:K67"/>
    <mergeCell ref="J66:K66"/>
    <mergeCell ref="J58:K58"/>
    <mergeCell ref="J59:K59"/>
    <mergeCell ref="P58:Q58"/>
    <mergeCell ref="N58:O58"/>
    <mergeCell ref="L58:M58"/>
    <mergeCell ref="N59:O59"/>
    <mergeCell ref="L59:M59"/>
    <mergeCell ref="P59:Q59"/>
    <mergeCell ref="L67:M67"/>
    <mergeCell ref="N67:O67"/>
    <mergeCell ref="L60:M60"/>
    <mergeCell ref="N60:O60"/>
    <mergeCell ref="P60:Q60"/>
    <mergeCell ref="P62:Q62"/>
  </mergeCells>
  <conditionalFormatting sqref="AB19 J51:N51 T18 S34:U34 T36:AC36 Z35 K74:Y74 K75:X75 K70:X71 J69:Y69 Y18:AC18 Z34:AB34 S35:S36 T35:U35 X34:X35 Y11:AC16 O23:X25 Y23:AC24 O31:AC31 S30:X30 O47:AC47 O46:X46 O43:AC45 O50:V54 S26:AC28">
    <cfRule type="cellIs" dxfId="190" priority="115" stopIfTrue="1" operator="equal">
      <formula>""</formula>
    </cfRule>
  </conditionalFormatting>
  <conditionalFormatting sqref="AC19">
    <cfRule type="cellIs" dxfId="189" priority="98" stopIfTrue="1" operator="equal">
      <formula>""</formula>
    </cfRule>
  </conditionalFormatting>
  <conditionalFormatting sqref="S19:AA19">
    <cfRule type="cellIs" dxfId="188" priority="99" stopIfTrue="1" operator="equal">
      <formula>""</formula>
    </cfRule>
  </conditionalFormatting>
  <conditionalFormatting sqref="J50:N50">
    <cfRule type="cellIs" dxfId="187" priority="81" stopIfTrue="1" operator="equal">
      <formula>""</formula>
    </cfRule>
  </conditionalFormatting>
  <conditionalFormatting sqref="S33:W33">
    <cfRule type="cellIs" dxfId="186" priority="72" stopIfTrue="1" operator="equal">
      <formula>""</formula>
    </cfRule>
  </conditionalFormatting>
  <conditionalFormatting sqref="Q37:X37">
    <cfRule type="cellIs" dxfId="185" priority="68" stopIfTrue="1" operator="equal">
      <formula>""</formula>
    </cfRule>
  </conditionalFormatting>
  <conditionalFormatting sqref="Q20:X20">
    <cfRule type="cellIs" dxfId="184" priority="64" stopIfTrue="1" operator="equal">
      <formula>""</formula>
    </cfRule>
  </conditionalFormatting>
  <conditionalFormatting sqref="T11:X16 N15:S16">
    <cfRule type="cellIs" dxfId="183" priority="56" stopIfTrue="1" operator="equal">
      <formula>""</formula>
    </cfRule>
  </conditionalFormatting>
  <conditionalFormatting sqref="Q7:S8">
    <cfRule type="cellIs" dxfId="182" priority="51" stopIfTrue="1" operator="equal">
      <formula>""</formula>
    </cfRule>
  </conditionalFormatting>
  <conditionalFormatting sqref="L13:M16 N13:S14">
    <cfRule type="cellIs" dxfId="181" priority="50" stopIfTrue="1" operator="equal">
      <formula>""</formula>
    </cfRule>
  </conditionalFormatting>
  <conditionalFormatting sqref="J75">
    <cfRule type="cellIs" dxfId="180" priority="48" stopIfTrue="1" operator="equal">
      <formula>""</formula>
    </cfRule>
  </conditionalFormatting>
  <conditionalFormatting sqref="L64:O64">
    <cfRule type="cellIs" dxfId="179" priority="49" stopIfTrue="1" operator="equal">
      <formula>""</formula>
    </cfRule>
  </conditionalFormatting>
  <conditionalFormatting sqref="S29:AC29">
    <cfRule type="cellIs" dxfId="178" priority="47" stopIfTrue="1" operator="equal">
      <formula>""</formula>
    </cfRule>
  </conditionalFormatting>
  <conditionalFormatting sqref="L28:N28 O26:R28">
    <cfRule type="cellIs" dxfId="177" priority="44" stopIfTrue="1" operator="equal">
      <formula>""</formula>
    </cfRule>
  </conditionalFormatting>
  <conditionalFormatting sqref="O29:R30">
    <cfRule type="cellIs" dxfId="176" priority="43" stopIfTrue="1" operator="equal">
      <formula>""</formula>
    </cfRule>
  </conditionalFormatting>
  <conditionalFormatting sqref="P58:P59">
    <cfRule type="cellIs" dxfId="175" priority="37" stopIfTrue="1" operator="equal">
      <formula>""</formula>
    </cfRule>
  </conditionalFormatting>
  <conditionalFormatting sqref="J58:J59">
    <cfRule type="cellIs" dxfId="174" priority="41" stopIfTrue="1" operator="equal">
      <formula>""</formula>
    </cfRule>
  </conditionalFormatting>
  <conditionalFormatting sqref="L58:L59">
    <cfRule type="cellIs" dxfId="173" priority="39" stopIfTrue="1" operator="equal">
      <formula>""</formula>
    </cfRule>
  </conditionalFormatting>
  <conditionalFormatting sqref="N58:N59">
    <cfRule type="cellIs" dxfId="172" priority="38" stopIfTrue="1" operator="equal">
      <formula>""</formula>
    </cfRule>
  </conditionalFormatting>
  <conditionalFormatting sqref="Y71">
    <cfRule type="cellIs" dxfId="171" priority="36" stopIfTrue="1" operator="equal">
      <formula>""</formula>
    </cfRule>
  </conditionalFormatting>
  <conditionalFormatting sqref="J67">
    <cfRule type="cellIs" dxfId="170" priority="32" stopIfTrue="1" operator="equal">
      <formula>""</formula>
    </cfRule>
  </conditionalFormatting>
  <conditionalFormatting sqref="T7:U8">
    <cfRule type="cellIs" dxfId="169" priority="25" stopIfTrue="1" operator="equal">
      <formula>""</formula>
    </cfRule>
  </conditionalFormatting>
  <conditionalFormatting sqref="V7:V8">
    <cfRule type="cellIs" dxfId="168" priority="24" stopIfTrue="1" operator="equal">
      <formula>""</formula>
    </cfRule>
  </conditionalFormatting>
  <conditionalFormatting sqref="W7:W8">
    <cfRule type="cellIs" dxfId="167" priority="23" stopIfTrue="1" operator="equal">
      <formula>""</formula>
    </cfRule>
  </conditionalFormatting>
  <conditionalFormatting sqref="K21:N22">
    <cfRule type="cellIs" dxfId="166" priority="21" stopIfTrue="1" operator="equal">
      <formula>""</formula>
    </cfRule>
  </conditionalFormatting>
  <conditionalFormatting sqref="J21:J22">
    <cfRule type="cellIs" dxfId="165" priority="20" stopIfTrue="1" operator="equal">
      <formula>""</formula>
    </cfRule>
  </conditionalFormatting>
  <conditionalFormatting sqref="O21:V22">
    <cfRule type="cellIs" dxfId="164" priority="18" stopIfTrue="1" operator="equal">
      <formula>""</formula>
    </cfRule>
  </conditionalFormatting>
  <conditionalFormatting sqref="W21:W22">
    <cfRule type="cellIs" dxfId="163" priority="17" stopIfTrue="1" operator="equal">
      <formula>""</formula>
    </cfRule>
  </conditionalFormatting>
  <conditionalFormatting sqref="K38:W39">
    <cfRule type="cellIs" dxfId="162" priority="14" stopIfTrue="1" operator="equal">
      <formula>""</formula>
    </cfRule>
  </conditionalFormatting>
  <conditionalFormatting sqref="J38:J39">
    <cfRule type="cellIs" dxfId="161" priority="13" stopIfTrue="1" operator="equal">
      <formula>""</formula>
    </cfRule>
  </conditionalFormatting>
  <conditionalFormatting sqref="K7:P8">
    <cfRule type="cellIs" dxfId="160" priority="12" stopIfTrue="1" operator="equal">
      <formula>""</formula>
    </cfRule>
  </conditionalFormatting>
  <conditionalFormatting sqref="L45:N45">
    <cfRule type="cellIs" dxfId="159" priority="10" stopIfTrue="1" operator="equal">
      <formula>""</formula>
    </cfRule>
  </conditionalFormatting>
  <conditionalFormatting sqref="L9:Q10">
    <cfRule type="cellIs" dxfId="158" priority="8" stopIfTrue="1" operator="equal">
      <formula>""</formula>
    </cfRule>
  </conditionalFormatting>
  <conditionalFormatting sqref="R11:S12">
    <cfRule type="cellIs" dxfId="157" priority="7" stopIfTrue="1" operator="equal">
      <formula>""</formula>
    </cfRule>
  </conditionalFormatting>
  <conditionalFormatting sqref="L67">
    <cfRule type="cellIs" dxfId="156" priority="6" stopIfTrue="1" operator="equal">
      <formula>""</formula>
    </cfRule>
  </conditionalFormatting>
  <conditionalFormatting sqref="P60:P62">
    <cfRule type="cellIs" dxfId="155" priority="2" stopIfTrue="1" operator="equal">
      <formula>""</formula>
    </cfRule>
  </conditionalFormatting>
  <conditionalFormatting sqref="N67">
    <cfRule type="cellIs" dxfId="154" priority="5" stopIfTrue="1" operator="equal">
      <formula>""</formula>
    </cfRule>
  </conditionalFormatting>
  <conditionalFormatting sqref="L60:L62">
    <cfRule type="cellIs" dxfId="153" priority="4" stopIfTrue="1" operator="equal">
      <formula>""</formula>
    </cfRule>
  </conditionalFormatting>
  <conditionalFormatting sqref="N60:N62">
    <cfRule type="cellIs" dxfId="152" priority="3" stopIfTrue="1" operator="equal">
      <formula>""</formula>
    </cfRule>
  </conditionalFormatting>
  <conditionalFormatting sqref="O40:X42 Y40:AC41">
    <cfRule type="cellIs" dxfId="151" priority="1" stopIfTrue="1" operator="equal">
      <formula>""</formula>
    </cfRule>
  </conditionalFormatting>
  <dataValidations xWindow="942" yWindow="428" count="3">
    <dataValidation allowBlank="1" showInputMessage="1" showErrorMessage="1" promptTitle="Внимание!" sqref="AC31 AC19 AC26:AC29 O23:X25 Y23:AC24"/>
    <dataValidation allowBlank="1" error="Количество заказа некратно 5 парам!" promptTitle="Внимание!" prompt="Кол-во заказа кратно 5 парам!" sqref="AB19 J21:W22 L13:M16 AB26:AB29 O26:R30 AB18:AC18 L28:N28 T7:W8 N13:S14 Y11:AC16 O31:AB31 J38:W39 L45:N45 O40:X42 L9:Q10 R11:S12 K7:P8 Y40:AC41 Y26:AA28"/>
    <dataValidation type="list" allowBlank="1" showInputMessage="1" showErrorMessage="1" error="Количество заказа некратно 5 парам!" promptTitle="Внимание!" prompt="Кол-во заказа кратно 5 парам!" sqref="J58:J59 N58:N62 L67 J67 T11:X16 Q7:S8 P58:P62 Q37:X37 Q20:X20 N15:S16 S26:X30 N67 L58:L62 Y29:AA29">
      <formula1>$AF$7:$AF$1123</formula1>
    </dataValidation>
  </dataValidations>
  <pageMargins left="0.11811023622047245" right="0.11811023622047245" top="0.19685039370078741" bottom="0.78740157480314965" header="0.11811023622047245" footer="0.15748031496062992"/>
  <pageSetup paperSize="9" scale="73" fitToHeight="0" orientation="landscape" r:id="rId1"/>
  <headerFooter alignWithMargins="0">
    <oddFooter>&amp;A&amp;RСтраница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7"/>
    <pageSetUpPr autoPageBreaks="0" fitToPage="1"/>
  </sheetPr>
  <dimension ref="A1:V1121"/>
  <sheetViews>
    <sheetView showGridLines="0" showZeros="0" showOutlineSymbols="0" workbookViewId="0">
      <selection activeCell="D9" sqref="D9"/>
    </sheetView>
  </sheetViews>
  <sheetFormatPr defaultColWidth="9.140625" defaultRowHeight="12.75" x14ac:dyDescent="0.2"/>
  <cols>
    <col min="1" max="6" width="9" style="53" customWidth="1"/>
    <col min="7" max="8" width="9" style="124" bestFit="1" customWidth="1"/>
    <col min="9" max="9" width="9" style="53" customWidth="1"/>
    <col min="10" max="10" width="8.5703125" style="53" bestFit="1" customWidth="1"/>
    <col min="11" max="11" width="18.85546875" style="53" customWidth="1"/>
    <col min="12" max="17" width="9" style="53" customWidth="1"/>
    <col min="18" max="19" width="9" style="53" hidden="1" customWidth="1"/>
    <col min="20" max="20" width="5.42578125" style="53" hidden="1" customWidth="1"/>
    <col min="21" max="22" width="9" style="53" hidden="1" customWidth="1"/>
    <col min="23" max="25" width="9" style="53" customWidth="1"/>
    <col min="26" max="38" width="9" style="53" bestFit="1" customWidth="1"/>
    <col min="39" max="16384" width="9.140625" style="53"/>
  </cols>
  <sheetData>
    <row r="1" spans="1:20" s="114" customFormat="1" ht="38.25" customHeight="1" thickTop="1" thickBot="1" x14ac:dyDescent="0.25">
      <c r="A1" s="1485" t="s">
        <v>910</v>
      </c>
      <c r="B1" s="1486"/>
      <c r="C1" s="1486"/>
      <c r="D1" s="1486"/>
      <c r="E1" s="1486"/>
      <c r="F1" s="1486"/>
      <c r="G1" s="1486"/>
      <c r="H1" s="1486"/>
      <c r="I1" s="1486"/>
      <c r="J1" s="1487"/>
      <c r="K1" s="131"/>
      <c r="L1" s="131"/>
      <c r="M1" s="131"/>
      <c r="N1" s="131"/>
      <c r="O1" s="131"/>
      <c r="P1" s="131"/>
      <c r="Q1" s="131"/>
      <c r="R1" s="131"/>
    </row>
    <row r="2" spans="1:20" ht="6" customHeight="1" thickTop="1" thickBot="1" x14ac:dyDescent="0.25">
      <c r="A2" s="115"/>
      <c r="B2" s="115"/>
      <c r="C2" s="115"/>
      <c r="D2" s="115"/>
      <c r="E2" s="115"/>
      <c r="F2" s="115"/>
      <c r="G2" s="116"/>
      <c r="H2" s="117"/>
      <c r="K2" s="121"/>
    </row>
    <row r="3" spans="1:20" ht="25.5" customHeight="1" thickBot="1" x14ac:dyDescent="0.25">
      <c r="A3" s="115"/>
      <c r="C3" s="165"/>
      <c r="D3" s="165"/>
      <c r="E3" s="165"/>
      <c r="F3" s="1492" t="s">
        <v>364</v>
      </c>
      <c r="G3" s="1492"/>
      <c r="H3" s="1492"/>
      <c r="I3" s="1492"/>
      <c r="J3" s="121"/>
      <c r="K3" s="604" t="s">
        <v>145</v>
      </c>
    </row>
    <row r="4" spans="1:20" ht="12.75" customHeight="1" thickBot="1" x14ac:dyDescent="0.25">
      <c r="A4" s="115"/>
      <c r="B4" s="115"/>
      <c r="C4" s="115"/>
      <c r="D4" s="115"/>
      <c r="E4" s="115"/>
      <c r="F4" s="1489">
        <f>F6+F12+F18+F24</f>
        <v>0</v>
      </c>
      <c r="G4" s="1490"/>
      <c r="H4" s="606">
        <f>H6+H12+H18+H24</f>
        <v>0</v>
      </c>
      <c r="I4" s="174">
        <f>I6+I12+I18</f>
        <v>0</v>
      </c>
      <c r="J4" s="116"/>
      <c r="K4" s="748">
        <f>K6+K12+K18+K24</f>
        <v>0</v>
      </c>
      <c r="L4" s="164"/>
      <c r="M4" s="122"/>
    </row>
    <row r="5" spans="1:20" ht="26.25" thickTop="1" x14ac:dyDescent="0.2">
      <c r="A5" s="256" t="s">
        <v>0</v>
      </c>
      <c r="B5" s="257"/>
      <c r="C5" s="257"/>
      <c r="D5" s="258" t="s">
        <v>148</v>
      </c>
      <c r="E5" s="258" t="s">
        <v>362</v>
      </c>
      <c r="F5" s="1488" t="s">
        <v>363</v>
      </c>
      <c r="G5" s="1488"/>
      <c r="H5" s="605" t="s">
        <v>149</v>
      </c>
      <c r="I5" s="259" t="s">
        <v>367</v>
      </c>
      <c r="J5" s="255" t="s">
        <v>158</v>
      </c>
      <c r="K5" s="605" t="s">
        <v>147</v>
      </c>
    </row>
    <row r="6" spans="1:20" x14ac:dyDescent="0.2">
      <c r="A6" s="260" t="s">
        <v>359</v>
      </c>
      <c r="B6" s="167"/>
      <c r="C6" s="167"/>
      <c r="D6" s="217">
        <f>'Условия+Итоги'!$H$56</f>
        <v>0</v>
      </c>
      <c r="E6" s="242">
        <f>IF(H6=0,0,IF(ROUND(J6-J6*D6,1)=J6,0,ROUND(J6-J6*D6,1)))</f>
        <v>0</v>
      </c>
      <c r="F6" s="1467">
        <f>E6*H6</f>
        <v>0</v>
      </c>
      <c r="G6" s="1467"/>
      <c r="H6" s="168">
        <f>SUM(A9:G9)</f>
        <v>0</v>
      </c>
      <c r="I6" s="261">
        <f>H6/70</f>
        <v>0</v>
      </c>
      <c r="J6" s="1213">
        <f>Прайс!D58</f>
        <v>210</v>
      </c>
      <c r="K6" s="171">
        <f>J6*H6</f>
        <v>0</v>
      </c>
      <c r="T6" s="53">
        <v>70</v>
      </c>
    </row>
    <row r="7" spans="1:20" x14ac:dyDescent="0.2">
      <c r="A7" s="1480" t="s">
        <v>153</v>
      </c>
      <c r="B7" s="1481"/>
      <c r="C7" s="1481"/>
      <c r="D7" s="1481"/>
      <c r="E7" s="1481"/>
      <c r="F7" s="1481"/>
      <c r="G7" s="1481"/>
      <c r="I7" s="262"/>
      <c r="J7" s="123"/>
      <c r="K7" s="161"/>
      <c r="T7" s="53">
        <v>140</v>
      </c>
    </row>
    <row r="8" spans="1:20" x14ac:dyDescent="0.2">
      <c r="A8" s="263" t="s">
        <v>358</v>
      </c>
      <c r="B8" s="170" t="s">
        <v>155</v>
      </c>
      <c r="C8" s="170" t="s">
        <v>156</v>
      </c>
      <c r="D8" s="170" t="s">
        <v>22</v>
      </c>
      <c r="E8" s="170" t="s">
        <v>157</v>
      </c>
      <c r="F8" s="170" t="s">
        <v>27</v>
      </c>
      <c r="G8" s="170" t="s">
        <v>26</v>
      </c>
      <c r="H8" s="118"/>
      <c r="I8" s="264"/>
      <c r="J8" s="123"/>
      <c r="K8" s="161"/>
      <c r="T8" s="53">
        <v>210</v>
      </c>
    </row>
    <row r="9" spans="1:20" ht="13.5" thickBot="1" x14ac:dyDescent="0.25">
      <c r="A9" s="265"/>
      <c r="B9" s="266"/>
      <c r="C9" s="266"/>
      <c r="D9" s="266"/>
      <c r="E9" s="266"/>
      <c r="F9" s="266"/>
      <c r="G9" s="266"/>
      <c r="H9" s="267"/>
      <c r="I9" s="268"/>
      <c r="J9" s="123"/>
      <c r="K9" s="161"/>
      <c r="T9" s="53">
        <v>280</v>
      </c>
    </row>
    <row r="10" spans="1:20" ht="6" customHeight="1" thickTop="1" thickBot="1" x14ac:dyDescent="0.25">
      <c r="A10" s="115"/>
      <c r="B10" s="115"/>
      <c r="C10" s="115"/>
      <c r="D10" s="115"/>
      <c r="E10" s="115"/>
      <c r="F10" s="115"/>
      <c r="G10" s="115"/>
      <c r="H10" s="116"/>
      <c r="I10" s="116"/>
      <c r="L10" s="121"/>
      <c r="T10" s="53">
        <v>350</v>
      </c>
    </row>
    <row r="11" spans="1:20" ht="26.25" thickTop="1" x14ac:dyDescent="0.2">
      <c r="A11" s="256" t="s">
        <v>0</v>
      </c>
      <c r="B11" s="257"/>
      <c r="C11" s="257"/>
      <c r="D11" s="258" t="s">
        <v>148</v>
      </c>
      <c r="E11" s="258" t="s">
        <v>362</v>
      </c>
      <c r="F11" s="1491" t="s">
        <v>363</v>
      </c>
      <c r="G11" s="1491"/>
      <c r="H11" s="258" t="s">
        <v>149</v>
      </c>
      <c r="I11" s="259" t="s">
        <v>367</v>
      </c>
      <c r="J11" s="255" t="s">
        <v>158</v>
      </c>
      <c r="K11" s="169" t="s">
        <v>147</v>
      </c>
      <c r="T11" s="53">
        <v>420</v>
      </c>
    </row>
    <row r="12" spans="1:20" x14ac:dyDescent="0.2">
      <c r="A12" s="1493" t="s">
        <v>360</v>
      </c>
      <c r="B12" s="1494"/>
      <c r="C12" s="1494"/>
      <c r="D12" s="217">
        <f>'Условия+Итоги'!$H$56</f>
        <v>0</v>
      </c>
      <c r="E12" s="242">
        <f>IF(H12=0,0,IF(ROUND(J12-J12*D12,1)=J12,0,ROUND(J12-J12*D12,1)))</f>
        <v>0</v>
      </c>
      <c r="F12" s="1467">
        <f>E12*H12</f>
        <v>0</v>
      </c>
      <c r="G12" s="1467"/>
      <c r="H12" s="168">
        <f>SUM(A15:C15)</f>
        <v>0</v>
      </c>
      <c r="I12" s="261">
        <f>H12/70</f>
        <v>0</v>
      </c>
      <c r="J12" s="1213">
        <f>Прайс!D59</f>
        <v>230</v>
      </c>
      <c r="K12" s="171">
        <f>J12*H12</f>
        <v>0</v>
      </c>
      <c r="T12" s="53">
        <v>490</v>
      </c>
    </row>
    <row r="13" spans="1:20" x14ac:dyDescent="0.2">
      <c r="A13" s="1480" t="s">
        <v>153</v>
      </c>
      <c r="B13" s="1481"/>
      <c r="C13" s="1481"/>
      <c r="D13" s="162"/>
      <c r="E13" s="162"/>
      <c r="F13" s="162"/>
      <c r="G13" s="162"/>
      <c r="I13" s="262"/>
      <c r="T13" s="53">
        <v>560</v>
      </c>
    </row>
    <row r="14" spans="1:20" x14ac:dyDescent="0.2">
      <c r="A14" s="263" t="s">
        <v>358</v>
      </c>
      <c r="B14" s="170" t="s">
        <v>155</v>
      </c>
      <c r="C14" s="170" t="s">
        <v>156</v>
      </c>
      <c r="D14" s="118"/>
      <c r="E14" s="160"/>
      <c r="F14" s="123"/>
      <c r="G14" s="161"/>
      <c r="I14" s="262"/>
      <c r="T14" s="53">
        <v>630</v>
      </c>
    </row>
    <row r="15" spans="1:20" ht="13.5" thickBot="1" x14ac:dyDescent="0.25">
      <c r="A15" s="265"/>
      <c r="B15" s="266"/>
      <c r="C15" s="266"/>
      <c r="D15" s="267"/>
      <c r="E15" s="269"/>
      <c r="F15" s="270"/>
      <c r="G15" s="271"/>
      <c r="H15" s="272"/>
      <c r="I15" s="273"/>
      <c r="T15" s="53">
        <v>700</v>
      </c>
    </row>
    <row r="16" spans="1:20" ht="6" customHeight="1" thickTop="1" x14ac:dyDescent="0.2">
      <c r="A16" s="115"/>
      <c r="B16" s="115"/>
      <c r="C16" s="115"/>
      <c r="D16" s="115"/>
      <c r="E16" s="115"/>
      <c r="F16" s="115"/>
      <c r="G16" s="115"/>
      <c r="H16" s="116"/>
      <c r="I16" s="116"/>
      <c r="L16" s="121"/>
      <c r="T16" s="53">
        <v>770</v>
      </c>
    </row>
    <row r="17" spans="1:20" ht="26.25" hidden="1" thickTop="1" x14ac:dyDescent="0.2">
      <c r="A17" s="256" t="s">
        <v>0</v>
      </c>
      <c r="B17" s="257"/>
      <c r="C17" s="257"/>
      <c r="D17" s="258" t="s">
        <v>148</v>
      </c>
      <c r="E17" s="258" t="s">
        <v>362</v>
      </c>
      <c r="F17" s="1491" t="s">
        <v>363</v>
      </c>
      <c r="G17" s="1491"/>
      <c r="H17" s="258" t="s">
        <v>149</v>
      </c>
      <c r="I17" s="259" t="s">
        <v>367</v>
      </c>
      <c r="J17" s="255" t="s">
        <v>158</v>
      </c>
      <c r="K17" s="169" t="s">
        <v>147</v>
      </c>
      <c r="T17" s="53">
        <v>840</v>
      </c>
    </row>
    <row r="18" spans="1:20" hidden="1" x14ac:dyDescent="0.2">
      <c r="A18" s="260" t="s">
        <v>361</v>
      </c>
      <c r="B18" s="167"/>
      <c r="C18" s="167"/>
      <c r="D18" s="217">
        <f>'Условия+Итоги'!$H$56</f>
        <v>0</v>
      </c>
      <c r="E18" s="242">
        <f>IF(H18=0,0,IF(ROUND(J18-J18*D18,1)=J18,0,ROUND(J18-J18*D18,1)))</f>
        <v>0</v>
      </c>
      <c r="F18" s="1467">
        <f>E18*H18</f>
        <v>0</v>
      </c>
      <c r="G18" s="1467"/>
      <c r="H18" s="168">
        <f>SUM(A21:E21)</f>
        <v>0</v>
      </c>
      <c r="I18" s="261">
        <f>H18/70</f>
        <v>0</v>
      </c>
      <c r="J18" s="358">
        <f>Прайс!D60</f>
        <v>280</v>
      </c>
      <c r="K18" s="171">
        <f>J18*H18</f>
        <v>0</v>
      </c>
      <c r="T18" s="53">
        <v>910</v>
      </c>
    </row>
    <row r="19" spans="1:20" hidden="1" x14ac:dyDescent="0.2">
      <c r="A19" s="1480" t="s">
        <v>153</v>
      </c>
      <c r="B19" s="1481"/>
      <c r="C19" s="1481"/>
      <c r="D19" s="1481"/>
      <c r="E19" s="1481"/>
      <c r="G19" s="53"/>
      <c r="H19" s="119"/>
      <c r="I19" s="274"/>
      <c r="T19" s="53">
        <v>980</v>
      </c>
    </row>
    <row r="20" spans="1:20" hidden="1" x14ac:dyDescent="0.2">
      <c r="A20" s="263" t="s">
        <v>358</v>
      </c>
      <c r="B20" s="170" t="s">
        <v>156</v>
      </c>
      <c r="C20" s="170" t="s">
        <v>22</v>
      </c>
      <c r="D20" s="170" t="s">
        <v>157</v>
      </c>
      <c r="E20" s="170" t="s">
        <v>27</v>
      </c>
      <c r="G20" s="53"/>
      <c r="H20" s="163"/>
      <c r="I20" s="275"/>
      <c r="J20" s="163"/>
      <c r="K20" s="120"/>
      <c r="T20" s="53">
        <v>1050</v>
      </c>
    </row>
    <row r="21" spans="1:20" ht="13.5" hidden="1" thickBot="1" x14ac:dyDescent="0.25">
      <c r="A21" s="265"/>
      <c r="B21" s="266"/>
      <c r="C21" s="266"/>
      <c r="D21" s="266"/>
      <c r="E21" s="266"/>
      <c r="F21" s="276"/>
      <c r="G21" s="276"/>
      <c r="H21" s="272"/>
      <c r="I21" s="273"/>
      <c r="T21" s="53">
        <v>1120</v>
      </c>
    </row>
    <row r="22" spans="1:20" ht="6" customHeight="1" thickBot="1" x14ac:dyDescent="0.25">
      <c r="T22" s="53">
        <v>1190</v>
      </c>
    </row>
    <row r="23" spans="1:20" ht="26.25" thickTop="1" x14ac:dyDescent="0.2">
      <c r="A23" s="256" t="s">
        <v>0</v>
      </c>
      <c r="B23" s="257"/>
      <c r="C23" s="257"/>
      <c r="D23" s="258" t="s">
        <v>148</v>
      </c>
      <c r="E23" s="258" t="s">
        <v>362</v>
      </c>
      <c r="F23" s="1491" t="s">
        <v>363</v>
      </c>
      <c r="G23" s="1491"/>
      <c r="H23" s="258" t="s">
        <v>149</v>
      </c>
      <c r="I23" s="259" t="s">
        <v>367</v>
      </c>
      <c r="J23" s="255" t="s">
        <v>158</v>
      </c>
      <c r="K23" s="169" t="s">
        <v>147</v>
      </c>
      <c r="T23" s="53">
        <v>1260</v>
      </c>
    </row>
    <row r="24" spans="1:20" x14ac:dyDescent="0.2">
      <c r="A24" s="1493" t="s">
        <v>626</v>
      </c>
      <c r="B24" s="1494"/>
      <c r="C24" s="1494"/>
      <c r="D24" s="217">
        <f>'Условия+Итоги'!$H$56</f>
        <v>0</v>
      </c>
      <c r="E24" s="242">
        <f>IF(H24=0,0,IF(ROUND(J24-J24*D24,1)=J24,0,ROUND(J24-J24*D24,1)))</f>
        <v>0</v>
      </c>
      <c r="F24" s="1467">
        <f>E24*H24</f>
        <v>0</v>
      </c>
      <c r="G24" s="1467"/>
      <c r="H24" s="168">
        <f>SUM(A27)</f>
        <v>0</v>
      </c>
      <c r="I24" s="261"/>
      <c r="J24" s="1213">
        <f>Прайс!D61</f>
        <v>432</v>
      </c>
      <c r="K24" s="171">
        <f>J24*H24</f>
        <v>0</v>
      </c>
      <c r="T24" s="53">
        <v>1330</v>
      </c>
    </row>
    <row r="25" spans="1:20" x14ac:dyDescent="0.2">
      <c r="A25" s="383" t="s">
        <v>153</v>
      </c>
      <c r="B25" s="118"/>
      <c r="C25" s="118"/>
      <c r="D25" s="162"/>
      <c r="E25" s="162"/>
      <c r="F25" s="162"/>
      <c r="G25" s="162"/>
      <c r="I25" s="262"/>
      <c r="T25" s="53">
        <v>1400</v>
      </c>
    </row>
    <row r="26" spans="1:20" x14ac:dyDescent="0.2">
      <c r="A26" s="263" t="s">
        <v>358</v>
      </c>
      <c r="B26" s="118"/>
      <c r="C26" s="118"/>
      <c r="D26" s="118"/>
      <c r="E26" s="160"/>
      <c r="F26" s="123"/>
      <c r="G26" s="161"/>
      <c r="I26" s="262"/>
      <c r="T26" s="53">
        <v>1470</v>
      </c>
    </row>
    <row r="27" spans="1:20" ht="13.5" thickBot="1" x14ac:dyDescent="0.25">
      <c r="A27" s="441"/>
      <c r="B27" s="118"/>
      <c r="C27" s="118"/>
      <c r="D27" s="118"/>
      <c r="E27" s="160"/>
      <c r="F27" s="123"/>
      <c r="G27" s="161"/>
      <c r="I27" s="262"/>
      <c r="T27" s="53">
        <v>1540</v>
      </c>
    </row>
    <row r="28" spans="1:20" ht="16.5" thickBot="1" x14ac:dyDescent="0.25">
      <c r="A28" s="1482" t="s">
        <v>365</v>
      </c>
      <c r="B28" s="1483"/>
      <c r="C28" s="1483"/>
      <c r="D28" s="1483"/>
      <c r="E28" s="1483"/>
      <c r="F28" s="1483"/>
      <c r="G28" s="1483"/>
      <c r="H28" s="1483"/>
      <c r="I28" s="1484"/>
      <c r="J28" s="125"/>
      <c r="T28" s="53">
        <v>1610</v>
      </c>
    </row>
    <row r="29" spans="1:20" x14ac:dyDescent="0.2">
      <c r="A29" s="1468" t="s">
        <v>359</v>
      </c>
      <c r="B29" s="1469"/>
      <c r="C29" s="1470"/>
      <c r="D29" s="1468" t="s">
        <v>360</v>
      </c>
      <c r="E29" s="1469"/>
      <c r="F29" s="1470"/>
      <c r="G29" s="1474" t="s">
        <v>361</v>
      </c>
      <c r="H29" s="1475"/>
      <c r="I29" s="1476"/>
      <c r="J29" s="125"/>
      <c r="T29" s="53">
        <v>1680</v>
      </c>
    </row>
    <row r="30" spans="1:20" x14ac:dyDescent="0.2">
      <c r="A30" s="1471" t="s">
        <v>155</v>
      </c>
      <c r="B30" s="1472"/>
      <c r="C30" s="172">
        <v>10</v>
      </c>
      <c r="D30" s="1471" t="s">
        <v>155</v>
      </c>
      <c r="E30" s="1472"/>
      <c r="F30" s="172">
        <v>40</v>
      </c>
      <c r="G30" s="1473" t="s">
        <v>156</v>
      </c>
      <c r="H30" s="1472"/>
      <c r="I30" s="172">
        <v>20</v>
      </c>
      <c r="J30" s="125"/>
      <c r="T30" s="53">
        <v>1750</v>
      </c>
    </row>
    <row r="31" spans="1:20" x14ac:dyDescent="0.2">
      <c r="A31" s="1471" t="s">
        <v>156</v>
      </c>
      <c r="B31" s="1472"/>
      <c r="C31" s="172">
        <v>10</v>
      </c>
      <c r="D31" s="1471" t="s">
        <v>156</v>
      </c>
      <c r="E31" s="1472"/>
      <c r="F31" s="172">
        <v>30</v>
      </c>
      <c r="G31" s="1473" t="s">
        <v>22</v>
      </c>
      <c r="H31" s="1472"/>
      <c r="I31" s="172">
        <v>10</v>
      </c>
      <c r="J31" s="125"/>
      <c r="T31" s="53">
        <v>1820</v>
      </c>
    </row>
    <row r="32" spans="1:20" x14ac:dyDescent="0.2">
      <c r="A32" s="1471" t="s">
        <v>22</v>
      </c>
      <c r="B32" s="1472"/>
      <c r="C32" s="172">
        <v>20</v>
      </c>
      <c r="D32" s="1471"/>
      <c r="E32" s="1472"/>
      <c r="F32" s="172"/>
      <c r="G32" s="1473" t="s">
        <v>157</v>
      </c>
      <c r="H32" s="1472"/>
      <c r="I32" s="172">
        <v>20</v>
      </c>
      <c r="J32" s="125"/>
      <c r="T32" s="53">
        <v>1890</v>
      </c>
    </row>
    <row r="33" spans="1:20" x14ac:dyDescent="0.2">
      <c r="A33" s="1471" t="s">
        <v>157</v>
      </c>
      <c r="B33" s="1472"/>
      <c r="C33" s="172">
        <v>10</v>
      </c>
      <c r="D33" s="1471"/>
      <c r="E33" s="1472"/>
      <c r="F33" s="172"/>
      <c r="G33" s="1473" t="s">
        <v>27</v>
      </c>
      <c r="H33" s="1472"/>
      <c r="I33" s="172">
        <v>20</v>
      </c>
      <c r="T33" s="53">
        <v>1960</v>
      </c>
    </row>
    <row r="34" spans="1:20" x14ac:dyDescent="0.2">
      <c r="A34" s="1471" t="s">
        <v>27</v>
      </c>
      <c r="B34" s="1472"/>
      <c r="C34" s="172">
        <v>10</v>
      </c>
      <c r="D34" s="1471"/>
      <c r="E34" s="1472"/>
      <c r="F34" s="172"/>
      <c r="G34" s="1473"/>
      <c r="H34" s="1472"/>
      <c r="I34" s="172"/>
      <c r="T34" s="53">
        <v>2030</v>
      </c>
    </row>
    <row r="35" spans="1:20" x14ac:dyDescent="0.2">
      <c r="A35" s="1471" t="s">
        <v>26</v>
      </c>
      <c r="B35" s="1472"/>
      <c r="C35" s="172">
        <v>10</v>
      </c>
      <c r="D35" s="1471"/>
      <c r="E35" s="1472"/>
      <c r="F35" s="172"/>
      <c r="G35" s="1473"/>
      <c r="H35" s="1472"/>
      <c r="I35" s="172"/>
      <c r="T35" s="53">
        <v>2100</v>
      </c>
    </row>
    <row r="36" spans="1:20" ht="13.5" thickBot="1" x14ac:dyDescent="0.25">
      <c r="A36" s="1477" t="s">
        <v>366</v>
      </c>
      <c r="B36" s="1478"/>
      <c r="C36" s="173">
        <f>SUM(C30:C35)</f>
        <v>70</v>
      </c>
      <c r="D36" s="1477" t="s">
        <v>366</v>
      </c>
      <c r="E36" s="1478"/>
      <c r="F36" s="173">
        <f>SUM(F30:F35)</f>
        <v>70</v>
      </c>
      <c r="G36" s="1479" t="s">
        <v>366</v>
      </c>
      <c r="H36" s="1478"/>
      <c r="I36" s="173">
        <f>SUM(I30:I35)</f>
        <v>70</v>
      </c>
      <c r="T36" s="53">
        <v>2170</v>
      </c>
    </row>
    <row r="37" spans="1:20" x14ac:dyDescent="0.2">
      <c r="T37" s="53">
        <v>2240</v>
      </c>
    </row>
    <row r="38" spans="1:20" x14ac:dyDescent="0.2">
      <c r="G38" s="53"/>
      <c r="H38" s="53"/>
      <c r="T38" s="53">
        <v>2310</v>
      </c>
    </row>
    <row r="39" spans="1:20" x14ac:dyDescent="0.2">
      <c r="G39" s="53"/>
      <c r="H39" s="53"/>
      <c r="T39" s="53">
        <v>2380</v>
      </c>
    </row>
    <row r="40" spans="1:20" x14ac:dyDescent="0.2">
      <c r="G40" s="53"/>
      <c r="H40" s="53"/>
      <c r="T40" s="53">
        <v>2450</v>
      </c>
    </row>
    <row r="41" spans="1:20" x14ac:dyDescent="0.2">
      <c r="G41" s="53"/>
      <c r="H41" s="53"/>
      <c r="T41" s="53">
        <v>2520</v>
      </c>
    </row>
    <row r="42" spans="1:20" x14ac:dyDescent="0.2">
      <c r="G42" s="53"/>
      <c r="H42" s="53"/>
      <c r="T42" s="53">
        <v>2590</v>
      </c>
    </row>
    <row r="43" spans="1:20" x14ac:dyDescent="0.2">
      <c r="G43" s="53"/>
      <c r="H43" s="53"/>
      <c r="T43" s="53">
        <v>2660</v>
      </c>
    </row>
    <row r="44" spans="1:20" x14ac:dyDescent="0.2">
      <c r="G44" s="53"/>
      <c r="H44" s="53"/>
      <c r="T44" s="53">
        <v>2730</v>
      </c>
    </row>
    <row r="45" spans="1:20" x14ac:dyDescent="0.2">
      <c r="G45" s="53"/>
      <c r="H45" s="53"/>
      <c r="T45" s="53">
        <v>2800</v>
      </c>
    </row>
    <row r="46" spans="1:20" x14ac:dyDescent="0.2">
      <c r="G46" s="53"/>
      <c r="H46" s="53"/>
      <c r="T46" s="53">
        <v>2870</v>
      </c>
    </row>
    <row r="47" spans="1:20" x14ac:dyDescent="0.2">
      <c r="T47" s="53">
        <v>2940</v>
      </c>
    </row>
    <row r="48" spans="1:20" x14ac:dyDescent="0.2">
      <c r="T48" s="53">
        <v>3010</v>
      </c>
    </row>
    <row r="49" spans="20:20" x14ac:dyDescent="0.2">
      <c r="T49" s="53">
        <v>3080</v>
      </c>
    </row>
    <row r="50" spans="20:20" x14ac:dyDescent="0.2">
      <c r="T50" s="53">
        <v>3150</v>
      </c>
    </row>
    <row r="51" spans="20:20" x14ac:dyDescent="0.2">
      <c r="T51" s="53">
        <v>3220</v>
      </c>
    </row>
    <row r="52" spans="20:20" x14ac:dyDescent="0.2">
      <c r="T52" s="53">
        <v>3290</v>
      </c>
    </row>
    <row r="53" spans="20:20" x14ac:dyDescent="0.2">
      <c r="T53" s="53">
        <v>3360</v>
      </c>
    </row>
    <row r="54" spans="20:20" x14ac:dyDescent="0.2">
      <c r="T54" s="53">
        <v>3430</v>
      </c>
    </row>
    <row r="55" spans="20:20" x14ac:dyDescent="0.2">
      <c r="T55" s="53">
        <v>3500</v>
      </c>
    </row>
    <row r="56" spans="20:20" x14ac:dyDescent="0.2">
      <c r="T56" s="53">
        <v>3570</v>
      </c>
    </row>
    <row r="57" spans="20:20" x14ac:dyDescent="0.2">
      <c r="T57" s="53">
        <v>3640</v>
      </c>
    </row>
    <row r="58" spans="20:20" x14ac:dyDescent="0.2">
      <c r="T58" s="53">
        <v>3710</v>
      </c>
    </row>
    <row r="59" spans="20:20" x14ac:dyDescent="0.2">
      <c r="T59" s="53">
        <v>3780</v>
      </c>
    </row>
    <row r="60" spans="20:20" x14ac:dyDescent="0.2">
      <c r="T60" s="53">
        <v>3850</v>
      </c>
    </row>
    <row r="61" spans="20:20" x14ac:dyDescent="0.2">
      <c r="T61" s="53">
        <v>3920</v>
      </c>
    </row>
    <row r="62" spans="20:20" x14ac:dyDescent="0.2">
      <c r="T62" s="53">
        <v>3990</v>
      </c>
    </row>
    <row r="63" spans="20:20" x14ac:dyDescent="0.2">
      <c r="T63" s="53">
        <v>4060</v>
      </c>
    </row>
    <row r="64" spans="20:20" x14ac:dyDescent="0.2">
      <c r="T64" s="53">
        <v>4130</v>
      </c>
    </row>
    <row r="65" spans="20:20" x14ac:dyDescent="0.2">
      <c r="T65" s="53">
        <v>4200</v>
      </c>
    </row>
    <row r="66" spans="20:20" x14ac:dyDescent="0.2">
      <c r="T66" s="53">
        <v>4270</v>
      </c>
    </row>
    <row r="67" spans="20:20" x14ac:dyDescent="0.2">
      <c r="T67" s="53">
        <v>4340</v>
      </c>
    </row>
    <row r="68" spans="20:20" x14ac:dyDescent="0.2">
      <c r="T68" s="53">
        <v>4410</v>
      </c>
    </row>
    <row r="69" spans="20:20" x14ac:dyDescent="0.2">
      <c r="T69" s="53">
        <v>4480</v>
      </c>
    </row>
    <row r="70" spans="20:20" ht="3.75" customHeight="1" x14ac:dyDescent="0.2">
      <c r="T70" s="53">
        <v>4550</v>
      </c>
    </row>
    <row r="71" spans="20:20" x14ac:dyDescent="0.2">
      <c r="T71" s="53">
        <v>4620</v>
      </c>
    </row>
    <row r="72" spans="20:20" x14ac:dyDescent="0.2">
      <c r="T72" s="53">
        <v>4690</v>
      </c>
    </row>
    <row r="73" spans="20:20" x14ac:dyDescent="0.2">
      <c r="T73" s="53">
        <v>4760</v>
      </c>
    </row>
    <row r="74" spans="20:20" x14ac:dyDescent="0.2">
      <c r="T74" s="53">
        <v>4830</v>
      </c>
    </row>
    <row r="75" spans="20:20" x14ac:dyDescent="0.2">
      <c r="T75" s="53">
        <v>4900</v>
      </c>
    </row>
    <row r="76" spans="20:20" x14ac:dyDescent="0.2">
      <c r="T76" s="53">
        <v>4970</v>
      </c>
    </row>
    <row r="77" spans="20:20" x14ac:dyDescent="0.2">
      <c r="T77" s="53">
        <v>5040</v>
      </c>
    </row>
    <row r="78" spans="20:20" x14ac:dyDescent="0.2">
      <c r="T78" s="53">
        <v>5110</v>
      </c>
    </row>
    <row r="79" spans="20:20" x14ac:dyDescent="0.2">
      <c r="T79" s="53">
        <v>5180</v>
      </c>
    </row>
    <row r="80" spans="20:20" x14ac:dyDescent="0.2">
      <c r="T80" s="53">
        <v>5250</v>
      </c>
    </row>
    <row r="81" spans="20:20" x14ac:dyDescent="0.2">
      <c r="T81" s="53">
        <v>5320</v>
      </c>
    </row>
    <row r="82" spans="20:20" x14ac:dyDescent="0.2">
      <c r="T82" s="53">
        <v>5390</v>
      </c>
    </row>
    <row r="83" spans="20:20" x14ac:dyDescent="0.2">
      <c r="T83" s="53">
        <v>5460</v>
      </c>
    </row>
    <row r="84" spans="20:20" x14ac:dyDescent="0.2">
      <c r="T84" s="53">
        <v>5530</v>
      </c>
    </row>
    <row r="85" spans="20:20" x14ac:dyDescent="0.2">
      <c r="T85" s="53">
        <v>5600</v>
      </c>
    </row>
    <row r="86" spans="20:20" x14ac:dyDescent="0.2">
      <c r="T86" s="53">
        <v>5670</v>
      </c>
    </row>
    <row r="87" spans="20:20" x14ac:dyDescent="0.2">
      <c r="T87" s="53">
        <v>5740</v>
      </c>
    </row>
    <row r="88" spans="20:20" x14ac:dyDescent="0.2">
      <c r="T88" s="53">
        <v>5810</v>
      </c>
    </row>
    <row r="89" spans="20:20" x14ac:dyDescent="0.2">
      <c r="T89" s="53">
        <v>5880</v>
      </c>
    </row>
    <row r="90" spans="20:20" x14ac:dyDescent="0.2">
      <c r="T90" s="53">
        <v>5950</v>
      </c>
    </row>
    <row r="91" spans="20:20" x14ac:dyDescent="0.2">
      <c r="T91" s="53">
        <v>6020</v>
      </c>
    </row>
    <row r="92" spans="20:20" x14ac:dyDescent="0.2">
      <c r="T92" s="53">
        <v>6090</v>
      </c>
    </row>
    <row r="93" spans="20:20" x14ac:dyDescent="0.2">
      <c r="T93" s="53">
        <v>6160</v>
      </c>
    </row>
    <row r="94" spans="20:20" x14ac:dyDescent="0.2">
      <c r="T94" s="53">
        <v>6230</v>
      </c>
    </row>
    <row r="95" spans="20:20" x14ac:dyDescent="0.2">
      <c r="T95" s="53">
        <v>6300</v>
      </c>
    </row>
    <row r="96" spans="20:20" x14ac:dyDescent="0.2">
      <c r="T96" s="53">
        <v>6370</v>
      </c>
    </row>
    <row r="97" spans="20:20" x14ac:dyDescent="0.2">
      <c r="T97" s="53">
        <v>6440</v>
      </c>
    </row>
    <row r="98" spans="20:20" x14ac:dyDescent="0.2">
      <c r="T98" s="53">
        <v>6510</v>
      </c>
    </row>
    <row r="99" spans="20:20" x14ac:dyDescent="0.2">
      <c r="T99" s="53">
        <v>6580</v>
      </c>
    </row>
    <row r="100" spans="20:20" x14ac:dyDescent="0.2">
      <c r="T100" s="53">
        <v>6650</v>
      </c>
    </row>
    <row r="101" spans="20:20" x14ac:dyDescent="0.2">
      <c r="T101" s="53">
        <v>6720</v>
      </c>
    </row>
    <row r="102" spans="20:20" x14ac:dyDescent="0.2">
      <c r="T102" s="53">
        <v>6790</v>
      </c>
    </row>
    <row r="103" spans="20:20" x14ac:dyDescent="0.2">
      <c r="T103" s="53">
        <v>6860</v>
      </c>
    </row>
    <row r="104" spans="20:20" x14ac:dyDescent="0.2">
      <c r="T104" s="53">
        <v>6930</v>
      </c>
    </row>
    <row r="105" spans="20:20" x14ac:dyDescent="0.2">
      <c r="T105" s="53">
        <v>7000</v>
      </c>
    </row>
    <row r="106" spans="20:20" x14ac:dyDescent="0.2">
      <c r="T106" s="53">
        <v>7070</v>
      </c>
    </row>
    <row r="107" spans="20:20" x14ac:dyDescent="0.2">
      <c r="T107" s="53">
        <v>7140</v>
      </c>
    </row>
    <row r="108" spans="20:20" x14ac:dyDescent="0.2">
      <c r="T108" s="53">
        <v>7210</v>
      </c>
    </row>
    <row r="109" spans="20:20" x14ac:dyDescent="0.2">
      <c r="T109" s="53">
        <v>7280</v>
      </c>
    </row>
    <row r="110" spans="20:20" x14ac:dyDescent="0.2">
      <c r="T110" s="53">
        <v>7350</v>
      </c>
    </row>
    <row r="111" spans="20:20" x14ac:dyDescent="0.2">
      <c r="T111" s="53">
        <v>7420</v>
      </c>
    </row>
    <row r="112" spans="20:20" x14ac:dyDescent="0.2">
      <c r="T112" s="53">
        <v>7490</v>
      </c>
    </row>
    <row r="113" spans="20:20" x14ac:dyDescent="0.2">
      <c r="T113" s="53">
        <v>7560</v>
      </c>
    </row>
    <row r="114" spans="20:20" x14ac:dyDescent="0.2">
      <c r="T114" s="53">
        <v>7630</v>
      </c>
    </row>
    <row r="115" spans="20:20" x14ac:dyDescent="0.2">
      <c r="T115" s="53">
        <v>7700</v>
      </c>
    </row>
    <row r="116" spans="20:20" x14ac:dyDescent="0.2">
      <c r="T116" s="53">
        <v>7770</v>
      </c>
    </row>
    <row r="117" spans="20:20" x14ac:dyDescent="0.2">
      <c r="T117" s="53">
        <v>7840</v>
      </c>
    </row>
    <row r="118" spans="20:20" x14ac:dyDescent="0.2">
      <c r="T118" s="53">
        <v>7910</v>
      </c>
    </row>
    <row r="119" spans="20:20" x14ac:dyDescent="0.2">
      <c r="T119" s="53">
        <v>7980</v>
      </c>
    </row>
    <row r="120" spans="20:20" x14ac:dyDescent="0.2">
      <c r="T120" s="53">
        <v>8050</v>
      </c>
    </row>
    <row r="121" spans="20:20" x14ac:dyDescent="0.2">
      <c r="T121" s="53">
        <v>8120</v>
      </c>
    </row>
    <row r="122" spans="20:20" x14ac:dyDescent="0.2">
      <c r="T122" s="53">
        <v>8190</v>
      </c>
    </row>
    <row r="123" spans="20:20" x14ac:dyDescent="0.2">
      <c r="T123" s="53">
        <v>8260</v>
      </c>
    </row>
    <row r="124" spans="20:20" x14ac:dyDescent="0.2">
      <c r="T124" s="53">
        <v>8330</v>
      </c>
    </row>
    <row r="125" spans="20:20" x14ac:dyDescent="0.2">
      <c r="T125" s="53">
        <v>8400</v>
      </c>
    </row>
    <row r="126" spans="20:20" x14ac:dyDescent="0.2">
      <c r="T126" s="53">
        <v>8470</v>
      </c>
    </row>
    <row r="127" spans="20:20" x14ac:dyDescent="0.2">
      <c r="T127" s="53">
        <v>8540</v>
      </c>
    </row>
    <row r="128" spans="20:20" x14ac:dyDescent="0.2">
      <c r="T128" s="53">
        <v>8610</v>
      </c>
    </row>
    <row r="129" spans="20:20" x14ac:dyDescent="0.2">
      <c r="T129" s="53">
        <v>8680</v>
      </c>
    </row>
    <row r="130" spans="20:20" x14ac:dyDescent="0.2">
      <c r="T130" s="53">
        <v>8750</v>
      </c>
    </row>
    <row r="131" spans="20:20" x14ac:dyDescent="0.2">
      <c r="T131" s="53">
        <v>8820</v>
      </c>
    </row>
    <row r="132" spans="20:20" x14ac:dyDescent="0.2">
      <c r="T132" s="53">
        <v>8890</v>
      </c>
    </row>
    <row r="133" spans="20:20" x14ac:dyDescent="0.2">
      <c r="T133" s="53">
        <v>8960</v>
      </c>
    </row>
    <row r="134" spans="20:20" x14ac:dyDescent="0.2">
      <c r="T134" s="53">
        <v>9030</v>
      </c>
    </row>
    <row r="135" spans="20:20" x14ac:dyDescent="0.2">
      <c r="T135" s="53">
        <v>9100</v>
      </c>
    </row>
    <row r="136" spans="20:20" x14ac:dyDescent="0.2">
      <c r="T136" s="53">
        <v>9170</v>
      </c>
    </row>
    <row r="137" spans="20:20" x14ac:dyDescent="0.2">
      <c r="T137" s="53">
        <v>9240</v>
      </c>
    </row>
    <row r="138" spans="20:20" x14ac:dyDescent="0.2">
      <c r="T138" s="53">
        <v>9310</v>
      </c>
    </row>
    <row r="139" spans="20:20" x14ac:dyDescent="0.2">
      <c r="T139" s="53">
        <v>9380</v>
      </c>
    </row>
    <row r="140" spans="20:20" x14ac:dyDescent="0.2">
      <c r="T140" s="53">
        <v>9450</v>
      </c>
    </row>
    <row r="141" spans="20:20" x14ac:dyDescent="0.2">
      <c r="T141" s="53">
        <v>9520</v>
      </c>
    </row>
    <row r="142" spans="20:20" x14ac:dyDescent="0.2">
      <c r="T142" s="53">
        <v>9590</v>
      </c>
    </row>
    <row r="143" spans="20:20" x14ac:dyDescent="0.2">
      <c r="T143" s="53">
        <v>9660</v>
      </c>
    </row>
    <row r="144" spans="20:20" x14ac:dyDescent="0.2">
      <c r="T144" s="53">
        <v>9730</v>
      </c>
    </row>
    <row r="145" spans="20:20" x14ac:dyDescent="0.2">
      <c r="T145" s="53">
        <v>9800</v>
      </c>
    </row>
    <row r="146" spans="20:20" x14ac:dyDescent="0.2">
      <c r="T146" s="53">
        <v>9870</v>
      </c>
    </row>
    <row r="147" spans="20:20" x14ac:dyDescent="0.2">
      <c r="T147" s="53">
        <v>9940</v>
      </c>
    </row>
    <row r="148" spans="20:20" x14ac:dyDescent="0.2">
      <c r="T148" s="53">
        <v>10010</v>
      </c>
    </row>
    <row r="149" spans="20:20" x14ac:dyDescent="0.2">
      <c r="T149" s="53">
        <v>10080</v>
      </c>
    </row>
    <row r="150" spans="20:20" x14ac:dyDescent="0.2">
      <c r="T150" s="53">
        <v>10150</v>
      </c>
    </row>
    <row r="151" spans="20:20" x14ac:dyDescent="0.2">
      <c r="T151" s="53">
        <v>10220</v>
      </c>
    </row>
    <row r="152" spans="20:20" x14ac:dyDescent="0.2">
      <c r="T152" s="53">
        <v>10290</v>
      </c>
    </row>
    <row r="153" spans="20:20" x14ac:dyDescent="0.2">
      <c r="T153" s="53">
        <v>10360</v>
      </c>
    </row>
    <row r="154" spans="20:20" x14ac:dyDescent="0.2">
      <c r="T154" s="53">
        <v>10430</v>
      </c>
    </row>
    <row r="155" spans="20:20" x14ac:dyDescent="0.2">
      <c r="T155" s="53">
        <v>10500</v>
      </c>
    </row>
    <row r="156" spans="20:20" x14ac:dyDescent="0.2">
      <c r="T156" s="53">
        <v>10570</v>
      </c>
    </row>
    <row r="157" spans="20:20" x14ac:dyDescent="0.2">
      <c r="T157" s="53">
        <v>10640</v>
      </c>
    </row>
    <row r="158" spans="20:20" x14ac:dyDescent="0.2">
      <c r="T158" s="53">
        <v>10710</v>
      </c>
    </row>
    <row r="159" spans="20:20" x14ac:dyDescent="0.2">
      <c r="T159" s="53">
        <v>10780</v>
      </c>
    </row>
    <row r="160" spans="20:20" x14ac:dyDescent="0.2">
      <c r="T160" s="53">
        <v>10850</v>
      </c>
    </row>
    <row r="161" spans="20:20" x14ac:dyDescent="0.2">
      <c r="T161" s="53">
        <v>10920</v>
      </c>
    </row>
    <row r="162" spans="20:20" x14ac:dyDescent="0.2">
      <c r="T162" s="53">
        <v>10990</v>
      </c>
    </row>
    <row r="163" spans="20:20" x14ac:dyDescent="0.2">
      <c r="T163" s="53">
        <v>11060</v>
      </c>
    </row>
    <row r="164" spans="20:20" x14ac:dyDescent="0.2">
      <c r="T164" s="53">
        <v>11130</v>
      </c>
    </row>
    <row r="165" spans="20:20" x14ac:dyDescent="0.2">
      <c r="T165" s="53">
        <v>11200</v>
      </c>
    </row>
    <row r="166" spans="20:20" x14ac:dyDescent="0.2">
      <c r="T166" s="53">
        <v>11270</v>
      </c>
    </row>
    <row r="167" spans="20:20" x14ac:dyDescent="0.2">
      <c r="T167" s="53">
        <v>11340</v>
      </c>
    </row>
    <row r="168" spans="20:20" x14ac:dyDescent="0.2">
      <c r="T168" s="53">
        <v>11410</v>
      </c>
    </row>
    <row r="169" spans="20:20" x14ac:dyDescent="0.2">
      <c r="T169" s="53">
        <v>11480</v>
      </c>
    </row>
    <row r="170" spans="20:20" x14ac:dyDescent="0.2">
      <c r="T170" s="53">
        <v>11550</v>
      </c>
    </row>
    <row r="171" spans="20:20" x14ac:dyDescent="0.2">
      <c r="T171" s="53">
        <v>11620</v>
      </c>
    </row>
    <row r="172" spans="20:20" x14ac:dyDescent="0.2">
      <c r="T172" s="53">
        <v>11690</v>
      </c>
    </row>
    <row r="173" spans="20:20" x14ac:dyDescent="0.2">
      <c r="T173" s="53">
        <v>11760</v>
      </c>
    </row>
    <row r="174" spans="20:20" x14ac:dyDescent="0.2">
      <c r="T174" s="53">
        <v>11830</v>
      </c>
    </row>
    <row r="175" spans="20:20" x14ac:dyDescent="0.2">
      <c r="T175" s="53">
        <v>11900</v>
      </c>
    </row>
    <row r="176" spans="20:20" x14ac:dyDescent="0.2">
      <c r="T176" s="53">
        <v>11970</v>
      </c>
    </row>
    <row r="177" spans="20:20" x14ac:dyDescent="0.2">
      <c r="T177" s="53">
        <v>12040</v>
      </c>
    </row>
    <row r="178" spans="20:20" x14ac:dyDescent="0.2">
      <c r="T178" s="53">
        <v>12110</v>
      </c>
    </row>
    <row r="179" spans="20:20" x14ac:dyDescent="0.2">
      <c r="T179" s="53">
        <v>12180</v>
      </c>
    </row>
    <row r="180" spans="20:20" x14ac:dyDescent="0.2">
      <c r="T180" s="53">
        <v>12250</v>
      </c>
    </row>
    <row r="181" spans="20:20" x14ac:dyDescent="0.2">
      <c r="T181" s="53">
        <v>12320</v>
      </c>
    </row>
    <row r="182" spans="20:20" x14ac:dyDescent="0.2">
      <c r="T182" s="53">
        <v>12390</v>
      </c>
    </row>
    <row r="183" spans="20:20" x14ac:dyDescent="0.2">
      <c r="T183" s="53">
        <v>12460</v>
      </c>
    </row>
    <row r="184" spans="20:20" x14ac:dyDescent="0.2">
      <c r="T184" s="53">
        <v>12530</v>
      </c>
    </row>
    <row r="185" spans="20:20" x14ac:dyDescent="0.2">
      <c r="T185" s="53">
        <v>12600</v>
      </c>
    </row>
    <row r="186" spans="20:20" x14ac:dyDescent="0.2">
      <c r="T186" s="53">
        <v>12670</v>
      </c>
    </row>
    <row r="187" spans="20:20" x14ac:dyDescent="0.2">
      <c r="T187" s="53">
        <v>12740</v>
      </c>
    </row>
    <row r="188" spans="20:20" x14ac:dyDescent="0.2">
      <c r="T188" s="53">
        <v>12810</v>
      </c>
    </row>
    <row r="189" spans="20:20" x14ac:dyDescent="0.2">
      <c r="T189" s="53">
        <v>12880</v>
      </c>
    </row>
    <row r="190" spans="20:20" x14ac:dyDescent="0.2">
      <c r="T190" s="53">
        <v>12950</v>
      </c>
    </row>
    <row r="191" spans="20:20" x14ac:dyDescent="0.2">
      <c r="T191" s="53">
        <v>13020</v>
      </c>
    </row>
    <row r="192" spans="20:20" x14ac:dyDescent="0.2">
      <c r="T192" s="53">
        <v>13090</v>
      </c>
    </row>
    <row r="193" spans="20:20" x14ac:dyDescent="0.2">
      <c r="T193" s="53">
        <v>13160</v>
      </c>
    </row>
    <row r="194" spans="20:20" x14ac:dyDescent="0.2">
      <c r="T194" s="53">
        <v>13230</v>
      </c>
    </row>
    <row r="195" spans="20:20" x14ac:dyDescent="0.2">
      <c r="T195" s="53">
        <v>13300</v>
      </c>
    </row>
    <row r="196" spans="20:20" x14ac:dyDescent="0.2">
      <c r="T196" s="53">
        <v>13370</v>
      </c>
    </row>
    <row r="197" spans="20:20" x14ac:dyDescent="0.2">
      <c r="T197" s="53">
        <v>13440</v>
      </c>
    </row>
    <row r="198" spans="20:20" x14ac:dyDescent="0.2">
      <c r="T198" s="53">
        <v>13510</v>
      </c>
    </row>
    <row r="199" spans="20:20" x14ac:dyDescent="0.2">
      <c r="T199" s="53">
        <v>13580</v>
      </c>
    </row>
    <row r="200" spans="20:20" x14ac:dyDescent="0.2">
      <c r="T200" s="53">
        <v>13650</v>
      </c>
    </row>
    <row r="201" spans="20:20" x14ac:dyDescent="0.2">
      <c r="T201" s="53">
        <v>13720</v>
      </c>
    </row>
    <row r="202" spans="20:20" x14ac:dyDescent="0.2">
      <c r="T202" s="53">
        <v>13790</v>
      </c>
    </row>
    <row r="203" spans="20:20" x14ac:dyDescent="0.2">
      <c r="T203" s="53">
        <v>13860</v>
      </c>
    </row>
    <row r="204" spans="20:20" x14ac:dyDescent="0.2">
      <c r="T204" s="53">
        <v>13930</v>
      </c>
    </row>
    <row r="205" spans="20:20" x14ac:dyDescent="0.2">
      <c r="T205" s="53">
        <v>14000</v>
      </c>
    </row>
    <row r="206" spans="20:20" x14ac:dyDescent="0.2">
      <c r="T206" s="53">
        <v>14070</v>
      </c>
    </row>
    <row r="207" spans="20:20" x14ac:dyDescent="0.2">
      <c r="T207" s="53">
        <v>14140</v>
      </c>
    </row>
    <row r="208" spans="20:20" x14ac:dyDescent="0.2">
      <c r="T208" s="53">
        <v>14210</v>
      </c>
    </row>
    <row r="209" spans="20:20" x14ac:dyDescent="0.2">
      <c r="T209" s="53">
        <v>14280</v>
      </c>
    </row>
    <row r="210" spans="20:20" x14ac:dyDescent="0.2">
      <c r="T210" s="53">
        <v>14350</v>
      </c>
    </row>
    <row r="211" spans="20:20" x14ac:dyDescent="0.2">
      <c r="T211" s="53">
        <v>14420</v>
      </c>
    </row>
    <row r="212" spans="20:20" x14ac:dyDescent="0.2">
      <c r="T212" s="53">
        <v>14490</v>
      </c>
    </row>
    <row r="213" spans="20:20" x14ac:dyDescent="0.2">
      <c r="T213" s="53">
        <v>14560</v>
      </c>
    </row>
    <row r="214" spans="20:20" x14ac:dyDescent="0.2">
      <c r="T214" s="53">
        <v>14630</v>
      </c>
    </row>
    <row r="215" spans="20:20" x14ac:dyDescent="0.2">
      <c r="T215" s="53">
        <v>14700</v>
      </c>
    </row>
    <row r="216" spans="20:20" x14ac:dyDescent="0.2">
      <c r="T216" s="53">
        <v>14770</v>
      </c>
    </row>
    <row r="217" spans="20:20" x14ac:dyDescent="0.2">
      <c r="T217" s="53">
        <v>14840</v>
      </c>
    </row>
    <row r="218" spans="20:20" x14ac:dyDescent="0.2">
      <c r="T218" s="53">
        <v>14910</v>
      </c>
    </row>
    <row r="219" spans="20:20" x14ac:dyDescent="0.2">
      <c r="T219" s="53">
        <v>14980</v>
      </c>
    </row>
    <row r="220" spans="20:20" x14ac:dyDescent="0.2">
      <c r="T220" s="53">
        <v>15050</v>
      </c>
    </row>
    <row r="221" spans="20:20" x14ac:dyDescent="0.2">
      <c r="T221" s="53">
        <v>15120</v>
      </c>
    </row>
    <row r="222" spans="20:20" x14ac:dyDescent="0.2">
      <c r="T222" s="53">
        <v>15190</v>
      </c>
    </row>
    <row r="223" spans="20:20" x14ac:dyDescent="0.2">
      <c r="T223" s="53">
        <v>15260</v>
      </c>
    </row>
    <row r="224" spans="20:20" x14ac:dyDescent="0.2">
      <c r="T224" s="53">
        <v>15330</v>
      </c>
    </row>
    <row r="225" spans="20:20" x14ac:dyDescent="0.2">
      <c r="T225" s="53">
        <v>15400</v>
      </c>
    </row>
    <row r="226" spans="20:20" x14ac:dyDescent="0.2">
      <c r="T226" s="53">
        <v>15470</v>
      </c>
    </row>
    <row r="227" spans="20:20" x14ac:dyDescent="0.2">
      <c r="T227" s="53">
        <v>15540</v>
      </c>
    </row>
    <row r="228" spans="20:20" x14ac:dyDescent="0.2">
      <c r="T228" s="53">
        <v>15610</v>
      </c>
    </row>
    <row r="229" spans="20:20" x14ac:dyDescent="0.2">
      <c r="T229" s="53">
        <v>15680</v>
      </c>
    </row>
    <row r="230" spans="20:20" x14ac:dyDescent="0.2">
      <c r="T230" s="53">
        <v>15750</v>
      </c>
    </row>
    <row r="231" spans="20:20" x14ac:dyDescent="0.2">
      <c r="T231" s="53">
        <v>15820</v>
      </c>
    </row>
    <row r="232" spans="20:20" x14ac:dyDescent="0.2">
      <c r="T232" s="53">
        <v>15890</v>
      </c>
    </row>
    <row r="233" spans="20:20" x14ac:dyDescent="0.2">
      <c r="T233" s="53">
        <v>15960</v>
      </c>
    </row>
    <row r="234" spans="20:20" x14ac:dyDescent="0.2">
      <c r="T234" s="53">
        <v>16030</v>
      </c>
    </row>
    <row r="235" spans="20:20" x14ac:dyDescent="0.2">
      <c r="T235" s="53">
        <v>16100</v>
      </c>
    </row>
    <row r="236" spans="20:20" x14ac:dyDescent="0.2">
      <c r="T236" s="53">
        <v>16170</v>
      </c>
    </row>
    <row r="237" spans="20:20" x14ac:dyDescent="0.2">
      <c r="T237" s="53">
        <v>16240</v>
      </c>
    </row>
    <row r="238" spans="20:20" x14ac:dyDescent="0.2">
      <c r="T238" s="53">
        <v>16310</v>
      </c>
    </row>
    <row r="239" spans="20:20" x14ac:dyDescent="0.2">
      <c r="T239" s="53">
        <v>16380</v>
      </c>
    </row>
    <row r="240" spans="20:20" x14ac:dyDescent="0.2">
      <c r="T240" s="53">
        <v>16450</v>
      </c>
    </row>
    <row r="241" spans="20:20" x14ac:dyDescent="0.2">
      <c r="T241" s="53">
        <v>16520</v>
      </c>
    </row>
    <row r="242" spans="20:20" x14ac:dyDescent="0.2">
      <c r="T242" s="53">
        <v>16590</v>
      </c>
    </row>
    <row r="243" spans="20:20" x14ac:dyDescent="0.2">
      <c r="T243" s="53">
        <v>16660</v>
      </c>
    </row>
    <row r="244" spans="20:20" x14ac:dyDescent="0.2">
      <c r="T244" s="53">
        <v>16730</v>
      </c>
    </row>
    <row r="245" spans="20:20" x14ac:dyDescent="0.2">
      <c r="T245" s="53">
        <v>16800</v>
      </c>
    </row>
    <row r="246" spans="20:20" x14ac:dyDescent="0.2">
      <c r="T246" s="53">
        <v>16870</v>
      </c>
    </row>
    <row r="247" spans="20:20" x14ac:dyDescent="0.2">
      <c r="T247" s="53">
        <v>16940</v>
      </c>
    </row>
    <row r="248" spans="20:20" x14ac:dyDescent="0.2">
      <c r="T248" s="53">
        <v>17010</v>
      </c>
    </row>
    <row r="249" spans="20:20" x14ac:dyDescent="0.2">
      <c r="T249" s="53">
        <v>17080</v>
      </c>
    </row>
    <row r="250" spans="20:20" x14ac:dyDescent="0.2">
      <c r="T250" s="53">
        <v>17150</v>
      </c>
    </row>
    <row r="251" spans="20:20" x14ac:dyDescent="0.2">
      <c r="T251" s="53">
        <v>17220</v>
      </c>
    </row>
    <row r="252" spans="20:20" x14ac:dyDescent="0.2">
      <c r="T252" s="53">
        <v>17290</v>
      </c>
    </row>
    <row r="253" spans="20:20" x14ac:dyDescent="0.2">
      <c r="T253" s="53">
        <v>17360</v>
      </c>
    </row>
    <row r="254" spans="20:20" x14ac:dyDescent="0.2">
      <c r="T254" s="53">
        <v>17430</v>
      </c>
    </row>
    <row r="255" spans="20:20" x14ac:dyDescent="0.2">
      <c r="T255" s="53">
        <v>17500</v>
      </c>
    </row>
    <row r="256" spans="20:20" x14ac:dyDescent="0.2">
      <c r="T256" s="53">
        <v>17570</v>
      </c>
    </row>
    <row r="257" spans="20:20" x14ac:dyDescent="0.2">
      <c r="T257" s="53">
        <v>17640</v>
      </c>
    </row>
    <row r="258" spans="20:20" x14ac:dyDescent="0.2">
      <c r="T258" s="53">
        <v>17710</v>
      </c>
    </row>
    <row r="259" spans="20:20" x14ac:dyDescent="0.2">
      <c r="T259" s="53">
        <v>17780</v>
      </c>
    </row>
    <row r="260" spans="20:20" x14ac:dyDescent="0.2">
      <c r="T260" s="53">
        <v>17850</v>
      </c>
    </row>
    <row r="261" spans="20:20" x14ac:dyDescent="0.2">
      <c r="T261" s="53">
        <v>17920</v>
      </c>
    </row>
    <row r="262" spans="20:20" x14ac:dyDescent="0.2">
      <c r="T262" s="53">
        <v>17990</v>
      </c>
    </row>
    <row r="263" spans="20:20" x14ac:dyDescent="0.2">
      <c r="T263" s="53">
        <v>18060</v>
      </c>
    </row>
    <row r="264" spans="20:20" x14ac:dyDescent="0.2">
      <c r="T264" s="53">
        <v>18130</v>
      </c>
    </row>
    <row r="265" spans="20:20" x14ac:dyDescent="0.2">
      <c r="T265" s="53">
        <v>18200</v>
      </c>
    </row>
    <row r="266" spans="20:20" x14ac:dyDescent="0.2">
      <c r="T266" s="53">
        <v>18270</v>
      </c>
    </row>
    <row r="267" spans="20:20" x14ac:dyDescent="0.2">
      <c r="T267" s="53">
        <v>18340</v>
      </c>
    </row>
    <row r="268" spans="20:20" x14ac:dyDescent="0.2">
      <c r="T268" s="53">
        <v>18410</v>
      </c>
    </row>
    <row r="269" spans="20:20" x14ac:dyDescent="0.2">
      <c r="T269" s="53">
        <v>18480</v>
      </c>
    </row>
    <row r="270" spans="20:20" x14ac:dyDescent="0.2">
      <c r="T270" s="53">
        <v>18550</v>
      </c>
    </row>
    <row r="271" spans="20:20" x14ac:dyDescent="0.2">
      <c r="T271" s="53">
        <v>18620</v>
      </c>
    </row>
    <row r="272" spans="20:20" x14ac:dyDescent="0.2">
      <c r="T272" s="53">
        <v>18690</v>
      </c>
    </row>
    <row r="273" spans="20:20" x14ac:dyDescent="0.2">
      <c r="T273" s="53">
        <v>18760</v>
      </c>
    </row>
    <row r="274" spans="20:20" x14ac:dyDescent="0.2">
      <c r="T274" s="53">
        <v>18830</v>
      </c>
    </row>
    <row r="275" spans="20:20" x14ac:dyDescent="0.2">
      <c r="T275" s="53">
        <v>18900</v>
      </c>
    </row>
    <row r="276" spans="20:20" x14ac:dyDescent="0.2">
      <c r="T276" s="53">
        <v>18970</v>
      </c>
    </row>
    <row r="277" spans="20:20" x14ac:dyDescent="0.2">
      <c r="T277" s="53">
        <v>19040</v>
      </c>
    </row>
    <row r="278" spans="20:20" x14ac:dyDescent="0.2">
      <c r="T278" s="53">
        <v>19110</v>
      </c>
    </row>
    <row r="279" spans="20:20" x14ac:dyDescent="0.2">
      <c r="T279" s="53">
        <v>19180</v>
      </c>
    </row>
    <row r="280" spans="20:20" x14ac:dyDescent="0.2">
      <c r="T280" s="53">
        <v>19250</v>
      </c>
    </row>
    <row r="281" spans="20:20" x14ac:dyDescent="0.2">
      <c r="T281" s="53">
        <v>19320</v>
      </c>
    </row>
    <row r="282" spans="20:20" x14ac:dyDescent="0.2">
      <c r="T282" s="53">
        <v>19390</v>
      </c>
    </row>
    <row r="283" spans="20:20" x14ac:dyDescent="0.2">
      <c r="T283" s="53">
        <v>19460</v>
      </c>
    </row>
    <row r="284" spans="20:20" x14ac:dyDescent="0.2">
      <c r="T284" s="53">
        <v>19530</v>
      </c>
    </row>
    <row r="285" spans="20:20" x14ac:dyDescent="0.2">
      <c r="T285" s="53">
        <v>19600</v>
      </c>
    </row>
    <row r="286" spans="20:20" x14ac:dyDescent="0.2">
      <c r="T286" s="53">
        <v>19670</v>
      </c>
    </row>
    <row r="287" spans="20:20" x14ac:dyDescent="0.2">
      <c r="T287" s="53">
        <v>19740</v>
      </c>
    </row>
    <row r="288" spans="20:20" x14ac:dyDescent="0.2">
      <c r="T288" s="53">
        <v>19810</v>
      </c>
    </row>
    <row r="289" spans="20:20" x14ac:dyDescent="0.2">
      <c r="T289" s="53">
        <v>19880</v>
      </c>
    </row>
    <row r="290" spans="20:20" x14ac:dyDescent="0.2">
      <c r="T290" s="53">
        <v>19950</v>
      </c>
    </row>
    <row r="291" spans="20:20" x14ac:dyDescent="0.2">
      <c r="T291" s="53">
        <v>20020</v>
      </c>
    </row>
    <row r="292" spans="20:20" x14ac:dyDescent="0.2">
      <c r="T292" s="53">
        <v>20090</v>
      </c>
    </row>
    <row r="293" spans="20:20" x14ac:dyDescent="0.2">
      <c r="T293" s="53">
        <v>20160</v>
      </c>
    </row>
    <row r="294" spans="20:20" x14ac:dyDescent="0.2">
      <c r="T294" s="53">
        <v>20230</v>
      </c>
    </row>
    <row r="295" spans="20:20" x14ac:dyDescent="0.2">
      <c r="T295" s="53">
        <v>20300</v>
      </c>
    </row>
    <row r="296" spans="20:20" x14ac:dyDescent="0.2">
      <c r="T296" s="53">
        <v>20370</v>
      </c>
    </row>
    <row r="297" spans="20:20" x14ac:dyDescent="0.2">
      <c r="T297" s="53">
        <v>20440</v>
      </c>
    </row>
    <row r="298" spans="20:20" x14ac:dyDescent="0.2">
      <c r="T298" s="53">
        <v>20510</v>
      </c>
    </row>
    <row r="299" spans="20:20" x14ac:dyDescent="0.2">
      <c r="T299" s="53">
        <v>20580</v>
      </c>
    </row>
    <row r="300" spans="20:20" x14ac:dyDescent="0.2">
      <c r="T300" s="53">
        <v>20650</v>
      </c>
    </row>
    <row r="301" spans="20:20" x14ac:dyDescent="0.2">
      <c r="T301" s="53">
        <v>20720</v>
      </c>
    </row>
    <row r="302" spans="20:20" x14ac:dyDescent="0.2">
      <c r="T302" s="53">
        <v>20790</v>
      </c>
    </row>
    <row r="303" spans="20:20" x14ac:dyDescent="0.2">
      <c r="T303" s="53">
        <v>20860</v>
      </c>
    </row>
    <row r="304" spans="20:20" x14ac:dyDescent="0.2">
      <c r="T304" s="53">
        <v>20930</v>
      </c>
    </row>
    <row r="305" spans="20:20" x14ac:dyDescent="0.2">
      <c r="T305" s="53">
        <v>21000</v>
      </c>
    </row>
    <row r="306" spans="20:20" x14ac:dyDescent="0.2">
      <c r="T306" s="53">
        <v>21070</v>
      </c>
    </row>
    <row r="307" spans="20:20" x14ac:dyDescent="0.2">
      <c r="T307" s="53">
        <v>21140</v>
      </c>
    </row>
    <row r="308" spans="20:20" x14ac:dyDescent="0.2">
      <c r="T308" s="53">
        <v>21210</v>
      </c>
    </row>
    <row r="309" spans="20:20" x14ac:dyDescent="0.2">
      <c r="T309" s="53">
        <v>21280</v>
      </c>
    </row>
    <row r="310" spans="20:20" x14ac:dyDescent="0.2">
      <c r="T310" s="53">
        <v>21350</v>
      </c>
    </row>
    <row r="311" spans="20:20" x14ac:dyDescent="0.2">
      <c r="T311" s="53">
        <v>21420</v>
      </c>
    </row>
    <row r="312" spans="20:20" x14ac:dyDescent="0.2">
      <c r="T312" s="53">
        <v>21490</v>
      </c>
    </row>
    <row r="313" spans="20:20" x14ac:dyDescent="0.2">
      <c r="T313" s="53">
        <v>21560</v>
      </c>
    </row>
    <row r="314" spans="20:20" x14ac:dyDescent="0.2">
      <c r="T314" s="53">
        <v>21630</v>
      </c>
    </row>
    <row r="315" spans="20:20" x14ac:dyDescent="0.2">
      <c r="T315" s="53">
        <v>21700</v>
      </c>
    </row>
    <row r="316" spans="20:20" x14ac:dyDescent="0.2">
      <c r="T316" s="53">
        <v>21770</v>
      </c>
    </row>
    <row r="317" spans="20:20" x14ac:dyDescent="0.2">
      <c r="T317" s="53">
        <v>21840</v>
      </c>
    </row>
    <row r="318" spans="20:20" x14ac:dyDescent="0.2">
      <c r="T318" s="53">
        <v>21910</v>
      </c>
    </row>
    <row r="319" spans="20:20" x14ac:dyDescent="0.2">
      <c r="T319" s="53">
        <v>21980</v>
      </c>
    </row>
    <row r="320" spans="20:20" x14ac:dyDescent="0.2">
      <c r="T320" s="53">
        <v>22050</v>
      </c>
    </row>
    <row r="321" spans="20:20" x14ac:dyDescent="0.2">
      <c r="T321" s="53">
        <v>22120</v>
      </c>
    </row>
    <row r="322" spans="20:20" x14ac:dyDescent="0.2">
      <c r="T322" s="53">
        <v>22190</v>
      </c>
    </row>
    <row r="323" spans="20:20" x14ac:dyDescent="0.2">
      <c r="T323" s="53">
        <v>22260</v>
      </c>
    </row>
    <row r="324" spans="20:20" x14ac:dyDescent="0.2">
      <c r="T324" s="53">
        <v>22330</v>
      </c>
    </row>
    <row r="325" spans="20:20" x14ac:dyDescent="0.2">
      <c r="T325" s="53">
        <v>22400</v>
      </c>
    </row>
    <row r="326" spans="20:20" x14ac:dyDescent="0.2">
      <c r="T326" s="53">
        <v>22470</v>
      </c>
    </row>
    <row r="327" spans="20:20" x14ac:dyDescent="0.2">
      <c r="T327" s="53">
        <v>22540</v>
      </c>
    </row>
    <row r="328" spans="20:20" x14ac:dyDescent="0.2">
      <c r="T328" s="53">
        <v>22610</v>
      </c>
    </row>
    <row r="329" spans="20:20" x14ac:dyDescent="0.2">
      <c r="T329" s="53">
        <v>22680</v>
      </c>
    </row>
    <row r="330" spans="20:20" x14ac:dyDescent="0.2">
      <c r="T330" s="53">
        <v>22750</v>
      </c>
    </row>
    <row r="331" spans="20:20" x14ac:dyDescent="0.2">
      <c r="T331" s="53">
        <v>22820</v>
      </c>
    </row>
    <row r="332" spans="20:20" x14ac:dyDescent="0.2">
      <c r="T332" s="53">
        <v>22890</v>
      </c>
    </row>
    <row r="333" spans="20:20" x14ac:dyDescent="0.2">
      <c r="T333" s="53">
        <v>22960</v>
      </c>
    </row>
    <row r="334" spans="20:20" x14ac:dyDescent="0.2">
      <c r="T334" s="53">
        <v>23030</v>
      </c>
    </row>
    <row r="335" spans="20:20" x14ac:dyDescent="0.2">
      <c r="T335" s="53">
        <v>23100</v>
      </c>
    </row>
    <row r="336" spans="20:20" x14ac:dyDescent="0.2">
      <c r="T336" s="53">
        <v>23170</v>
      </c>
    </row>
    <row r="337" spans="20:20" x14ac:dyDescent="0.2">
      <c r="T337" s="53">
        <v>23240</v>
      </c>
    </row>
    <row r="338" spans="20:20" x14ac:dyDescent="0.2">
      <c r="T338" s="53">
        <v>23310</v>
      </c>
    </row>
    <row r="339" spans="20:20" x14ac:dyDescent="0.2">
      <c r="T339" s="53">
        <v>23380</v>
      </c>
    </row>
    <row r="340" spans="20:20" x14ac:dyDescent="0.2">
      <c r="T340" s="53">
        <v>23450</v>
      </c>
    </row>
    <row r="341" spans="20:20" x14ac:dyDescent="0.2">
      <c r="T341" s="53">
        <v>23520</v>
      </c>
    </row>
    <row r="342" spans="20:20" x14ac:dyDescent="0.2">
      <c r="T342" s="53">
        <v>23590</v>
      </c>
    </row>
    <row r="343" spans="20:20" x14ac:dyDescent="0.2">
      <c r="T343" s="53">
        <v>23660</v>
      </c>
    </row>
    <row r="344" spans="20:20" x14ac:dyDescent="0.2">
      <c r="T344" s="53">
        <v>23730</v>
      </c>
    </row>
    <row r="345" spans="20:20" x14ac:dyDescent="0.2">
      <c r="T345" s="53">
        <v>23800</v>
      </c>
    </row>
    <row r="346" spans="20:20" x14ac:dyDescent="0.2">
      <c r="T346" s="53">
        <v>23870</v>
      </c>
    </row>
    <row r="347" spans="20:20" x14ac:dyDescent="0.2">
      <c r="T347" s="53">
        <v>23940</v>
      </c>
    </row>
    <row r="348" spans="20:20" x14ac:dyDescent="0.2">
      <c r="T348" s="53">
        <v>24010</v>
      </c>
    </row>
    <row r="349" spans="20:20" x14ac:dyDescent="0.2">
      <c r="T349" s="53">
        <v>24080</v>
      </c>
    </row>
    <row r="350" spans="20:20" x14ac:dyDescent="0.2">
      <c r="T350" s="53">
        <v>24150</v>
      </c>
    </row>
    <row r="351" spans="20:20" x14ac:dyDescent="0.2">
      <c r="T351" s="53">
        <v>24220</v>
      </c>
    </row>
    <row r="352" spans="20:20" x14ac:dyDescent="0.2">
      <c r="T352" s="53">
        <v>24290</v>
      </c>
    </row>
    <row r="353" spans="20:20" x14ac:dyDescent="0.2">
      <c r="T353" s="53">
        <v>24360</v>
      </c>
    </row>
    <row r="354" spans="20:20" x14ac:dyDescent="0.2">
      <c r="T354" s="53">
        <v>24430</v>
      </c>
    </row>
    <row r="355" spans="20:20" x14ac:dyDescent="0.2">
      <c r="T355" s="53">
        <v>24500</v>
      </c>
    </row>
    <row r="356" spans="20:20" x14ac:dyDescent="0.2">
      <c r="T356" s="53">
        <v>24570</v>
      </c>
    </row>
    <row r="357" spans="20:20" x14ac:dyDescent="0.2">
      <c r="T357" s="53">
        <v>24640</v>
      </c>
    </row>
    <row r="358" spans="20:20" x14ac:dyDescent="0.2">
      <c r="T358" s="53">
        <v>24710</v>
      </c>
    </row>
    <row r="359" spans="20:20" x14ac:dyDescent="0.2">
      <c r="T359" s="53">
        <v>24780</v>
      </c>
    </row>
    <row r="360" spans="20:20" x14ac:dyDescent="0.2">
      <c r="T360" s="53">
        <v>24850</v>
      </c>
    </row>
    <row r="361" spans="20:20" x14ac:dyDescent="0.2">
      <c r="T361" s="53">
        <v>24920</v>
      </c>
    </row>
    <row r="362" spans="20:20" x14ac:dyDescent="0.2">
      <c r="T362" s="53">
        <v>24990</v>
      </c>
    </row>
    <row r="363" spans="20:20" x14ac:dyDescent="0.2">
      <c r="T363" s="53">
        <v>25060</v>
      </c>
    </row>
    <row r="364" spans="20:20" x14ac:dyDescent="0.2">
      <c r="T364" s="53">
        <v>25130</v>
      </c>
    </row>
    <row r="365" spans="20:20" x14ac:dyDescent="0.2">
      <c r="T365" s="53">
        <v>25200</v>
      </c>
    </row>
    <row r="366" spans="20:20" x14ac:dyDescent="0.2">
      <c r="T366" s="53">
        <v>25270</v>
      </c>
    </row>
    <row r="367" spans="20:20" x14ac:dyDescent="0.2">
      <c r="T367" s="53">
        <v>25340</v>
      </c>
    </row>
    <row r="368" spans="20:20" x14ac:dyDescent="0.2">
      <c r="T368" s="53">
        <v>25410</v>
      </c>
    </row>
    <row r="369" spans="20:20" x14ac:dyDescent="0.2">
      <c r="T369" s="53">
        <v>25480</v>
      </c>
    </row>
    <row r="370" spans="20:20" x14ac:dyDescent="0.2">
      <c r="T370" s="53">
        <v>25550</v>
      </c>
    </row>
    <row r="371" spans="20:20" x14ac:dyDescent="0.2">
      <c r="T371" s="53">
        <v>25620</v>
      </c>
    </row>
    <row r="372" spans="20:20" x14ac:dyDescent="0.2">
      <c r="T372" s="53">
        <v>25690</v>
      </c>
    </row>
    <row r="373" spans="20:20" x14ac:dyDescent="0.2">
      <c r="T373" s="53">
        <v>25760</v>
      </c>
    </row>
    <row r="374" spans="20:20" x14ac:dyDescent="0.2">
      <c r="T374" s="53">
        <v>25830</v>
      </c>
    </row>
    <row r="375" spans="20:20" x14ac:dyDescent="0.2">
      <c r="T375" s="53">
        <v>25900</v>
      </c>
    </row>
    <row r="376" spans="20:20" x14ac:dyDescent="0.2">
      <c r="T376" s="53">
        <v>25970</v>
      </c>
    </row>
    <row r="377" spans="20:20" x14ac:dyDescent="0.2">
      <c r="T377" s="53">
        <v>26040</v>
      </c>
    </row>
    <row r="378" spans="20:20" x14ac:dyDescent="0.2">
      <c r="T378" s="53">
        <v>26110</v>
      </c>
    </row>
    <row r="379" spans="20:20" x14ac:dyDescent="0.2">
      <c r="T379" s="53">
        <v>26180</v>
      </c>
    </row>
    <row r="380" spans="20:20" x14ac:dyDescent="0.2">
      <c r="T380" s="53">
        <v>26250</v>
      </c>
    </row>
    <row r="381" spans="20:20" x14ac:dyDescent="0.2">
      <c r="T381" s="53">
        <v>26320</v>
      </c>
    </row>
    <row r="382" spans="20:20" x14ac:dyDescent="0.2">
      <c r="T382" s="53">
        <v>26390</v>
      </c>
    </row>
    <row r="383" spans="20:20" x14ac:dyDescent="0.2">
      <c r="T383" s="53">
        <v>26460</v>
      </c>
    </row>
    <row r="384" spans="20:20" x14ac:dyDescent="0.2">
      <c r="T384" s="53">
        <v>26530</v>
      </c>
    </row>
    <row r="385" spans="20:20" x14ac:dyDescent="0.2">
      <c r="T385" s="53">
        <v>26600</v>
      </c>
    </row>
    <row r="386" spans="20:20" x14ac:dyDescent="0.2">
      <c r="T386" s="53">
        <v>26670</v>
      </c>
    </row>
    <row r="387" spans="20:20" x14ac:dyDescent="0.2">
      <c r="T387" s="53">
        <v>26740</v>
      </c>
    </row>
    <row r="388" spans="20:20" x14ac:dyDescent="0.2">
      <c r="T388" s="53">
        <v>26810</v>
      </c>
    </row>
    <row r="389" spans="20:20" x14ac:dyDescent="0.2">
      <c r="T389" s="53">
        <v>26880</v>
      </c>
    </row>
    <row r="390" spans="20:20" x14ac:dyDescent="0.2">
      <c r="T390" s="53">
        <v>26950</v>
      </c>
    </row>
    <row r="391" spans="20:20" x14ac:dyDescent="0.2">
      <c r="T391" s="53">
        <v>27020</v>
      </c>
    </row>
    <row r="392" spans="20:20" x14ac:dyDescent="0.2">
      <c r="T392" s="53">
        <v>27090</v>
      </c>
    </row>
    <row r="393" spans="20:20" x14ac:dyDescent="0.2">
      <c r="T393" s="53">
        <v>27160</v>
      </c>
    </row>
    <row r="394" spans="20:20" x14ac:dyDescent="0.2">
      <c r="T394" s="53">
        <v>27230</v>
      </c>
    </row>
    <row r="395" spans="20:20" x14ac:dyDescent="0.2">
      <c r="T395" s="53">
        <v>27300</v>
      </c>
    </row>
    <row r="396" spans="20:20" x14ac:dyDescent="0.2">
      <c r="T396" s="53">
        <v>27370</v>
      </c>
    </row>
    <row r="397" spans="20:20" x14ac:dyDescent="0.2">
      <c r="T397" s="53">
        <v>27440</v>
      </c>
    </row>
    <row r="398" spans="20:20" x14ac:dyDescent="0.2">
      <c r="T398" s="53">
        <v>27510</v>
      </c>
    </row>
    <row r="399" spans="20:20" x14ac:dyDescent="0.2">
      <c r="T399" s="53">
        <v>27580</v>
      </c>
    </row>
    <row r="400" spans="20:20" x14ac:dyDescent="0.2">
      <c r="T400" s="53">
        <v>27650</v>
      </c>
    </row>
    <row r="401" spans="20:20" x14ac:dyDescent="0.2">
      <c r="T401" s="53">
        <v>27720</v>
      </c>
    </row>
    <row r="402" spans="20:20" x14ac:dyDescent="0.2">
      <c r="T402" s="53">
        <v>27790</v>
      </c>
    </row>
    <row r="403" spans="20:20" x14ac:dyDescent="0.2">
      <c r="T403" s="53">
        <v>27860</v>
      </c>
    </row>
    <row r="404" spans="20:20" x14ac:dyDescent="0.2">
      <c r="T404" s="53">
        <v>27930</v>
      </c>
    </row>
    <row r="405" spans="20:20" x14ac:dyDescent="0.2">
      <c r="T405" s="53">
        <v>28000</v>
      </c>
    </row>
    <row r="406" spans="20:20" x14ac:dyDescent="0.2">
      <c r="T406" s="53">
        <v>28070</v>
      </c>
    </row>
    <row r="407" spans="20:20" x14ac:dyDescent="0.2">
      <c r="T407" s="53">
        <v>28140</v>
      </c>
    </row>
    <row r="408" spans="20:20" x14ac:dyDescent="0.2">
      <c r="T408" s="53">
        <v>28210</v>
      </c>
    </row>
    <row r="409" spans="20:20" x14ac:dyDescent="0.2">
      <c r="T409" s="53">
        <v>28280</v>
      </c>
    </row>
    <row r="410" spans="20:20" x14ac:dyDescent="0.2">
      <c r="T410" s="53">
        <v>28350</v>
      </c>
    </row>
    <row r="411" spans="20:20" x14ac:dyDescent="0.2">
      <c r="T411" s="53">
        <v>28420</v>
      </c>
    </row>
    <row r="412" spans="20:20" x14ac:dyDescent="0.2">
      <c r="T412" s="53">
        <v>28490</v>
      </c>
    </row>
    <row r="413" spans="20:20" x14ac:dyDescent="0.2">
      <c r="T413" s="53">
        <v>28560</v>
      </c>
    </row>
    <row r="414" spans="20:20" x14ac:dyDescent="0.2">
      <c r="T414" s="53">
        <v>28630</v>
      </c>
    </row>
    <row r="415" spans="20:20" x14ac:dyDescent="0.2">
      <c r="T415" s="53">
        <v>28700</v>
      </c>
    </row>
    <row r="416" spans="20:20" x14ac:dyDescent="0.2">
      <c r="T416" s="53">
        <v>28770</v>
      </c>
    </row>
    <row r="417" spans="20:20" x14ac:dyDescent="0.2">
      <c r="T417" s="53">
        <v>28840</v>
      </c>
    </row>
    <row r="418" spans="20:20" x14ac:dyDescent="0.2">
      <c r="T418" s="53">
        <v>28910</v>
      </c>
    </row>
    <row r="419" spans="20:20" x14ac:dyDescent="0.2">
      <c r="T419" s="53">
        <v>28980</v>
      </c>
    </row>
    <row r="420" spans="20:20" x14ac:dyDescent="0.2">
      <c r="T420" s="53">
        <v>29050</v>
      </c>
    </row>
    <row r="421" spans="20:20" x14ac:dyDescent="0.2">
      <c r="T421" s="53">
        <v>29120</v>
      </c>
    </row>
    <row r="422" spans="20:20" x14ac:dyDescent="0.2">
      <c r="T422" s="53">
        <v>29190</v>
      </c>
    </row>
    <row r="423" spans="20:20" x14ac:dyDescent="0.2">
      <c r="T423" s="53">
        <v>29260</v>
      </c>
    </row>
    <row r="424" spans="20:20" x14ac:dyDescent="0.2">
      <c r="T424" s="53">
        <v>29330</v>
      </c>
    </row>
    <row r="425" spans="20:20" x14ac:dyDescent="0.2">
      <c r="T425" s="53">
        <v>29400</v>
      </c>
    </row>
    <row r="426" spans="20:20" x14ac:dyDescent="0.2">
      <c r="T426" s="53">
        <v>29470</v>
      </c>
    </row>
    <row r="427" spans="20:20" x14ac:dyDescent="0.2">
      <c r="T427" s="53">
        <v>29540</v>
      </c>
    </row>
    <row r="428" spans="20:20" x14ac:dyDescent="0.2">
      <c r="T428" s="53">
        <v>29610</v>
      </c>
    </row>
    <row r="429" spans="20:20" x14ac:dyDescent="0.2">
      <c r="T429" s="53">
        <v>29680</v>
      </c>
    </row>
    <row r="430" spans="20:20" x14ac:dyDescent="0.2">
      <c r="T430" s="53">
        <v>29750</v>
      </c>
    </row>
    <row r="431" spans="20:20" x14ac:dyDescent="0.2">
      <c r="T431" s="53">
        <v>29820</v>
      </c>
    </row>
    <row r="432" spans="20:20" x14ac:dyDescent="0.2">
      <c r="T432" s="53">
        <v>29890</v>
      </c>
    </row>
    <row r="433" spans="20:20" x14ac:dyDescent="0.2">
      <c r="T433" s="53">
        <v>29960</v>
      </c>
    </row>
    <row r="434" spans="20:20" x14ac:dyDescent="0.2">
      <c r="T434" s="53">
        <v>30030</v>
      </c>
    </row>
    <row r="435" spans="20:20" x14ac:dyDescent="0.2">
      <c r="T435" s="53">
        <v>30100</v>
      </c>
    </row>
    <row r="436" spans="20:20" x14ac:dyDescent="0.2">
      <c r="T436" s="53">
        <v>30170</v>
      </c>
    </row>
    <row r="437" spans="20:20" x14ac:dyDescent="0.2">
      <c r="T437" s="53">
        <v>30240</v>
      </c>
    </row>
    <row r="438" spans="20:20" x14ac:dyDescent="0.2">
      <c r="T438" s="53">
        <v>30310</v>
      </c>
    </row>
    <row r="439" spans="20:20" x14ac:dyDescent="0.2">
      <c r="T439" s="53">
        <v>30380</v>
      </c>
    </row>
    <row r="440" spans="20:20" x14ac:dyDescent="0.2">
      <c r="T440" s="53">
        <v>30450</v>
      </c>
    </row>
    <row r="441" spans="20:20" x14ac:dyDescent="0.2">
      <c r="T441" s="53">
        <v>30520</v>
      </c>
    </row>
    <row r="442" spans="20:20" x14ac:dyDescent="0.2">
      <c r="T442" s="53">
        <v>30590</v>
      </c>
    </row>
    <row r="443" spans="20:20" x14ac:dyDescent="0.2">
      <c r="T443" s="53">
        <v>30660</v>
      </c>
    </row>
    <row r="444" spans="20:20" x14ac:dyDescent="0.2">
      <c r="T444" s="53">
        <v>30730</v>
      </c>
    </row>
    <row r="445" spans="20:20" x14ac:dyDescent="0.2">
      <c r="T445" s="53">
        <v>30800</v>
      </c>
    </row>
    <row r="446" spans="20:20" x14ac:dyDescent="0.2">
      <c r="T446" s="53">
        <v>30870</v>
      </c>
    </row>
    <row r="447" spans="20:20" x14ac:dyDescent="0.2">
      <c r="T447" s="53">
        <v>30940</v>
      </c>
    </row>
    <row r="448" spans="20:20" x14ac:dyDescent="0.2">
      <c r="T448" s="53">
        <v>31010</v>
      </c>
    </row>
    <row r="449" spans="20:20" x14ac:dyDescent="0.2">
      <c r="T449" s="53">
        <v>31080</v>
      </c>
    </row>
    <row r="450" spans="20:20" x14ac:dyDescent="0.2">
      <c r="T450" s="53">
        <v>31150</v>
      </c>
    </row>
    <row r="451" spans="20:20" x14ac:dyDescent="0.2">
      <c r="T451" s="53">
        <v>31220</v>
      </c>
    </row>
    <row r="452" spans="20:20" x14ac:dyDescent="0.2">
      <c r="T452" s="53">
        <v>31290</v>
      </c>
    </row>
    <row r="453" spans="20:20" x14ac:dyDescent="0.2">
      <c r="T453" s="53">
        <v>31360</v>
      </c>
    </row>
    <row r="454" spans="20:20" x14ac:dyDescent="0.2">
      <c r="T454" s="53">
        <v>31430</v>
      </c>
    </row>
    <row r="455" spans="20:20" x14ac:dyDescent="0.2">
      <c r="T455" s="53">
        <v>31500</v>
      </c>
    </row>
    <row r="456" spans="20:20" x14ac:dyDescent="0.2">
      <c r="T456" s="53">
        <v>31570</v>
      </c>
    </row>
    <row r="457" spans="20:20" x14ac:dyDescent="0.2">
      <c r="T457" s="53">
        <v>31640</v>
      </c>
    </row>
    <row r="458" spans="20:20" x14ac:dyDescent="0.2">
      <c r="T458" s="53">
        <v>31710</v>
      </c>
    </row>
    <row r="459" spans="20:20" x14ac:dyDescent="0.2">
      <c r="T459" s="53">
        <v>31780</v>
      </c>
    </row>
    <row r="460" spans="20:20" x14ac:dyDescent="0.2">
      <c r="T460" s="53">
        <v>31850</v>
      </c>
    </row>
    <row r="461" spans="20:20" x14ac:dyDescent="0.2">
      <c r="T461" s="53">
        <v>31920</v>
      </c>
    </row>
    <row r="462" spans="20:20" x14ac:dyDescent="0.2">
      <c r="T462" s="53">
        <v>31990</v>
      </c>
    </row>
    <row r="463" spans="20:20" x14ac:dyDescent="0.2">
      <c r="T463" s="53">
        <v>32060</v>
      </c>
    </row>
    <row r="464" spans="20:20" x14ac:dyDescent="0.2">
      <c r="T464" s="53">
        <v>32130</v>
      </c>
    </row>
    <row r="465" spans="20:20" x14ac:dyDescent="0.2">
      <c r="T465" s="53">
        <v>32200</v>
      </c>
    </row>
    <row r="466" spans="20:20" x14ac:dyDescent="0.2">
      <c r="T466" s="53">
        <v>32270</v>
      </c>
    </row>
    <row r="467" spans="20:20" x14ac:dyDescent="0.2">
      <c r="T467" s="53">
        <v>32340</v>
      </c>
    </row>
    <row r="468" spans="20:20" x14ac:dyDescent="0.2">
      <c r="T468" s="53">
        <v>32410</v>
      </c>
    </row>
    <row r="469" spans="20:20" x14ac:dyDescent="0.2">
      <c r="T469" s="53">
        <v>32480</v>
      </c>
    </row>
    <row r="470" spans="20:20" x14ac:dyDescent="0.2">
      <c r="T470" s="53">
        <v>32550</v>
      </c>
    </row>
    <row r="471" spans="20:20" x14ac:dyDescent="0.2">
      <c r="T471" s="53">
        <v>32620</v>
      </c>
    </row>
    <row r="472" spans="20:20" x14ac:dyDescent="0.2">
      <c r="T472" s="53">
        <v>32690</v>
      </c>
    </row>
    <row r="473" spans="20:20" x14ac:dyDescent="0.2">
      <c r="T473" s="53">
        <v>32760</v>
      </c>
    </row>
    <row r="474" spans="20:20" x14ac:dyDescent="0.2">
      <c r="T474" s="53">
        <v>32830</v>
      </c>
    </row>
    <row r="475" spans="20:20" x14ac:dyDescent="0.2">
      <c r="T475" s="53">
        <v>32900</v>
      </c>
    </row>
    <row r="476" spans="20:20" x14ac:dyDescent="0.2">
      <c r="T476" s="53">
        <v>32970</v>
      </c>
    </row>
    <row r="477" spans="20:20" x14ac:dyDescent="0.2">
      <c r="T477" s="53">
        <v>33040</v>
      </c>
    </row>
    <row r="478" spans="20:20" x14ac:dyDescent="0.2">
      <c r="T478" s="53">
        <v>33110</v>
      </c>
    </row>
    <row r="479" spans="20:20" x14ac:dyDescent="0.2">
      <c r="T479" s="53">
        <v>33180</v>
      </c>
    </row>
    <row r="480" spans="20:20" x14ac:dyDescent="0.2">
      <c r="T480" s="53">
        <v>33250</v>
      </c>
    </row>
    <row r="481" spans="20:20" x14ac:dyDescent="0.2">
      <c r="T481" s="53">
        <v>33320</v>
      </c>
    </row>
    <row r="482" spans="20:20" x14ac:dyDescent="0.2">
      <c r="T482" s="53">
        <v>33390</v>
      </c>
    </row>
    <row r="483" spans="20:20" x14ac:dyDescent="0.2">
      <c r="T483" s="53">
        <v>33460</v>
      </c>
    </row>
    <row r="484" spans="20:20" x14ac:dyDescent="0.2">
      <c r="T484" s="53">
        <v>33530</v>
      </c>
    </row>
    <row r="485" spans="20:20" x14ac:dyDescent="0.2">
      <c r="T485" s="53">
        <v>33600</v>
      </c>
    </row>
    <row r="486" spans="20:20" x14ac:dyDescent="0.2">
      <c r="T486" s="53">
        <v>33670</v>
      </c>
    </row>
    <row r="487" spans="20:20" x14ac:dyDescent="0.2">
      <c r="T487" s="53">
        <v>33740</v>
      </c>
    </row>
    <row r="488" spans="20:20" x14ac:dyDescent="0.2">
      <c r="T488" s="53">
        <v>33810</v>
      </c>
    </row>
    <row r="489" spans="20:20" x14ac:dyDescent="0.2">
      <c r="T489" s="53">
        <v>33880</v>
      </c>
    </row>
    <row r="490" spans="20:20" x14ac:dyDescent="0.2">
      <c r="T490" s="53">
        <v>33950</v>
      </c>
    </row>
    <row r="491" spans="20:20" x14ac:dyDescent="0.2">
      <c r="T491" s="53">
        <v>34020</v>
      </c>
    </row>
    <row r="492" spans="20:20" x14ac:dyDescent="0.2">
      <c r="T492" s="53">
        <v>34090</v>
      </c>
    </row>
    <row r="493" spans="20:20" x14ac:dyDescent="0.2">
      <c r="T493" s="53">
        <v>34160</v>
      </c>
    </row>
    <row r="494" spans="20:20" x14ac:dyDescent="0.2">
      <c r="T494" s="53">
        <v>34230</v>
      </c>
    </row>
    <row r="495" spans="20:20" x14ac:dyDescent="0.2">
      <c r="T495" s="53">
        <v>34300</v>
      </c>
    </row>
    <row r="496" spans="20:20" x14ac:dyDescent="0.2">
      <c r="T496" s="53">
        <v>34370</v>
      </c>
    </row>
    <row r="497" spans="20:20" x14ac:dyDescent="0.2">
      <c r="T497" s="53">
        <v>34440</v>
      </c>
    </row>
    <row r="498" spans="20:20" x14ac:dyDescent="0.2">
      <c r="T498" s="53">
        <v>34510</v>
      </c>
    </row>
    <row r="499" spans="20:20" x14ac:dyDescent="0.2">
      <c r="T499" s="53">
        <v>34580</v>
      </c>
    </row>
    <row r="500" spans="20:20" x14ac:dyDescent="0.2">
      <c r="T500" s="53">
        <v>34650</v>
      </c>
    </row>
    <row r="501" spans="20:20" x14ac:dyDescent="0.2">
      <c r="T501" s="53">
        <v>34720</v>
      </c>
    </row>
    <row r="502" spans="20:20" x14ac:dyDescent="0.2">
      <c r="T502" s="53">
        <v>34790</v>
      </c>
    </row>
    <row r="503" spans="20:20" x14ac:dyDescent="0.2">
      <c r="T503" s="53">
        <v>34860</v>
      </c>
    </row>
    <row r="504" spans="20:20" x14ac:dyDescent="0.2">
      <c r="T504" s="53">
        <v>34930</v>
      </c>
    </row>
    <row r="505" spans="20:20" x14ac:dyDescent="0.2">
      <c r="T505" s="53">
        <v>35000</v>
      </c>
    </row>
    <row r="506" spans="20:20" x14ac:dyDescent="0.2">
      <c r="T506" s="53">
        <v>35070</v>
      </c>
    </row>
    <row r="507" spans="20:20" x14ac:dyDescent="0.2">
      <c r="T507" s="53">
        <v>35140</v>
      </c>
    </row>
    <row r="508" spans="20:20" x14ac:dyDescent="0.2">
      <c r="T508" s="53">
        <v>35210</v>
      </c>
    </row>
    <row r="509" spans="20:20" x14ac:dyDescent="0.2">
      <c r="T509" s="53">
        <v>35280</v>
      </c>
    </row>
    <row r="510" spans="20:20" x14ac:dyDescent="0.2">
      <c r="T510" s="53">
        <v>35350</v>
      </c>
    </row>
    <row r="511" spans="20:20" x14ac:dyDescent="0.2">
      <c r="T511" s="53">
        <v>35420</v>
      </c>
    </row>
    <row r="512" spans="20:20" x14ac:dyDescent="0.2">
      <c r="T512" s="53">
        <v>35490</v>
      </c>
    </row>
    <row r="513" spans="20:20" x14ac:dyDescent="0.2">
      <c r="T513" s="53">
        <v>35560</v>
      </c>
    </row>
    <row r="514" spans="20:20" x14ac:dyDescent="0.2">
      <c r="T514" s="53">
        <v>35630</v>
      </c>
    </row>
    <row r="515" spans="20:20" x14ac:dyDescent="0.2">
      <c r="T515" s="53">
        <v>35700</v>
      </c>
    </row>
    <row r="516" spans="20:20" x14ac:dyDescent="0.2">
      <c r="T516" s="53">
        <v>35770</v>
      </c>
    </row>
    <row r="517" spans="20:20" x14ac:dyDescent="0.2">
      <c r="T517" s="53">
        <v>35840</v>
      </c>
    </row>
    <row r="518" spans="20:20" x14ac:dyDescent="0.2">
      <c r="T518" s="53">
        <v>35910</v>
      </c>
    </row>
    <row r="519" spans="20:20" x14ac:dyDescent="0.2">
      <c r="T519" s="53">
        <v>35980</v>
      </c>
    </row>
    <row r="520" spans="20:20" x14ac:dyDescent="0.2">
      <c r="T520" s="53">
        <v>36050</v>
      </c>
    </row>
    <row r="521" spans="20:20" x14ac:dyDescent="0.2">
      <c r="T521" s="53">
        <v>36120</v>
      </c>
    </row>
    <row r="522" spans="20:20" x14ac:dyDescent="0.2">
      <c r="T522" s="53">
        <v>36190</v>
      </c>
    </row>
    <row r="523" spans="20:20" x14ac:dyDescent="0.2">
      <c r="T523" s="53">
        <v>36260</v>
      </c>
    </row>
    <row r="524" spans="20:20" x14ac:dyDescent="0.2">
      <c r="T524" s="53">
        <v>36330</v>
      </c>
    </row>
    <row r="525" spans="20:20" x14ac:dyDescent="0.2">
      <c r="T525" s="53">
        <v>36400</v>
      </c>
    </row>
    <row r="526" spans="20:20" x14ac:dyDescent="0.2">
      <c r="T526" s="53">
        <v>36470</v>
      </c>
    </row>
    <row r="527" spans="20:20" x14ac:dyDescent="0.2">
      <c r="T527" s="53">
        <v>36540</v>
      </c>
    </row>
    <row r="528" spans="20:20" x14ac:dyDescent="0.2">
      <c r="T528" s="53">
        <v>36610</v>
      </c>
    </row>
    <row r="529" spans="20:20" x14ac:dyDescent="0.2">
      <c r="T529" s="53">
        <v>36680</v>
      </c>
    </row>
    <row r="530" spans="20:20" x14ac:dyDescent="0.2">
      <c r="T530" s="53">
        <v>36750</v>
      </c>
    </row>
    <row r="531" spans="20:20" x14ac:dyDescent="0.2">
      <c r="T531" s="53">
        <v>36820</v>
      </c>
    </row>
    <row r="532" spans="20:20" x14ac:dyDescent="0.2">
      <c r="T532" s="53">
        <v>36890</v>
      </c>
    </row>
    <row r="533" spans="20:20" x14ac:dyDescent="0.2">
      <c r="T533" s="53">
        <v>36960</v>
      </c>
    </row>
    <row r="534" spans="20:20" x14ac:dyDescent="0.2">
      <c r="T534" s="53">
        <v>37030</v>
      </c>
    </row>
    <row r="535" spans="20:20" x14ac:dyDescent="0.2">
      <c r="T535" s="53">
        <v>37100</v>
      </c>
    </row>
    <row r="536" spans="20:20" x14ac:dyDescent="0.2">
      <c r="T536" s="53">
        <v>37170</v>
      </c>
    </row>
    <row r="537" spans="20:20" x14ac:dyDescent="0.2">
      <c r="T537" s="53">
        <v>37240</v>
      </c>
    </row>
    <row r="538" spans="20:20" x14ac:dyDescent="0.2">
      <c r="T538" s="53">
        <v>37310</v>
      </c>
    </row>
    <row r="539" spans="20:20" x14ac:dyDescent="0.2">
      <c r="T539" s="53">
        <v>37380</v>
      </c>
    </row>
    <row r="540" spans="20:20" x14ac:dyDescent="0.2">
      <c r="T540" s="53">
        <v>37450</v>
      </c>
    </row>
    <row r="541" spans="20:20" x14ac:dyDescent="0.2">
      <c r="T541" s="53">
        <v>37520</v>
      </c>
    </row>
    <row r="542" spans="20:20" x14ac:dyDescent="0.2">
      <c r="T542" s="53">
        <v>37590</v>
      </c>
    </row>
    <row r="543" spans="20:20" x14ac:dyDescent="0.2">
      <c r="T543" s="53">
        <v>37660</v>
      </c>
    </row>
    <row r="544" spans="20:20" x14ac:dyDescent="0.2">
      <c r="T544" s="53">
        <v>37730</v>
      </c>
    </row>
    <row r="545" spans="20:20" x14ac:dyDescent="0.2">
      <c r="T545" s="53">
        <v>37800</v>
      </c>
    </row>
    <row r="546" spans="20:20" x14ac:dyDescent="0.2">
      <c r="T546" s="53">
        <v>37870</v>
      </c>
    </row>
    <row r="547" spans="20:20" x14ac:dyDescent="0.2">
      <c r="T547" s="53">
        <v>37940</v>
      </c>
    </row>
    <row r="548" spans="20:20" x14ac:dyDescent="0.2">
      <c r="T548" s="53">
        <v>38010</v>
      </c>
    </row>
    <row r="549" spans="20:20" x14ac:dyDescent="0.2">
      <c r="T549" s="53">
        <v>38080</v>
      </c>
    </row>
    <row r="550" spans="20:20" x14ac:dyDescent="0.2">
      <c r="T550" s="53">
        <v>38150</v>
      </c>
    </row>
    <row r="551" spans="20:20" x14ac:dyDescent="0.2">
      <c r="T551" s="53">
        <v>38220</v>
      </c>
    </row>
    <row r="552" spans="20:20" x14ac:dyDescent="0.2">
      <c r="T552" s="53">
        <v>38290</v>
      </c>
    </row>
    <row r="553" spans="20:20" x14ac:dyDescent="0.2">
      <c r="T553" s="53">
        <v>38360</v>
      </c>
    </row>
    <row r="554" spans="20:20" x14ac:dyDescent="0.2">
      <c r="T554" s="53">
        <v>38430</v>
      </c>
    </row>
    <row r="555" spans="20:20" x14ac:dyDescent="0.2">
      <c r="T555" s="53">
        <v>38500</v>
      </c>
    </row>
    <row r="556" spans="20:20" x14ac:dyDescent="0.2">
      <c r="T556" s="53">
        <v>38570</v>
      </c>
    </row>
    <row r="557" spans="20:20" x14ac:dyDescent="0.2">
      <c r="T557" s="53">
        <v>38640</v>
      </c>
    </row>
    <row r="558" spans="20:20" x14ac:dyDescent="0.2">
      <c r="T558" s="53">
        <v>38710</v>
      </c>
    </row>
    <row r="559" spans="20:20" x14ac:dyDescent="0.2">
      <c r="T559" s="53">
        <v>38780</v>
      </c>
    </row>
    <row r="560" spans="20:20" x14ac:dyDescent="0.2">
      <c r="T560" s="53">
        <v>38850</v>
      </c>
    </row>
    <row r="561" spans="20:20" x14ac:dyDescent="0.2">
      <c r="T561" s="53">
        <v>38920</v>
      </c>
    </row>
    <row r="562" spans="20:20" x14ac:dyDescent="0.2">
      <c r="T562" s="53">
        <v>38990</v>
      </c>
    </row>
    <row r="563" spans="20:20" x14ac:dyDescent="0.2">
      <c r="T563" s="53">
        <v>39060</v>
      </c>
    </row>
    <row r="564" spans="20:20" x14ac:dyDescent="0.2">
      <c r="T564" s="53">
        <v>39130</v>
      </c>
    </row>
    <row r="565" spans="20:20" x14ac:dyDescent="0.2">
      <c r="T565" s="53">
        <v>39200</v>
      </c>
    </row>
    <row r="566" spans="20:20" x14ac:dyDescent="0.2">
      <c r="T566" s="53">
        <v>39270</v>
      </c>
    </row>
    <row r="567" spans="20:20" x14ac:dyDescent="0.2">
      <c r="T567" s="53">
        <v>39340</v>
      </c>
    </row>
    <row r="568" spans="20:20" x14ac:dyDescent="0.2">
      <c r="T568" s="53">
        <v>39410</v>
      </c>
    </row>
    <row r="569" spans="20:20" x14ac:dyDescent="0.2">
      <c r="T569" s="53">
        <v>39480</v>
      </c>
    </row>
    <row r="570" spans="20:20" x14ac:dyDescent="0.2">
      <c r="T570" s="53">
        <v>39550</v>
      </c>
    </row>
    <row r="571" spans="20:20" x14ac:dyDescent="0.2">
      <c r="T571" s="53">
        <v>39620</v>
      </c>
    </row>
    <row r="572" spans="20:20" x14ac:dyDescent="0.2">
      <c r="T572" s="53">
        <v>39690</v>
      </c>
    </row>
    <row r="573" spans="20:20" x14ac:dyDescent="0.2">
      <c r="T573" s="53">
        <v>39760</v>
      </c>
    </row>
    <row r="574" spans="20:20" x14ac:dyDescent="0.2">
      <c r="T574" s="53">
        <v>39830</v>
      </c>
    </row>
    <row r="575" spans="20:20" x14ac:dyDescent="0.2">
      <c r="T575" s="53">
        <v>39900</v>
      </c>
    </row>
    <row r="576" spans="20:20" x14ac:dyDescent="0.2">
      <c r="T576" s="53">
        <v>39970</v>
      </c>
    </row>
    <row r="577" spans="20:20" x14ac:dyDescent="0.2">
      <c r="T577" s="53">
        <v>40040</v>
      </c>
    </row>
    <row r="578" spans="20:20" x14ac:dyDescent="0.2">
      <c r="T578" s="53">
        <v>40110</v>
      </c>
    </row>
    <row r="579" spans="20:20" x14ac:dyDescent="0.2">
      <c r="T579" s="53">
        <v>40180</v>
      </c>
    </row>
    <row r="580" spans="20:20" x14ac:dyDescent="0.2">
      <c r="T580" s="53">
        <v>40250</v>
      </c>
    </row>
    <row r="581" spans="20:20" x14ac:dyDescent="0.2">
      <c r="T581" s="53">
        <v>40320</v>
      </c>
    </row>
    <row r="582" spans="20:20" x14ac:dyDescent="0.2">
      <c r="T582" s="53">
        <v>40390</v>
      </c>
    </row>
    <row r="583" spans="20:20" x14ac:dyDescent="0.2">
      <c r="T583" s="53">
        <v>40460</v>
      </c>
    </row>
    <row r="584" spans="20:20" x14ac:dyDescent="0.2">
      <c r="T584" s="53">
        <v>40530</v>
      </c>
    </row>
    <row r="585" spans="20:20" x14ac:dyDescent="0.2">
      <c r="T585" s="53">
        <v>40600</v>
      </c>
    </row>
    <row r="586" spans="20:20" x14ac:dyDescent="0.2">
      <c r="T586" s="53">
        <v>40670</v>
      </c>
    </row>
    <row r="587" spans="20:20" x14ac:dyDescent="0.2">
      <c r="T587" s="53">
        <v>40740</v>
      </c>
    </row>
    <row r="588" spans="20:20" x14ac:dyDescent="0.2">
      <c r="T588" s="53">
        <v>40810</v>
      </c>
    </row>
    <row r="589" spans="20:20" x14ac:dyDescent="0.2">
      <c r="T589" s="53">
        <v>40880</v>
      </c>
    </row>
    <row r="590" spans="20:20" x14ac:dyDescent="0.2">
      <c r="T590" s="53">
        <v>40950</v>
      </c>
    </row>
    <row r="591" spans="20:20" x14ac:dyDescent="0.2">
      <c r="T591" s="53">
        <v>41020</v>
      </c>
    </row>
    <row r="592" spans="20:20" x14ac:dyDescent="0.2">
      <c r="T592" s="53">
        <v>41090</v>
      </c>
    </row>
    <row r="593" spans="20:20" x14ac:dyDescent="0.2">
      <c r="T593" s="53">
        <v>41160</v>
      </c>
    </row>
    <row r="594" spans="20:20" x14ac:dyDescent="0.2">
      <c r="T594" s="53">
        <v>41230</v>
      </c>
    </row>
    <row r="595" spans="20:20" x14ac:dyDescent="0.2">
      <c r="T595" s="53">
        <v>41300</v>
      </c>
    </row>
    <row r="596" spans="20:20" x14ac:dyDescent="0.2">
      <c r="T596" s="53">
        <v>41370</v>
      </c>
    </row>
    <row r="597" spans="20:20" x14ac:dyDescent="0.2">
      <c r="T597" s="53">
        <v>41440</v>
      </c>
    </row>
    <row r="598" spans="20:20" x14ac:dyDescent="0.2">
      <c r="T598" s="53">
        <v>41510</v>
      </c>
    </row>
    <row r="599" spans="20:20" x14ac:dyDescent="0.2">
      <c r="T599" s="53">
        <v>41580</v>
      </c>
    </row>
    <row r="600" spans="20:20" x14ac:dyDescent="0.2">
      <c r="T600" s="53">
        <v>41650</v>
      </c>
    </row>
    <row r="601" spans="20:20" x14ac:dyDescent="0.2">
      <c r="T601" s="53">
        <v>41720</v>
      </c>
    </row>
    <row r="602" spans="20:20" x14ac:dyDescent="0.2">
      <c r="T602" s="53">
        <v>41790</v>
      </c>
    </row>
    <row r="603" spans="20:20" x14ac:dyDescent="0.2">
      <c r="T603" s="53">
        <v>41860</v>
      </c>
    </row>
    <row r="604" spans="20:20" x14ac:dyDescent="0.2">
      <c r="T604" s="53">
        <v>41930</v>
      </c>
    </row>
    <row r="605" spans="20:20" x14ac:dyDescent="0.2">
      <c r="T605" s="53">
        <v>42000</v>
      </c>
    </row>
    <row r="606" spans="20:20" x14ac:dyDescent="0.2">
      <c r="T606" s="53">
        <v>42070</v>
      </c>
    </row>
    <row r="607" spans="20:20" x14ac:dyDescent="0.2">
      <c r="T607" s="53">
        <v>42140</v>
      </c>
    </row>
    <row r="608" spans="20:20" x14ac:dyDescent="0.2">
      <c r="T608" s="53">
        <v>42210</v>
      </c>
    </row>
    <row r="609" spans="20:20" x14ac:dyDescent="0.2">
      <c r="T609" s="53">
        <v>42280</v>
      </c>
    </row>
    <row r="610" spans="20:20" x14ac:dyDescent="0.2">
      <c r="T610" s="53">
        <v>42350</v>
      </c>
    </row>
    <row r="611" spans="20:20" x14ac:dyDescent="0.2">
      <c r="T611" s="53">
        <v>42420</v>
      </c>
    </row>
    <row r="612" spans="20:20" x14ac:dyDescent="0.2">
      <c r="T612" s="53">
        <v>42490</v>
      </c>
    </row>
    <row r="613" spans="20:20" x14ac:dyDescent="0.2">
      <c r="T613" s="53">
        <v>42560</v>
      </c>
    </row>
    <row r="614" spans="20:20" x14ac:dyDescent="0.2">
      <c r="T614" s="53">
        <v>42630</v>
      </c>
    </row>
    <row r="615" spans="20:20" x14ac:dyDescent="0.2">
      <c r="T615" s="53">
        <v>42700</v>
      </c>
    </row>
    <row r="616" spans="20:20" x14ac:dyDescent="0.2">
      <c r="T616" s="53">
        <v>42770</v>
      </c>
    </row>
    <row r="617" spans="20:20" x14ac:dyDescent="0.2">
      <c r="T617" s="53">
        <v>42840</v>
      </c>
    </row>
    <row r="618" spans="20:20" x14ac:dyDescent="0.2">
      <c r="T618" s="53">
        <v>42910</v>
      </c>
    </row>
    <row r="619" spans="20:20" x14ac:dyDescent="0.2">
      <c r="T619" s="53">
        <v>42980</v>
      </c>
    </row>
    <row r="620" spans="20:20" x14ac:dyDescent="0.2">
      <c r="T620" s="53">
        <v>43050</v>
      </c>
    </row>
    <row r="621" spans="20:20" x14ac:dyDescent="0.2">
      <c r="T621" s="53">
        <v>43120</v>
      </c>
    </row>
    <row r="622" spans="20:20" x14ac:dyDescent="0.2">
      <c r="T622" s="53">
        <v>43190</v>
      </c>
    </row>
    <row r="623" spans="20:20" x14ac:dyDescent="0.2">
      <c r="T623" s="53">
        <v>43260</v>
      </c>
    </row>
    <row r="624" spans="20:20" x14ac:dyDescent="0.2">
      <c r="T624" s="53">
        <v>43330</v>
      </c>
    </row>
    <row r="625" spans="20:20" x14ac:dyDescent="0.2">
      <c r="T625" s="53">
        <v>43400</v>
      </c>
    </row>
    <row r="626" spans="20:20" x14ac:dyDescent="0.2">
      <c r="T626" s="53">
        <v>43470</v>
      </c>
    </row>
    <row r="627" spans="20:20" x14ac:dyDescent="0.2">
      <c r="T627" s="53">
        <v>43540</v>
      </c>
    </row>
    <row r="628" spans="20:20" x14ac:dyDescent="0.2">
      <c r="T628" s="53">
        <v>43610</v>
      </c>
    </row>
    <row r="629" spans="20:20" x14ac:dyDescent="0.2">
      <c r="T629" s="53">
        <v>43680</v>
      </c>
    </row>
    <row r="630" spans="20:20" x14ac:dyDescent="0.2">
      <c r="T630" s="53">
        <v>43750</v>
      </c>
    </row>
    <row r="631" spans="20:20" x14ac:dyDescent="0.2">
      <c r="T631" s="53">
        <v>43820</v>
      </c>
    </row>
    <row r="632" spans="20:20" x14ac:dyDescent="0.2">
      <c r="T632" s="53">
        <v>43890</v>
      </c>
    </row>
    <row r="633" spans="20:20" x14ac:dyDescent="0.2">
      <c r="T633" s="53">
        <v>43960</v>
      </c>
    </row>
    <row r="634" spans="20:20" x14ac:dyDescent="0.2">
      <c r="T634" s="53">
        <v>44030</v>
      </c>
    </row>
    <row r="635" spans="20:20" x14ac:dyDescent="0.2">
      <c r="T635" s="53">
        <v>44100</v>
      </c>
    </row>
    <row r="636" spans="20:20" x14ac:dyDescent="0.2">
      <c r="T636" s="53">
        <v>44170</v>
      </c>
    </row>
    <row r="637" spans="20:20" x14ac:dyDescent="0.2">
      <c r="T637" s="53">
        <v>44240</v>
      </c>
    </row>
    <row r="638" spans="20:20" x14ac:dyDescent="0.2">
      <c r="T638" s="53">
        <v>44310</v>
      </c>
    </row>
    <row r="639" spans="20:20" x14ac:dyDescent="0.2">
      <c r="T639" s="53">
        <v>44380</v>
      </c>
    </row>
    <row r="640" spans="20:20" x14ac:dyDescent="0.2">
      <c r="T640" s="53">
        <v>44450</v>
      </c>
    </row>
    <row r="641" spans="20:20" x14ac:dyDescent="0.2">
      <c r="T641" s="53">
        <v>44520</v>
      </c>
    </row>
    <row r="642" spans="20:20" x14ac:dyDescent="0.2">
      <c r="T642" s="53">
        <v>44590</v>
      </c>
    </row>
    <row r="643" spans="20:20" x14ac:dyDescent="0.2">
      <c r="T643" s="53">
        <v>44660</v>
      </c>
    </row>
    <row r="644" spans="20:20" x14ac:dyDescent="0.2">
      <c r="T644" s="53">
        <v>44730</v>
      </c>
    </row>
    <row r="645" spans="20:20" x14ac:dyDescent="0.2">
      <c r="T645" s="53">
        <v>44800</v>
      </c>
    </row>
    <row r="646" spans="20:20" x14ac:dyDescent="0.2">
      <c r="T646" s="53">
        <v>44870</v>
      </c>
    </row>
    <row r="647" spans="20:20" x14ac:dyDescent="0.2">
      <c r="T647" s="53">
        <v>44940</v>
      </c>
    </row>
    <row r="648" spans="20:20" x14ac:dyDescent="0.2">
      <c r="T648" s="53">
        <v>45010</v>
      </c>
    </row>
    <row r="649" spans="20:20" x14ac:dyDescent="0.2">
      <c r="T649" s="53">
        <v>45080</v>
      </c>
    </row>
    <row r="650" spans="20:20" x14ac:dyDescent="0.2">
      <c r="T650" s="53">
        <v>45150</v>
      </c>
    </row>
    <row r="651" spans="20:20" x14ac:dyDescent="0.2">
      <c r="T651" s="53">
        <v>45220</v>
      </c>
    </row>
    <row r="652" spans="20:20" x14ac:dyDescent="0.2">
      <c r="T652" s="53">
        <v>45290</v>
      </c>
    </row>
    <row r="653" spans="20:20" x14ac:dyDescent="0.2">
      <c r="T653" s="53">
        <v>45360</v>
      </c>
    </row>
    <row r="654" spans="20:20" x14ac:dyDescent="0.2">
      <c r="T654" s="53">
        <v>45430</v>
      </c>
    </row>
    <row r="655" spans="20:20" x14ac:dyDescent="0.2">
      <c r="T655" s="53">
        <v>45500</v>
      </c>
    </row>
    <row r="656" spans="20:20" x14ac:dyDescent="0.2">
      <c r="T656" s="53">
        <v>45570</v>
      </c>
    </row>
    <row r="657" spans="20:20" x14ac:dyDescent="0.2">
      <c r="T657" s="53">
        <v>45640</v>
      </c>
    </row>
    <row r="658" spans="20:20" x14ac:dyDescent="0.2">
      <c r="T658" s="53">
        <v>45710</v>
      </c>
    </row>
    <row r="659" spans="20:20" x14ac:dyDescent="0.2">
      <c r="T659" s="53">
        <v>45780</v>
      </c>
    </row>
    <row r="660" spans="20:20" x14ac:dyDescent="0.2">
      <c r="T660" s="53">
        <v>45850</v>
      </c>
    </row>
    <row r="661" spans="20:20" x14ac:dyDescent="0.2">
      <c r="T661" s="53">
        <v>45920</v>
      </c>
    </row>
    <row r="662" spans="20:20" x14ac:dyDescent="0.2">
      <c r="T662" s="53">
        <v>45990</v>
      </c>
    </row>
    <row r="663" spans="20:20" x14ac:dyDescent="0.2">
      <c r="T663" s="53">
        <v>46060</v>
      </c>
    </row>
    <row r="664" spans="20:20" x14ac:dyDescent="0.2">
      <c r="T664" s="53">
        <v>46130</v>
      </c>
    </row>
    <row r="665" spans="20:20" x14ac:dyDescent="0.2">
      <c r="T665" s="53">
        <v>46200</v>
      </c>
    </row>
    <row r="666" spans="20:20" x14ac:dyDescent="0.2">
      <c r="T666" s="53">
        <v>46270</v>
      </c>
    </row>
    <row r="667" spans="20:20" x14ac:dyDescent="0.2">
      <c r="T667" s="53">
        <v>46340</v>
      </c>
    </row>
    <row r="668" spans="20:20" x14ac:dyDescent="0.2">
      <c r="T668" s="53">
        <v>46410</v>
      </c>
    </row>
    <row r="669" spans="20:20" x14ac:dyDescent="0.2">
      <c r="T669" s="53">
        <v>46480</v>
      </c>
    </row>
    <row r="670" spans="20:20" x14ac:dyDescent="0.2">
      <c r="T670" s="53">
        <v>46550</v>
      </c>
    </row>
    <row r="671" spans="20:20" x14ac:dyDescent="0.2">
      <c r="T671" s="53">
        <v>46620</v>
      </c>
    </row>
    <row r="672" spans="20:20" x14ac:dyDescent="0.2">
      <c r="T672" s="53">
        <v>46690</v>
      </c>
    </row>
    <row r="673" spans="20:20" x14ac:dyDescent="0.2">
      <c r="T673" s="53">
        <v>46760</v>
      </c>
    </row>
    <row r="674" spans="20:20" x14ac:dyDescent="0.2">
      <c r="T674" s="53">
        <v>46830</v>
      </c>
    </row>
    <row r="675" spans="20:20" x14ac:dyDescent="0.2">
      <c r="T675" s="53">
        <v>46900</v>
      </c>
    </row>
    <row r="676" spans="20:20" x14ac:dyDescent="0.2">
      <c r="T676" s="53">
        <v>46970</v>
      </c>
    </row>
    <row r="677" spans="20:20" x14ac:dyDescent="0.2">
      <c r="T677" s="53">
        <v>47040</v>
      </c>
    </row>
    <row r="678" spans="20:20" x14ac:dyDescent="0.2">
      <c r="T678" s="53">
        <v>47110</v>
      </c>
    </row>
    <row r="679" spans="20:20" x14ac:dyDescent="0.2">
      <c r="T679" s="53">
        <v>47180</v>
      </c>
    </row>
    <row r="680" spans="20:20" x14ac:dyDescent="0.2">
      <c r="T680" s="53">
        <v>47250</v>
      </c>
    </row>
    <row r="681" spans="20:20" x14ac:dyDescent="0.2">
      <c r="T681" s="53">
        <v>47320</v>
      </c>
    </row>
    <row r="682" spans="20:20" x14ac:dyDescent="0.2">
      <c r="T682" s="53">
        <v>47390</v>
      </c>
    </row>
    <row r="683" spans="20:20" x14ac:dyDescent="0.2">
      <c r="T683" s="53">
        <v>47460</v>
      </c>
    </row>
    <row r="684" spans="20:20" x14ac:dyDescent="0.2">
      <c r="T684" s="53">
        <v>47530</v>
      </c>
    </row>
    <row r="685" spans="20:20" x14ac:dyDescent="0.2">
      <c r="T685" s="53">
        <v>47600</v>
      </c>
    </row>
    <row r="686" spans="20:20" x14ac:dyDescent="0.2">
      <c r="T686" s="53">
        <v>47670</v>
      </c>
    </row>
    <row r="687" spans="20:20" x14ac:dyDescent="0.2">
      <c r="T687" s="53">
        <v>47740</v>
      </c>
    </row>
    <row r="688" spans="20:20" x14ac:dyDescent="0.2">
      <c r="T688" s="53">
        <v>47810</v>
      </c>
    </row>
    <row r="689" spans="20:20" x14ac:dyDescent="0.2">
      <c r="T689" s="53">
        <v>47880</v>
      </c>
    </row>
    <row r="690" spans="20:20" x14ac:dyDescent="0.2">
      <c r="T690" s="53">
        <v>47950</v>
      </c>
    </row>
    <row r="691" spans="20:20" x14ac:dyDescent="0.2">
      <c r="T691" s="53">
        <v>48020</v>
      </c>
    </row>
    <row r="692" spans="20:20" x14ac:dyDescent="0.2">
      <c r="T692" s="53">
        <v>48090</v>
      </c>
    </row>
    <row r="693" spans="20:20" x14ac:dyDescent="0.2">
      <c r="T693" s="53">
        <v>48160</v>
      </c>
    </row>
    <row r="694" spans="20:20" x14ac:dyDescent="0.2">
      <c r="T694" s="53">
        <v>48230</v>
      </c>
    </row>
    <row r="695" spans="20:20" x14ac:dyDescent="0.2">
      <c r="T695" s="53">
        <v>48300</v>
      </c>
    </row>
    <row r="696" spans="20:20" x14ac:dyDescent="0.2">
      <c r="T696" s="53">
        <v>48370</v>
      </c>
    </row>
    <row r="697" spans="20:20" x14ac:dyDescent="0.2">
      <c r="T697" s="53">
        <v>48440</v>
      </c>
    </row>
    <row r="698" spans="20:20" x14ac:dyDescent="0.2">
      <c r="T698" s="53">
        <v>48510</v>
      </c>
    </row>
    <row r="699" spans="20:20" x14ac:dyDescent="0.2">
      <c r="T699" s="53">
        <v>48580</v>
      </c>
    </row>
    <row r="700" spans="20:20" x14ac:dyDescent="0.2">
      <c r="T700" s="53">
        <v>48650</v>
      </c>
    </row>
    <row r="701" spans="20:20" x14ac:dyDescent="0.2">
      <c r="T701" s="53">
        <v>48720</v>
      </c>
    </row>
    <row r="702" spans="20:20" x14ac:dyDescent="0.2">
      <c r="T702" s="53">
        <v>48790</v>
      </c>
    </row>
    <row r="703" spans="20:20" x14ac:dyDescent="0.2">
      <c r="T703" s="53">
        <v>48860</v>
      </c>
    </row>
    <row r="704" spans="20:20" x14ac:dyDescent="0.2">
      <c r="T704" s="53">
        <v>48930</v>
      </c>
    </row>
    <row r="705" spans="20:20" x14ac:dyDescent="0.2">
      <c r="T705" s="53">
        <v>49000</v>
      </c>
    </row>
    <row r="706" spans="20:20" x14ac:dyDescent="0.2">
      <c r="T706" s="53">
        <v>49070</v>
      </c>
    </row>
    <row r="707" spans="20:20" x14ac:dyDescent="0.2">
      <c r="T707" s="53">
        <v>49140</v>
      </c>
    </row>
    <row r="708" spans="20:20" x14ac:dyDescent="0.2">
      <c r="T708" s="53">
        <v>49210</v>
      </c>
    </row>
    <row r="709" spans="20:20" x14ac:dyDescent="0.2">
      <c r="T709" s="53">
        <v>49280</v>
      </c>
    </row>
    <row r="710" spans="20:20" x14ac:dyDescent="0.2">
      <c r="T710" s="53">
        <v>49350</v>
      </c>
    </row>
    <row r="711" spans="20:20" x14ac:dyDescent="0.2">
      <c r="T711" s="53">
        <v>49420</v>
      </c>
    </row>
    <row r="712" spans="20:20" x14ac:dyDescent="0.2">
      <c r="T712" s="53">
        <v>49490</v>
      </c>
    </row>
    <row r="713" spans="20:20" x14ac:dyDescent="0.2">
      <c r="T713" s="53">
        <v>49560</v>
      </c>
    </row>
    <row r="714" spans="20:20" x14ac:dyDescent="0.2">
      <c r="T714" s="53">
        <v>49630</v>
      </c>
    </row>
    <row r="715" spans="20:20" x14ac:dyDescent="0.2">
      <c r="T715" s="53">
        <v>49700</v>
      </c>
    </row>
    <row r="716" spans="20:20" x14ac:dyDescent="0.2">
      <c r="T716" s="53">
        <v>49770</v>
      </c>
    </row>
    <row r="717" spans="20:20" x14ac:dyDescent="0.2">
      <c r="T717" s="53">
        <v>49840</v>
      </c>
    </row>
    <row r="718" spans="20:20" x14ac:dyDescent="0.2">
      <c r="T718" s="53">
        <v>49910</v>
      </c>
    </row>
    <row r="719" spans="20:20" x14ac:dyDescent="0.2">
      <c r="T719" s="53">
        <v>49980</v>
      </c>
    </row>
    <row r="720" spans="20:20" x14ac:dyDescent="0.2">
      <c r="T720" s="53">
        <v>50050</v>
      </c>
    </row>
    <row r="721" spans="20:20" x14ac:dyDescent="0.2">
      <c r="T721" s="53">
        <v>50120</v>
      </c>
    </row>
    <row r="722" spans="20:20" x14ac:dyDescent="0.2">
      <c r="T722" s="53">
        <v>50190</v>
      </c>
    </row>
    <row r="723" spans="20:20" x14ac:dyDescent="0.2">
      <c r="T723" s="53">
        <v>50260</v>
      </c>
    </row>
    <row r="724" spans="20:20" x14ac:dyDescent="0.2">
      <c r="T724" s="53">
        <v>50330</v>
      </c>
    </row>
    <row r="725" spans="20:20" x14ac:dyDescent="0.2">
      <c r="T725" s="53">
        <v>50400</v>
      </c>
    </row>
    <row r="726" spans="20:20" x14ac:dyDescent="0.2">
      <c r="T726" s="53">
        <v>50470</v>
      </c>
    </row>
    <row r="727" spans="20:20" x14ac:dyDescent="0.2">
      <c r="T727" s="53">
        <v>50540</v>
      </c>
    </row>
    <row r="728" spans="20:20" x14ac:dyDescent="0.2">
      <c r="T728" s="53">
        <v>50610</v>
      </c>
    </row>
    <row r="729" spans="20:20" x14ac:dyDescent="0.2">
      <c r="T729" s="53">
        <v>50680</v>
      </c>
    </row>
    <row r="730" spans="20:20" x14ac:dyDescent="0.2">
      <c r="T730" s="53">
        <v>50750</v>
      </c>
    </row>
    <row r="731" spans="20:20" x14ac:dyDescent="0.2">
      <c r="T731" s="53">
        <v>50820</v>
      </c>
    </row>
    <row r="732" spans="20:20" x14ac:dyDescent="0.2">
      <c r="T732" s="53">
        <v>50890</v>
      </c>
    </row>
    <row r="733" spans="20:20" x14ac:dyDescent="0.2">
      <c r="T733" s="53">
        <v>50960</v>
      </c>
    </row>
    <row r="734" spans="20:20" x14ac:dyDescent="0.2">
      <c r="T734" s="53">
        <v>51030</v>
      </c>
    </row>
    <row r="735" spans="20:20" x14ac:dyDescent="0.2">
      <c r="T735" s="53">
        <v>51100</v>
      </c>
    </row>
    <row r="736" spans="20:20" x14ac:dyDescent="0.2">
      <c r="T736" s="53">
        <v>51170</v>
      </c>
    </row>
    <row r="737" spans="20:20" x14ac:dyDescent="0.2">
      <c r="T737" s="53">
        <v>51240</v>
      </c>
    </row>
    <row r="738" spans="20:20" x14ac:dyDescent="0.2">
      <c r="T738" s="53">
        <v>51310</v>
      </c>
    </row>
    <row r="739" spans="20:20" x14ac:dyDescent="0.2">
      <c r="T739" s="53">
        <v>51380</v>
      </c>
    </row>
    <row r="740" spans="20:20" x14ac:dyDescent="0.2">
      <c r="T740" s="53">
        <v>51450</v>
      </c>
    </row>
    <row r="741" spans="20:20" x14ac:dyDescent="0.2">
      <c r="T741" s="53">
        <v>51520</v>
      </c>
    </row>
    <row r="742" spans="20:20" x14ac:dyDescent="0.2">
      <c r="T742" s="53">
        <v>51590</v>
      </c>
    </row>
    <row r="743" spans="20:20" x14ac:dyDescent="0.2">
      <c r="T743" s="53">
        <v>51660</v>
      </c>
    </row>
    <row r="744" spans="20:20" x14ac:dyDescent="0.2">
      <c r="T744" s="53">
        <v>51730</v>
      </c>
    </row>
    <row r="745" spans="20:20" x14ac:dyDescent="0.2">
      <c r="T745" s="53">
        <v>51800</v>
      </c>
    </row>
    <row r="746" spans="20:20" x14ac:dyDescent="0.2">
      <c r="T746" s="53">
        <v>51870</v>
      </c>
    </row>
    <row r="747" spans="20:20" x14ac:dyDescent="0.2">
      <c r="T747" s="53">
        <v>51940</v>
      </c>
    </row>
    <row r="748" spans="20:20" x14ac:dyDescent="0.2">
      <c r="T748" s="53">
        <v>52010</v>
      </c>
    </row>
    <row r="749" spans="20:20" x14ac:dyDescent="0.2">
      <c r="T749" s="53">
        <v>52080</v>
      </c>
    </row>
    <row r="750" spans="20:20" x14ac:dyDescent="0.2">
      <c r="T750" s="53">
        <v>52150</v>
      </c>
    </row>
    <row r="751" spans="20:20" x14ac:dyDescent="0.2">
      <c r="T751" s="53">
        <v>52220</v>
      </c>
    </row>
    <row r="752" spans="20:20" x14ac:dyDescent="0.2">
      <c r="T752" s="53">
        <v>52290</v>
      </c>
    </row>
    <row r="753" spans="20:20" x14ac:dyDescent="0.2">
      <c r="T753" s="53">
        <v>52360</v>
      </c>
    </row>
    <row r="754" spans="20:20" x14ac:dyDescent="0.2">
      <c r="T754" s="53">
        <v>52430</v>
      </c>
    </row>
    <row r="755" spans="20:20" x14ac:dyDescent="0.2">
      <c r="T755" s="53">
        <v>52500</v>
      </c>
    </row>
    <row r="756" spans="20:20" x14ac:dyDescent="0.2">
      <c r="T756" s="53">
        <v>52570</v>
      </c>
    </row>
    <row r="757" spans="20:20" x14ac:dyDescent="0.2">
      <c r="T757" s="53">
        <v>52640</v>
      </c>
    </row>
    <row r="758" spans="20:20" x14ac:dyDescent="0.2">
      <c r="T758" s="53">
        <v>52710</v>
      </c>
    </row>
    <row r="759" spans="20:20" x14ac:dyDescent="0.2">
      <c r="T759" s="53">
        <v>52780</v>
      </c>
    </row>
    <row r="760" spans="20:20" x14ac:dyDescent="0.2">
      <c r="T760" s="53">
        <v>52850</v>
      </c>
    </row>
    <row r="761" spans="20:20" x14ac:dyDescent="0.2">
      <c r="T761" s="53">
        <v>52920</v>
      </c>
    </row>
    <row r="762" spans="20:20" x14ac:dyDescent="0.2">
      <c r="T762" s="53">
        <v>52990</v>
      </c>
    </row>
    <row r="763" spans="20:20" x14ac:dyDescent="0.2">
      <c r="T763" s="53">
        <v>53060</v>
      </c>
    </row>
    <row r="764" spans="20:20" x14ac:dyDescent="0.2">
      <c r="T764" s="53">
        <v>53130</v>
      </c>
    </row>
    <row r="765" spans="20:20" x14ac:dyDescent="0.2">
      <c r="T765" s="53">
        <v>53200</v>
      </c>
    </row>
    <row r="766" spans="20:20" x14ac:dyDescent="0.2">
      <c r="T766" s="53">
        <v>53270</v>
      </c>
    </row>
    <row r="767" spans="20:20" x14ac:dyDescent="0.2">
      <c r="T767" s="53">
        <v>53340</v>
      </c>
    </row>
    <row r="768" spans="20:20" x14ac:dyDescent="0.2">
      <c r="T768" s="53">
        <v>53410</v>
      </c>
    </row>
    <row r="769" spans="20:20" x14ac:dyDescent="0.2">
      <c r="T769" s="53">
        <v>53480</v>
      </c>
    </row>
    <row r="770" spans="20:20" x14ac:dyDescent="0.2">
      <c r="T770" s="53">
        <v>53550</v>
      </c>
    </row>
    <row r="771" spans="20:20" x14ac:dyDescent="0.2">
      <c r="T771" s="53">
        <v>53620</v>
      </c>
    </row>
    <row r="772" spans="20:20" x14ac:dyDescent="0.2">
      <c r="T772" s="53">
        <v>53690</v>
      </c>
    </row>
    <row r="773" spans="20:20" x14ac:dyDescent="0.2">
      <c r="T773" s="53">
        <v>53760</v>
      </c>
    </row>
    <row r="774" spans="20:20" x14ac:dyDescent="0.2">
      <c r="T774" s="53">
        <v>53830</v>
      </c>
    </row>
    <row r="775" spans="20:20" x14ac:dyDescent="0.2">
      <c r="T775" s="53">
        <v>53900</v>
      </c>
    </row>
    <row r="776" spans="20:20" x14ac:dyDescent="0.2">
      <c r="T776" s="53">
        <v>53970</v>
      </c>
    </row>
    <row r="777" spans="20:20" x14ac:dyDescent="0.2">
      <c r="T777" s="53">
        <v>54040</v>
      </c>
    </row>
    <row r="778" spans="20:20" x14ac:dyDescent="0.2">
      <c r="T778" s="53">
        <v>54110</v>
      </c>
    </row>
    <row r="779" spans="20:20" x14ac:dyDescent="0.2">
      <c r="T779" s="53">
        <v>54180</v>
      </c>
    </row>
    <row r="780" spans="20:20" x14ac:dyDescent="0.2">
      <c r="T780" s="53">
        <v>54250</v>
      </c>
    </row>
    <row r="781" spans="20:20" x14ac:dyDescent="0.2">
      <c r="T781" s="53">
        <v>54320</v>
      </c>
    </row>
    <row r="782" spans="20:20" x14ac:dyDescent="0.2">
      <c r="T782" s="53">
        <v>54390</v>
      </c>
    </row>
    <row r="783" spans="20:20" x14ac:dyDescent="0.2">
      <c r="T783" s="53">
        <v>54460</v>
      </c>
    </row>
    <row r="784" spans="20:20" x14ac:dyDescent="0.2">
      <c r="T784" s="53">
        <v>54530</v>
      </c>
    </row>
    <row r="785" spans="20:20" x14ac:dyDescent="0.2">
      <c r="T785" s="53">
        <v>54600</v>
      </c>
    </row>
    <row r="786" spans="20:20" x14ac:dyDescent="0.2">
      <c r="T786" s="53">
        <v>54670</v>
      </c>
    </row>
    <row r="787" spans="20:20" x14ac:dyDescent="0.2">
      <c r="T787" s="53">
        <v>54740</v>
      </c>
    </row>
    <row r="788" spans="20:20" x14ac:dyDescent="0.2">
      <c r="T788" s="53">
        <v>54810</v>
      </c>
    </row>
    <row r="789" spans="20:20" x14ac:dyDescent="0.2">
      <c r="T789" s="53">
        <v>54880</v>
      </c>
    </row>
    <row r="790" spans="20:20" x14ac:dyDescent="0.2">
      <c r="T790" s="53">
        <v>54950</v>
      </c>
    </row>
    <row r="791" spans="20:20" x14ac:dyDescent="0.2">
      <c r="T791" s="53">
        <v>55020</v>
      </c>
    </row>
    <row r="792" spans="20:20" x14ac:dyDescent="0.2">
      <c r="T792" s="53">
        <v>55090</v>
      </c>
    </row>
    <row r="793" spans="20:20" x14ac:dyDescent="0.2">
      <c r="T793" s="53">
        <v>55160</v>
      </c>
    </row>
    <row r="794" spans="20:20" x14ac:dyDescent="0.2">
      <c r="T794" s="53">
        <v>55230</v>
      </c>
    </row>
    <row r="795" spans="20:20" x14ac:dyDescent="0.2">
      <c r="T795" s="53">
        <v>55300</v>
      </c>
    </row>
    <row r="796" spans="20:20" x14ac:dyDescent="0.2">
      <c r="T796" s="53">
        <v>55370</v>
      </c>
    </row>
    <row r="797" spans="20:20" x14ac:dyDescent="0.2">
      <c r="T797" s="53">
        <v>55440</v>
      </c>
    </row>
    <row r="798" spans="20:20" x14ac:dyDescent="0.2">
      <c r="T798" s="53">
        <v>55510</v>
      </c>
    </row>
    <row r="799" spans="20:20" x14ac:dyDescent="0.2">
      <c r="T799" s="53">
        <v>55580</v>
      </c>
    </row>
    <row r="800" spans="20:20" x14ac:dyDescent="0.2">
      <c r="T800" s="53">
        <v>55650</v>
      </c>
    </row>
    <row r="801" spans="20:20" x14ac:dyDescent="0.2">
      <c r="T801" s="53">
        <v>55720</v>
      </c>
    </row>
    <row r="802" spans="20:20" x14ac:dyDescent="0.2">
      <c r="T802" s="53">
        <v>55790</v>
      </c>
    </row>
    <row r="803" spans="20:20" x14ac:dyDescent="0.2">
      <c r="T803" s="53">
        <v>55860</v>
      </c>
    </row>
    <row r="804" spans="20:20" x14ac:dyDescent="0.2">
      <c r="T804" s="53">
        <v>55930</v>
      </c>
    </row>
    <row r="805" spans="20:20" x14ac:dyDescent="0.2">
      <c r="T805" s="53">
        <v>56000</v>
      </c>
    </row>
    <row r="806" spans="20:20" x14ac:dyDescent="0.2">
      <c r="T806" s="53">
        <v>56070</v>
      </c>
    </row>
    <row r="807" spans="20:20" x14ac:dyDescent="0.2">
      <c r="T807" s="53">
        <v>56140</v>
      </c>
    </row>
    <row r="808" spans="20:20" x14ac:dyDescent="0.2">
      <c r="T808" s="53">
        <v>56210</v>
      </c>
    </row>
    <row r="809" spans="20:20" x14ac:dyDescent="0.2">
      <c r="T809" s="53">
        <v>56280</v>
      </c>
    </row>
    <row r="810" spans="20:20" x14ac:dyDescent="0.2">
      <c r="T810" s="53">
        <v>56350</v>
      </c>
    </row>
    <row r="811" spans="20:20" x14ac:dyDescent="0.2">
      <c r="T811" s="53">
        <v>56420</v>
      </c>
    </row>
    <row r="812" spans="20:20" x14ac:dyDescent="0.2">
      <c r="T812" s="53">
        <v>56490</v>
      </c>
    </row>
    <row r="813" spans="20:20" x14ac:dyDescent="0.2">
      <c r="T813" s="53">
        <v>56560</v>
      </c>
    </row>
    <row r="814" spans="20:20" x14ac:dyDescent="0.2">
      <c r="T814" s="53">
        <v>56630</v>
      </c>
    </row>
    <row r="815" spans="20:20" x14ac:dyDescent="0.2">
      <c r="T815" s="53">
        <v>56700</v>
      </c>
    </row>
    <row r="816" spans="20:20" x14ac:dyDescent="0.2">
      <c r="T816" s="53">
        <v>56770</v>
      </c>
    </row>
    <row r="817" spans="20:20" x14ac:dyDescent="0.2">
      <c r="T817" s="53">
        <v>56840</v>
      </c>
    </row>
    <row r="818" spans="20:20" x14ac:dyDescent="0.2">
      <c r="T818" s="53">
        <v>56910</v>
      </c>
    </row>
    <row r="819" spans="20:20" x14ac:dyDescent="0.2">
      <c r="T819" s="53">
        <v>56980</v>
      </c>
    </row>
    <row r="820" spans="20:20" x14ac:dyDescent="0.2">
      <c r="T820" s="53">
        <v>57050</v>
      </c>
    </row>
    <row r="821" spans="20:20" x14ac:dyDescent="0.2">
      <c r="T821" s="53">
        <v>57120</v>
      </c>
    </row>
    <row r="822" spans="20:20" x14ac:dyDescent="0.2">
      <c r="T822" s="53">
        <v>57190</v>
      </c>
    </row>
    <row r="823" spans="20:20" x14ac:dyDescent="0.2">
      <c r="T823" s="53">
        <v>57260</v>
      </c>
    </row>
    <row r="824" spans="20:20" x14ac:dyDescent="0.2">
      <c r="T824" s="53">
        <v>57330</v>
      </c>
    </row>
    <row r="825" spans="20:20" x14ac:dyDescent="0.2">
      <c r="T825" s="53">
        <v>57400</v>
      </c>
    </row>
    <row r="826" spans="20:20" x14ac:dyDescent="0.2">
      <c r="T826" s="53">
        <v>57470</v>
      </c>
    </row>
    <row r="827" spans="20:20" x14ac:dyDescent="0.2">
      <c r="T827" s="53">
        <v>57540</v>
      </c>
    </row>
    <row r="828" spans="20:20" x14ac:dyDescent="0.2">
      <c r="T828" s="53">
        <v>57610</v>
      </c>
    </row>
    <row r="829" spans="20:20" x14ac:dyDescent="0.2">
      <c r="T829" s="53">
        <v>57680</v>
      </c>
    </row>
    <row r="830" spans="20:20" x14ac:dyDescent="0.2">
      <c r="T830" s="53">
        <v>57750</v>
      </c>
    </row>
    <row r="831" spans="20:20" x14ac:dyDescent="0.2">
      <c r="T831" s="53">
        <v>57820</v>
      </c>
    </row>
    <row r="832" spans="20:20" x14ac:dyDescent="0.2">
      <c r="T832" s="53">
        <v>57890</v>
      </c>
    </row>
    <row r="833" spans="20:20" x14ac:dyDescent="0.2">
      <c r="T833" s="53">
        <v>57960</v>
      </c>
    </row>
    <row r="834" spans="20:20" x14ac:dyDescent="0.2">
      <c r="T834" s="53">
        <v>58030</v>
      </c>
    </row>
    <row r="835" spans="20:20" x14ac:dyDescent="0.2">
      <c r="T835" s="53">
        <v>58100</v>
      </c>
    </row>
    <row r="836" spans="20:20" x14ac:dyDescent="0.2">
      <c r="T836" s="53">
        <v>58170</v>
      </c>
    </row>
    <row r="837" spans="20:20" x14ac:dyDescent="0.2">
      <c r="T837" s="53">
        <v>58240</v>
      </c>
    </row>
    <row r="838" spans="20:20" x14ac:dyDescent="0.2">
      <c r="T838" s="53">
        <v>57960</v>
      </c>
    </row>
    <row r="839" spans="20:20" x14ac:dyDescent="0.2">
      <c r="T839" s="53">
        <v>58030</v>
      </c>
    </row>
    <row r="840" spans="20:20" x14ac:dyDescent="0.2">
      <c r="T840" s="53">
        <v>58100</v>
      </c>
    </row>
    <row r="841" spans="20:20" x14ac:dyDescent="0.2">
      <c r="T841" s="53">
        <v>58170</v>
      </c>
    </row>
    <row r="842" spans="20:20" x14ac:dyDescent="0.2">
      <c r="T842" s="53">
        <v>58240</v>
      </c>
    </row>
    <row r="843" spans="20:20" x14ac:dyDescent="0.2">
      <c r="T843" s="53">
        <v>58310</v>
      </c>
    </row>
    <row r="844" spans="20:20" x14ac:dyDescent="0.2">
      <c r="T844" s="53">
        <v>58380</v>
      </c>
    </row>
    <row r="845" spans="20:20" x14ac:dyDescent="0.2">
      <c r="T845" s="53">
        <v>58450</v>
      </c>
    </row>
    <row r="846" spans="20:20" x14ac:dyDescent="0.2">
      <c r="T846" s="53">
        <v>58520</v>
      </c>
    </row>
    <row r="847" spans="20:20" x14ac:dyDescent="0.2">
      <c r="T847" s="53">
        <v>58590</v>
      </c>
    </row>
    <row r="848" spans="20:20" x14ac:dyDescent="0.2">
      <c r="T848" s="53">
        <v>58660</v>
      </c>
    </row>
    <row r="849" spans="20:20" x14ac:dyDescent="0.2">
      <c r="T849" s="53">
        <v>58730</v>
      </c>
    </row>
    <row r="850" spans="20:20" x14ac:dyDescent="0.2">
      <c r="T850" s="53">
        <v>58800</v>
      </c>
    </row>
    <row r="851" spans="20:20" x14ac:dyDescent="0.2">
      <c r="T851" s="53">
        <v>58870</v>
      </c>
    </row>
    <row r="852" spans="20:20" x14ac:dyDescent="0.2">
      <c r="T852" s="53">
        <v>58940</v>
      </c>
    </row>
    <row r="853" spans="20:20" x14ac:dyDescent="0.2">
      <c r="T853" s="53">
        <v>59010</v>
      </c>
    </row>
    <row r="854" spans="20:20" x14ac:dyDescent="0.2">
      <c r="T854" s="53">
        <v>59080</v>
      </c>
    </row>
    <row r="855" spans="20:20" x14ac:dyDescent="0.2">
      <c r="T855" s="53">
        <v>59150</v>
      </c>
    </row>
    <row r="856" spans="20:20" x14ac:dyDescent="0.2">
      <c r="T856" s="53">
        <v>59220</v>
      </c>
    </row>
    <row r="857" spans="20:20" x14ac:dyDescent="0.2">
      <c r="T857" s="53">
        <v>59290</v>
      </c>
    </row>
    <row r="858" spans="20:20" x14ac:dyDescent="0.2">
      <c r="T858" s="53">
        <v>59360</v>
      </c>
    </row>
    <row r="859" spans="20:20" x14ac:dyDescent="0.2">
      <c r="T859" s="53">
        <v>59430</v>
      </c>
    </row>
    <row r="860" spans="20:20" x14ac:dyDescent="0.2">
      <c r="T860" s="53">
        <v>59500</v>
      </c>
    </row>
    <row r="861" spans="20:20" x14ac:dyDescent="0.2">
      <c r="T861" s="53">
        <v>59570</v>
      </c>
    </row>
    <row r="862" spans="20:20" x14ac:dyDescent="0.2">
      <c r="T862" s="53">
        <v>59640</v>
      </c>
    </row>
    <row r="863" spans="20:20" x14ac:dyDescent="0.2">
      <c r="T863" s="53">
        <v>59710</v>
      </c>
    </row>
    <row r="864" spans="20:20" x14ac:dyDescent="0.2">
      <c r="T864" s="53">
        <v>59780</v>
      </c>
    </row>
    <row r="865" spans="20:20" x14ac:dyDescent="0.2">
      <c r="T865" s="53">
        <v>59850</v>
      </c>
    </row>
    <row r="866" spans="20:20" x14ac:dyDescent="0.2">
      <c r="T866" s="53">
        <v>59920</v>
      </c>
    </row>
    <row r="867" spans="20:20" x14ac:dyDescent="0.2">
      <c r="T867" s="53">
        <v>59990</v>
      </c>
    </row>
    <row r="868" spans="20:20" x14ac:dyDescent="0.2">
      <c r="T868" s="53">
        <v>60060</v>
      </c>
    </row>
    <row r="869" spans="20:20" x14ac:dyDescent="0.2">
      <c r="T869" s="53">
        <v>60130</v>
      </c>
    </row>
    <row r="870" spans="20:20" x14ac:dyDescent="0.2">
      <c r="T870" s="53">
        <v>60200</v>
      </c>
    </row>
    <row r="871" spans="20:20" x14ac:dyDescent="0.2">
      <c r="T871" s="53">
        <v>60270</v>
      </c>
    </row>
    <row r="872" spans="20:20" x14ac:dyDescent="0.2">
      <c r="T872" s="53">
        <v>60340</v>
      </c>
    </row>
    <row r="873" spans="20:20" x14ac:dyDescent="0.2">
      <c r="T873" s="53">
        <v>60410</v>
      </c>
    </row>
    <row r="874" spans="20:20" x14ac:dyDescent="0.2">
      <c r="T874" s="53">
        <v>60480</v>
      </c>
    </row>
    <row r="875" spans="20:20" x14ac:dyDescent="0.2">
      <c r="T875" s="53">
        <v>60550</v>
      </c>
    </row>
    <row r="876" spans="20:20" x14ac:dyDescent="0.2">
      <c r="T876" s="53">
        <v>60620</v>
      </c>
    </row>
    <row r="877" spans="20:20" x14ac:dyDescent="0.2">
      <c r="T877" s="53">
        <v>60690</v>
      </c>
    </row>
    <row r="878" spans="20:20" x14ac:dyDescent="0.2">
      <c r="T878" s="53">
        <v>60760</v>
      </c>
    </row>
    <row r="879" spans="20:20" x14ac:dyDescent="0.2">
      <c r="T879" s="53">
        <v>60830</v>
      </c>
    </row>
    <row r="880" spans="20:20" x14ac:dyDescent="0.2">
      <c r="T880" s="53">
        <v>60900</v>
      </c>
    </row>
    <row r="881" spans="20:20" x14ac:dyDescent="0.2">
      <c r="T881" s="53">
        <v>60970</v>
      </c>
    </row>
    <row r="882" spans="20:20" x14ac:dyDescent="0.2">
      <c r="T882" s="53">
        <v>61040</v>
      </c>
    </row>
    <row r="883" spans="20:20" x14ac:dyDescent="0.2">
      <c r="T883" s="53">
        <v>61110</v>
      </c>
    </row>
    <row r="884" spans="20:20" x14ac:dyDescent="0.2">
      <c r="T884" s="53">
        <v>61180</v>
      </c>
    </row>
    <row r="885" spans="20:20" x14ac:dyDescent="0.2">
      <c r="T885" s="53">
        <v>61250</v>
      </c>
    </row>
    <row r="886" spans="20:20" x14ac:dyDescent="0.2">
      <c r="T886" s="53">
        <v>61320</v>
      </c>
    </row>
    <row r="887" spans="20:20" x14ac:dyDescent="0.2">
      <c r="T887" s="53">
        <v>61390</v>
      </c>
    </row>
    <row r="888" spans="20:20" x14ac:dyDescent="0.2">
      <c r="T888" s="53">
        <v>61460</v>
      </c>
    </row>
    <row r="889" spans="20:20" x14ac:dyDescent="0.2">
      <c r="T889" s="53">
        <v>61530</v>
      </c>
    </row>
    <row r="890" spans="20:20" x14ac:dyDescent="0.2">
      <c r="T890" s="53">
        <v>61600</v>
      </c>
    </row>
    <row r="891" spans="20:20" x14ac:dyDescent="0.2">
      <c r="T891" s="53">
        <v>61670</v>
      </c>
    </row>
    <row r="892" spans="20:20" x14ac:dyDescent="0.2">
      <c r="T892" s="53">
        <v>61740</v>
      </c>
    </row>
    <row r="893" spans="20:20" x14ac:dyDescent="0.2">
      <c r="T893" s="53">
        <v>61810</v>
      </c>
    </row>
    <row r="894" spans="20:20" x14ac:dyDescent="0.2">
      <c r="T894" s="53">
        <v>61880</v>
      </c>
    </row>
    <row r="895" spans="20:20" x14ac:dyDescent="0.2">
      <c r="T895" s="53">
        <v>61950</v>
      </c>
    </row>
    <row r="896" spans="20:20" x14ac:dyDescent="0.2">
      <c r="T896" s="53">
        <v>62020</v>
      </c>
    </row>
    <row r="897" spans="20:20" x14ac:dyDescent="0.2">
      <c r="T897" s="53">
        <v>62090</v>
      </c>
    </row>
    <row r="898" spans="20:20" x14ac:dyDescent="0.2">
      <c r="T898" s="53">
        <v>62160</v>
      </c>
    </row>
    <row r="899" spans="20:20" x14ac:dyDescent="0.2">
      <c r="T899" s="53">
        <v>62230</v>
      </c>
    </row>
    <row r="900" spans="20:20" x14ac:dyDescent="0.2">
      <c r="T900" s="53">
        <v>62300</v>
      </c>
    </row>
    <row r="901" spans="20:20" x14ac:dyDescent="0.2">
      <c r="T901" s="53">
        <v>62370</v>
      </c>
    </row>
    <row r="902" spans="20:20" x14ac:dyDescent="0.2">
      <c r="T902" s="53">
        <v>62440</v>
      </c>
    </row>
    <row r="903" spans="20:20" x14ac:dyDescent="0.2">
      <c r="T903" s="53">
        <v>62510</v>
      </c>
    </row>
    <row r="904" spans="20:20" x14ac:dyDescent="0.2">
      <c r="T904" s="53">
        <v>62580</v>
      </c>
    </row>
    <row r="905" spans="20:20" x14ac:dyDescent="0.2">
      <c r="T905" s="53">
        <v>62650</v>
      </c>
    </row>
    <row r="906" spans="20:20" x14ac:dyDescent="0.2">
      <c r="T906" s="53">
        <v>62720</v>
      </c>
    </row>
    <row r="907" spans="20:20" x14ac:dyDescent="0.2">
      <c r="T907" s="53">
        <v>62790</v>
      </c>
    </row>
    <row r="908" spans="20:20" x14ac:dyDescent="0.2">
      <c r="T908" s="53">
        <v>62860</v>
      </c>
    </row>
    <row r="909" spans="20:20" x14ac:dyDescent="0.2">
      <c r="T909" s="53">
        <v>62930</v>
      </c>
    </row>
    <row r="910" spans="20:20" x14ac:dyDescent="0.2">
      <c r="T910" s="53">
        <v>63000</v>
      </c>
    </row>
    <row r="911" spans="20:20" x14ac:dyDescent="0.2">
      <c r="T911" s="53">
        <v>63070</v>
      </c>
    </row>
    <row r="912" spans="20:20" x14ac:dyDescent="0.2">
      <c r="T912" s="53">
        <v>63140</v>
      </c>
    </row>
    <row r="913" spans="20:20" x14ac:dyDescent="0.2">
      <c r="T913" s="53">
        <v>63210</v>
      </c>
    </row>
    <row r="914" spans="20:20" x14ac:dyDescent="0.2">
      <c r="T914" s="53">
        <v>63280</v>
      </c>
    </row>
    <row r="915" spans="20:20" x14ac:dyDescent="0.2">
      <c r="T915" s="53">
        <v>63350</v>
      </c>
    </row>
    <row r="916" spans="20:20" x14ac:dyDescent="0.2">
      <c r="T916" s="53">
        <v>63420</v>
      </c>
    </row>
    <row r="917" spans="20:20" x14ac:dyDescent="0.2">
      <c r="T917" s="53">
        <v>63490</v>
      </c>
    </row>
    <row r="918" spans="20:20" x14ac:dyDescent="0.2">
      <c r="T918" s="53">
        <v>63560</v>
      </c>
    </row>
    <row r="919" spans="20:20" x14ac:dyDescent="0.2">
      <c r="T919" s="53">
        <v>63630</v>
      </c>
    </row>
    <row r="920" spans="20:20" x14ac:dyDescent="0.2">
      <c r="T920" s="53">
        <v>63700</v>
      </c>
    </row>
    <row r="921" spans="20:20" x14ac:dyDescent="0.2">
      <c r="T921" s="53">
        <v>63770</v>
      </c>
    </row>
    <row r="922" spans="20:20" x14ac:dyDescent="0.2">
      <c r="T922" s="53">
        <v>63840</v>
      </c>
    </row>
    <row r="923" spans="20:20" x14ac:dyDescent="0.2">
      <c r="T923" s="53">
        <v>63910</v>
      </c>
    </row>
    <row r="924" spans="20:20" x14ac:dyDescent="0.2">
      <c r="T924" s="53">
        <v>63980</v>
      </c>
    </row>
    <row r="925" spans="20:20" x14ac:dyDescent="0.2">
      <c r="T925" s="53">
        <v>64050</v>
      </c>
    </row>
    <row r="926" spans="20:20" x14ac:dyDescent="0.2">
      <c r="T926" s="53">
        <v>64120</v>
      </c>
    </row>
    <row r="927" spans="20:20" x14ac:dyDescent="0.2">
      <c r="T927" s="53">
        <v>64190</v>
      </c>
    </row>
    <row r="928" spans="20:20" x14ac:dyDescent="0.2">
      <c r="T928" s="53">
        <v>64260</v>
      </c>
    </row>
    <row r="929" spans="20:20" x14ac:dyDescent="0.2">
      <c r="T929" s="53">
        <v>64330</v>
      </c>
    </row>
    <row r="930" spans="20:20" x14ac:dyDescent="0.2">
      <c r="T930" s="53">
        <v>64400</v>
      </c>
    </row>
    <row r="931" spans="20:20" x14ac:dyDescent="0.2">
      <c r="T931" s="53">
        <v>64470</v>
      </c>
    </row>
    <row r="932" spans="20:20" x14ac:dyDescent="0.2">
      <c r="T932" s="53">
        <v>64540</v>
      </c>
    </row>
    <row r="933" spans="20:20" x14ac:dyDescent="0.2">
      <c r="T933" s="53">
        <v>64610</v>
      </c>
    </row>
    <row r="934" spans="20:20" x14ac:dyDescent="0.2">
      <c r="T934" s="53">
        <v>64680</v>
      </c>
    </row>
    <row r="935" spans="20:20" x14ac:dyDescent="0.2">
      <c r="T935" s="53">
        <v>64750</v>
      </c>
    </row>
    <row r="936" spans="20:20" x14ac:dyDescent="0.2">
      <c r="T936" s="53">
        <v>64820</v>
      </c>
    </row>
    <row r="937" spans="20:20" x14ac:dyDescent="0.2">
      <c r="T937" s="53">
        <v>64890</v>
      </c>
    </row>
    <row r="938" spans="20:20" x14ac:dyDescent="0.2">
      <c r="T938" s="53">
        <v>64960</v>
      </c>
    </row>
    <row r="939" spans="20:20" x14ac:dyDescent="0.2">
      <c r="T939" s="53">
        <v>65030</v>
      </c>
    </row>
    <row r="940" spans="20:20" x14ac:dyDescent="0.2">
      <c r="T940" s="53">
        <v>65100</v>
      </c>
    </row>
    <row r="941" spans="20:20" x14ac:dyDescent="0.2">
      <c r="T941" s="53">
        <v>65170</v>
      </c>
    </row>
    <row r="942" spans="20:20" x14ac:dyDescent="0.2">
      <c r="T942" s="53">
        <v>65240</v>
      </c>
    </row>
    <row r="943" spans="20:20" x14ac:dyDescent="0.2">
      <c r="T943" s="53">
        <v>65310</v>
      </c>
    </row>
    <row r="944" spans="20:20" x14ac:dyDescent="0.2">
      <c r="T944" s="53">
        <v>65380</v>
      </c>
    </row>
    <row r="945" spans="20:20" x14ac:dyDescent="0.2">
      <c r="T945" s="53">
        <v>65450</v>
      </c>
    </row>
    <row r="946" spans="20:20" x14ac:dyDescent="0.2">
      <c r="T946" s="53">
        <v>65520</v>
      </c>
    </row>
    <row r="947" spans="20:20" x14ac:dyDescent="0.2">
      <c r="T947" s="53">
        <v>65590</v>
      </c>
    </row>
    <row r="948" spans="20:20" x14ac:dyDescent="0.2">
      <c r="T948" s="53">
        <v>65660</v>
      </c>
    </row>
    <row r="949" spans="20:20" x14ac:dyDescent="0.2">
      <c r="T949" s="53">
        <v>65730</v>
      </c>
    </row>
    <row r="950" spans="20:20" x14ac:dyDescent="0.2">
      <c r="T950" s="53">
        <v>65800</v>
      </c>
    </row>
    <row r="951" spans="20:20" x14ac:dyDescent="0.2">
      <c r="T951" s="53">
        <v>65870</v>
      </c>
    </row>
    <row r="952" spans="20:20" x14ac:dyDescent="0.2">
      <c r="T952" s="53">
        <v>65940</v>
      </c>
    </row>
    <row r="953" spans="20:20" x14ac:dyDescent="0.2">
      <c r="T953" s="53">
        <v>66010</v>
      </c>
    </row>
    <row r="954" spans="20:20" x14ac:dyDescent="0.2">
      <c r="T954" s="53">
        <v>66080</v>
      </c>
    </row>
    <row r="955" spans="20:20" x14ac:dyDescent="0.2">
      <c r="T955" s="53">
        <v>66150</v>
      </c>
    </row>
    <row r="956" spans="20:20" x14ac:dyDescent="0.2">
      <c r="T956" s="53">
        <v>66220</v>
      </c>
    </row>
    <row r="957" spans="20:20" x14ac:dyDescent="0.2">
      <c r="T957" s="53">
        <v>66290</v>
      </c>
    </row>
    <row r="958" spans="20:20" x14ac:dyDescent="0.2">
      <c r="T958" s="53">
        <v>66360</v>
      </c>
    </row>
    <row r="959" spans="20:20" x14ac:dyDescent="0.2">
      <c r="T959" s="53">
        <v>66430</v>
      </c>
    </row>
    <row r="960" spans="20:20" x14ac:dyDescent="0.2">
      <c r="T960" s="53">
        <v>66500</v>
      </c>
    </row>
    <row r="961" spans="20:20" x14ac:dyDescent="0.2">
      <c r="T961" s="53">
        <v>66570</v>
      </c>
    </row>
    <row r="962" spans="20:20" x14ac:dyDescent="0.2">
      <c r="T962" s="53">
        <v>66640</v>
      </c>
    </row>
    <row r="963" spans="20:20" x14ac:dyDescent="0.2">
      <c r="T963" s="53">
        <v>66710</v>
      </c>
    </row>
    <row r="964" spans="20:20" x14ac:dyDescent="0.2">
      <c r="T964" s="53">
        <v>66780</v>
      </c>
    </row>
    <row r="965" spans="20:20" x14ac:dyDescent="0.2">
      <c r="T965" s="53">
        <v>66850</v>
      </c>
    </row>
    <row r="966" spans="20:20" x14ac:dyDescent="0.2">
      <c r="T966" s="53">
        <v>66920</v>
      </c>
    </row>
    <row r="967" spans="20:20" x14ac:dyDescent="0.2">
      <c r="T967" s="53">
        <v>66990</v>
      </c>
    </row>
    <row r="968" spans="20:20" x14ac:dyDescent="0.2">
      <c r="T968" s="53">
        <v>67060</v>
      </c>
    </row>
    <row r="969" spans="20:20" x14ac:dyDescent="0.2">
      <c r="T969" s="53">
        <v>67130</v>
      </c>
    </row>
    <row r="970" spans="20:20" x14ac:dyDescent="0.2">
      <c r="T970" s="53">
        <v>67200</v>
      </c>
    </row>
    <row r="971" spans="20:20" x14ac:dyDescent="0.2">
      <c r="T971" s="53">
        <v>67270</v>
      </c>
    </row>
    <row r="972" spans="20:20" x14ac:dyDescent="0.2">
      <c r="T972" s="53">
        <v>67340</v>
      </c>
    </row>
    <row r="973" spans="20:20" x14ac:dyDescent="0.2">
      <c r="T973" s="53">
        <v>67410</v>
      </c>
    </row>
    <row r="974" spans="20:20" x14ac:dyDescent="0.2">
      <c r="T974" s="53">
        <v>67480</v>
      </c>
    </row>
    <row r="975" spans="20:20" x14ac:dyDescent="0.2">
      <c r="T975" s="53">
        <v>67550</v>
      </c>
    </row>
    <row r="976" spans="20:20" x14ac:dyDescent="0.2">
      <c r="T976" s="53">
        <v>67620</v>
      </c>
    </row>
    <row r="977" spans="20:20" x14ac:dyDescent="0.2">
      <c r="T977" s="53">
        <v>67690</v>
      </c>
    </row>
    <row r="978" spans="20:20" x14ac:dyDescent="0.2">
      <c r="T978" s="53">
        <v>67760</v>
      </c>
    </row>
    <row r="979" spans="20:20" x14ac:dyDescent="0.2">
      <c r="T979" s="53">
        <v>67830</v>
      </c>
    </row>
    <row r="980" spans="20:20" x14ac:dyDescent="0.2">
      <c r="T980" s="53">
        <v>67900</v>
      </c>
    </row>
    <row r="981" spans="20:20" x14ac:dyDescent="0.2">
      <c r="T981" s="53">
        <v>67970</v>
      </c>
    </row>
    <row r="982" spans="20:20" x14ac:dyDescent="0.2">
      <c r="T982" s="53">
        <v>68040</v>
      </c>
    </row>
    <row r="983" spans="20:20" x14ac:dyDescent="0.2">
      <c r="T983" s="53">
        <v>68110</v>
      </c>
    </row>
    <row r="984" spans="20:20" x14ac:dyDescent="0.2">
      <c r="T984" s="53">
        <v>68180</v>
      </c>
    </row>
    <row r="985" spans="20:20" x14ac:dyDescent="0.2">
      <c r="T985" s="53">
        <v>68250</v>
      </c>
    </row>
    <row r="986" spans="20:20" x14ac:dyDescent="0.2">
      <c r="T986" s="53">
        <v>68320</v>
      </c>
    </row>
    <row r="987" spans="20:20" x14ac:dyDescent="0.2">
      <c r="T987" s="53">
        <v>68390</v>
      </c>
    </row>
    <row r="988" spans="20:20" x14ac:dyDescent="0.2">
      <c r="T988" s="53">
        <v>68460</v>
      </c>
    </row>
    <row r="989" spans="20:20" x14ac:dyDescent="0.2">
      <c r="T989" s="53">
        <v>68530</v>
      </c>
    </row>
    <row r="990" spans="20:20" x14ac:dyDescent="0.2">
      <c r="T990" s="53">
        <v>68600</v>
      </c>
    </row>
    <row r="991" spans="20:20" x14ac:dyDescent="0.2">
      <c r="T991" s="53">
        <v>68670</v>
      </c>
    </row>
    <row r="992" spans="20:20" x14ac:dyDescent="0.2">
      <c r="T992" s="53">
        <v>68740</v>
      </c>
    </row>
    <row r="993" spans="20:20" x14ac:dyDescent="0.2">
      <c r="T993" s="53">
        <v>68810</v>
      </c>
    </row>
    <row r="994" spans="20:20" x14ac:dyDescent="0.2">
      <c r="T994" s="53">
        <v>68880</v>
      </c>
    </row>
    <row r="995" spans="20:20" x14ac:dyDescent="0.2">
      <c r="T995" s="53">
        <v>68950</v>
      </c>
    </row>
    <row r="996" spans="20:20" x14ac:dyDescent="0.2">
      <c r="T996" s="53">
        <v>69020</v>
      </c>
    </row>
    <row r="997" spans="20:20" x14ac:dyDescent="0.2">
      <c r="T997" s="53">
        <v>69090</v>
      </c>
    </row>
    <row r="998" spans="20:20" x14ac:dyDescent="0.2">
      <c r="T998" s="53">
        <v>69160</v>
      </c>
    </row>
    <row r="999" spans="20:20" x14ac:dyDescent="0.2">
      <c r="T999" s="53">
        <v>69230</v>
      </c>
    </row>
    <row r="1000" spans="20:20" x14ac:dyDescent="0.2">
      <c r="T1000" s="53">
        <v>69300</v>
      </c>
    </row>
    <row r="1001" spans="20:20" x14ac:dyDescent="0.2">
      <c r="T1001" s="53">
        <v>69370</v>
      </c>
    </row>
    <row r="1002" spans="20:20" x14ac:dyDescent="0.2">
      <c r="T1002" s="53">
        <v>69440</v>
      </c>
    </row>
    <row r="1003" spans="20:20" x14ac:dyDescent="0.2">
      <c r="T1003" s="53">
        <v>69510</v>
      </c>
    </row>
    <row r="1004" spans="20:20" x14ac:dyDescent="0.2">
      <c r="T1004" s="53">
        <v>69580</v>
      </c>
    </row>
    <row r="1005" spans="20:20" x14ac:dyDescent="0.2">
      <c r="T1005" s="53">
        <v>69650</v>
      </c>
    </row>
    <row r="1006" spans="20:20" x14ac:dyDescent="0.2">
      <c r="T1006" s="53">
        <v>69720</v>
      </c>
    </row>
    <row r="1007" spans="20:20" x14ac:dyDescent="0.2">
      <c r="T1007" s="53">
        <v>69790</v>
      </c>
    </row>
    <row r="1008" spans="20:20" x14ac:dyDescent="0.2">
      <c r="T1008" s="53">
        <v>69860</v>
      </c>
    </row>
    <row r="1009" spans="20:20" x14ac:dyDescent="0.2">
      <c r="T1009" s="53">
        <v>69930</v>
      </c>
    </row>
    <row r="1010" spans="20:20" x14ac:dyDescent="0.2">
      <c r="T1010" s="53">
        <v>70000</v>
      </c>
    </row>
    <row r="1011" spans="20:20" x14ac:dyDescent="0.2">
      <c r="T1011" s="53">
        <v>70070</v>
      </c>
    </row>
    <row r="1012" spans="20:20" x14ac:dyDescent="0.2">
      <c r="T1012" s="53">
        <v>70140</v>
      </c>
    </row>
    <row r="1013" spans="20:20" x14ac:dyDescent="0.2">
      <c r="T1013" s="53">
        <v>70210</v>
      </c>
    </row>
    <row r="1014" spans="20:20" x14ac:dyDescent="0.2">
      <c r="T1014" s="53">
        <v>70280</v>
      </c>
    </row>
    <row r="1015" spans="20:20" x14ac:dyDescent="0.2">
      <c r="T1015" s="53">
        <v>70350</v>
      </c>
    </row>
    <row r="1016" spans="20:20" x14ac:dyDescent="0.2">
      <c r="T1016" s="53">
        <v>70420</v>
      </c>
    </row>
    <row r="1017" spans="20:20" x14ac:dyDescent="0.2">
      <c r="T1017" s="53">
        <v>70490</v>
      </c>
    </row>
    <row r="1018" spans="20:20" x14ac:dyDescent="0.2">
      <c r="T1018" s="53">
        <v>70560</v>
      </c>
    </row>
    <row r="1019" spans="20:20" x14ac:dyDescent="0.2">
      <c r="T1019" s="53">
        <v>70630</v>
      </c>
    </row>
    <row r="1020" spans="20:20" x14ac:dyDescent="0.2">
      <c r="T1020" s="53">
        <v>70700</v>
      </c>
    </row>
    <row r="1021" spans="20:20" x14ac:dyDescent="0.2">
      <c r="T1021" s="53">
        <v>70770</v>
      </c>
    </row>
    <row r="1022" spans="20:20" x14ac:dyDescent="0.2">
      <c r="T1022" s="53">
        <v>70840</v>
      </c>
    </row>
    <row r="1023" spans="20:20" x14ac:dyDescent="0.2">
      <c r="T1023" s="53">
        <v>70910</v>
      </c>
    </row>
    <row r="1024" spans="20:20" x14ac:dyDescent="0.2">
      <c r="T1024" s="53">
        <v>70980</v>
      </c>
    </row>
    <row r="1025" spans="20:20" x14ac:dyDescent="0.2">
      <c r="T1025" s="53">
        <v>71050</v>
      </c>
    </row>
    <row r="1026" spans="20:20" x14ac:dyDescent="0.2">
      <c r="T1026" s="53">
        <v>71120</v>
      </c>
    </row>
    <row r="1027" spans="20:20" x14ac:dyDescent="0.2">
      <c r="T1027" s="53">
        <v>71190</v>
      </c>
    </row>
    <row r="1028" spans="20:20" x14ac:dyDescent="0.2">
      <c r="T1028" s="53">
        <v>71260</v>
      </c>
    </row>
    <row r="1029" spans="20:20" x14ac:dyDescent="0.2">
      <c r="T1029" s="53">
        <v>71330</v>
      </c>
    </row>
    <row r="1030" spans="20:20" x14ac:dyDescent="0.2">
      <c r="T1030" s="53">
        <v>71400</v>
      </c>
    </row>
    <row r="1031" spans="20:20" x14ac:dyDescent="0.2">
      <c r="T1031" s="53">
        <v>71470</v>
      </c>
    </row>
    <row r="1032" spans="20:20" x14ac:dyDescent="0.2">
      <c r="T1032" s="53">
        <v>71540</v>
      </c>
    </row>
    <row r="1033" spans="20:20" x14ac:dyDescent="0.2">
      <c r="T1033" s="53">
        <v>71610</v>
      </c>
    </row>
    <row r="1034" spans="20:20" x14ac:dyDescent="0.2">
      <c r="T1034" s="53">
        <v>71680</v>
      </c>
    </row>
    <row r="1035" spans="20:20" x14ac:dyDescent="0.2">
      <c r="T1035" s="53">
        <v>71750</v>
      </c>
    </row>
    <row r="1036" spans="20:20" x14ac:dyDescent="0.2">
      <c r="T1036" s="53">
        <v>71820</v>
      </c>
    </row>
    <row r="1037" spans="20:20" x14ac:dyDescent="0.2">
      <c r="T1037" s="53">
        <v>71890</v>
      </c>
    </row>
    <row r="1038" spans="20:20" x14ac:dyDescent="0.2">
      <c r="T1038" s="53">
        <v>71960</v>
      </c>
    </row>
    <row r="1039" spans="20:20" x14ac:dyDescent="0.2">
      <c r="T1039" s="53">
        <v>72030</v>
      </c>
    </row>
    <row r="1040" spans="20:20" x14ac:dyDescent="0.2">
      <c r="T1040" s="53">
        <v>72100</v>
      </c>
    </row>
    <row r="1041" spans="20:20" x14ac:dyDescent="0.2">
      <c r="T1041" s="53">
        <v>72170</v>
      </c>
    </row>
    <row r="1042" spans="20:20" x14ac:dyDescent="0.2">
      <c r="T1042" s="53">
        <v>72240</v>
      </c>
    </row>
    <row r="1043" spans="20:20" x14ac:dyDescent="0.2">
      <c r="T1043" s="53">
        <v>72310</v>
      </c>
    </row>
    <row r="1044" spans="20:20" x14ac:dyDescent="0.2">
      <c r="T1044" s="53">
        <v>72380</v>
      </c>
    </row>
    <row r="1045" spans="20:20" x14ac:dyDescent="0.2">
      <c r="T1045" s="53">
        <v>72450</v>
      </c>
    </row>
    <row r="1046" spans="20:20" x14ac:dyDescent="0.2">
      <c r="T1046" s="53">
        <v>72520</v>
      </c>
    </row>
    <row r="1047" spans="20:20" x14ac:dyDescent="0.2">
      <c r="T1047" s="53">
        <v>72590</v>
      </c>
    </row>
    <row r="1048" spans="20:20" x14ac:dyDescent="0.2">
      <c r="T1048" s="53">
        <v>72660</v>
      </c>
    </row>
    <row r="1049" spans="20:20" x14ac:dyDescent="0.2">
      <c r="T1049" s="53">
        <v>72730</v>
      </c>
    </row>
    <row r="1050" spans="20:20" x14ac:dyDescent="0.2">
      <c r="T1050" s="53">
        <v>72800</v>
      </c>
    </row>
    <row r="1051" spans="20:20" x14ac:dyDescent="0.2">
      <c r="T1051" s="53">
        <v>72870</v>
      </c>
    </row>
    <row r="1052" spans="20:20" x14ac:dyDescent="0.2">
      <c r="T1052" s="53">
        <v>72940</v>
      </c>
    </row>
    <row r="1053" spans="20:20" x14ac:dyDescent="0.2">
      <c r="T1053" s="53">
        <v>73010</v>
      </c>
    </row>
    <row r="1054" spans="20:20" x14ac:dyDescent="0.2">
      <c r="T1054" s="53">
        <v>73080</v>
      </c>
    </row>
    <row r="1055" spans="20:20" x14ac:dyDescent="0.2">
      <c r="T1055" s="53">
        <v>73150</v>
      </c>
    </row>
    <row r="1056" spans="20:20" x14ac:dyDescent="0.2">
      <c r="T1056" s="53">
        <v>73220</v>
      </c>
    </row>
    <row r="1057" spans="20:20" x14ac:dyDescent="0.2">
      <c r="T1057" s="53">
        <v>73290</v>
      </c>
    </row>
    <row r="1058" spans="20:20" x14ac:dyDescent="0.2">
      <c r="T1058" s="53">
        <v>73360</v>
      </c>
    </row>
    <row r="1059" spans="20:20" x14ac:dyDescent="0.2">
      <c r="T1059" s="53">
        <v>73430</v>
      </c>
    </row>
    <row r="1060" spans="20:20" x14ac:dyDescent="0.2">
      <c r="T1060" s="53">
        <v>73500</v>
      </c>
    </row>
    <row r="1061" spans="20:20" x14ac:dyDescent="0.2">
      <c r="T1061" s="53">
        <v>73570</v>
      </c>
    </row>
    <row r="1062" spans="20:20" x14ac:dyDescent="0.2">
      <c r="T1062" s="53">
        <v>73640</v>
      </c>
    </row>
    <row r="1063" spans="20:20" x14ac:dyDescent="0.2">
      <c r="T1063" s="53">
        <v>73710</v>
      </c>
    </row>
    <row r="1064" spans="20:20" x14ac:dyDescent="0.2">
      <c r="T1064" s="53">
        <v>73780</v>
      </c>
    </row>
    <row r="1065" spans="20:20" x14ac:dyDescent="0.2">
      <c r="T1065" s="53">
        <v>73850</v>
      </c>
    </row>
    <row r="1066" spans="20:20" x14ac:dyDescent="0.2">
      <c r="T1066" s="53">
        <v>73920</v>
      </c>
    </row>
    <row r="1067" spans="20:20" x14ac:dyDescent="0.2">
      <c r="T1067" s="53">
        <v>73990</v>
      </c>
    </row>
    <row r="1068" spans="20:20" x14ac:dyDescent="0.2">
      <c r="T1068" s="53">
        <v>74060</v>
      </c>
    </row>
    <row r="1069" spans="20:20" x14ac:dyDescent="0.2">
      <c r="T1069" s="53">
        <v>74130</v>
      </c>
    </row>
    <row r="1070" spans="20:20" x14ac:dyDescent="0.2">
      <c r="T1070" s="53">
        <v>74200</v>
      </c>
    </row>
    <row r="1071" spans="20:20" x14ac:dyDescent="0.2">
      <c r="T1071" s="53">
        <v>74270</v>
      </c>
    </row>
    <row r="1072" spans="20:20" x14ac:dyDescent="0.2">
      <c r="T1072" s="53">
        <v>74340</v>
      </c>
    </row>
    <row r="1073" spans="20:20" x14ac:dyDescent="0.2">
      <c r="T1073" s="53">
        <v>74410</v>
      </c>
    </row>
    <row r="1074" spans="20:20" x14ac:dyDescent="0.2">
      <c r="T1074" s="53">
        <v>74480</v>
      </c>
    </row>
    <row r="1075" spans="20:20" x14ac:dyDescent="0.2">
      <c r="T1075" s="53">
        <v>74550</v>
      </c>
    </row>
    <row r="1076" spans="20:20" x14ac:dyDescent="0.2">
      <c r="T1076" s="53">
        <v>74620</v>
      </c>
    </row>
    <row r="1077" spans="20:20" x14ac:dyDescent="0.2">
      <c r="T1077" s="53">
        <v>74690</v>
      </c>
    </row>
    <row r="1078" spans="20:20" x14ac:dyDescent="0.2">
      <c r="T1078" s="53">
        <v>74760</v>
      </c>
    </row>
    <row r="1079" spans="20:20" x14ac:dyDescent="0.2">
      <c r="T1079" s="53">
        <v>74830</v>
      </c>
    </row>
    <row r="1080" spans="20:20" x14ac:dyDescent="0.2">
      <c r="T1080" s="53">
        <v>74900</v>
      </c>
    </row>
    <row r="1081" spans="20:20" x14ac:dyDescent="0.2">
      <c r="T1081" s="53">
        <v>74970</v>
      </c>
    </row>
    <row r="1082" spans="20:20" x14ac:dyDescent="0.2">
      <c r="T1082" s="53">
        <v>75040</v>
      </c>
    </row>
    <row r="1083" spans="20:20" x14ac:dyDescent="0.2">
      <c r="T1083" s="53">
        <v>75110</v>
      </c>
    </row>
    <row r="1084" spans="20:20" x14ac:dyDescent="0.2">
      <c r="T1084" s="53">
        <v>75180</v>
      </c>
    </row>
    <row r="1085" spans="20:20" x14ac:dyDescent="0.2">
      <c r="T1085" s="53">
        <v>75250</v>
      </c>
    </row>
    <row r="1086" spans="20:20" x14ac:dyDescent="0.2">
      <c r="T1086" s="53">
        <v>75320</v>
      </c>
    </row>
    <row r="1087" spans="20:20" x14ac:dyDescent="0.2">
      <c r="T1087" s="53">
        <v>75390</v>
      </c>
    </row>
    <row r="1088" spans="20:20" x14ac:dyDescent="0.2">
      <c r="T1088" s="53">
        <v>75460</v>
      </c>
    </row>
    <row r="1089" spans="20:20" x14ac:dyDescent="0.2">
      <c r="T1089" s="53">
        <v>75530</v>
      </c>
    </row>
    <row r="1090" spans="20:20" x14ac:dyDescent="0.2">
      <c r="T1090" s="53">
        <v>75600</v>
      </c>
    </row>
    <row r="1091" spans="20:20" x14ac:dyDescent="0.2">
      <c r="T1091" s="53">
        <v>75670</v>
      </c>
    </row>
    <row r="1092" spans="20:20" x14ac:dyDescent="0.2">
      <c r="T1092" s="53">
        <v>75740</v>
      </c>
    </row>
    <row r="1093" spans="20:20" x14ac:dyDescent="0.2">
      <c r="T1093" s="53">
        <v>75810</v>
      </c>
    </row>
    <row r="1094" spans="20:20" x14ac:dyDescent="0.2">
      <c r="T1094" s="53">
        <v>75880</v>
      </c>
    </row>
    <row r="1095" spans="20:20" x14ac:dyDescent="0.2">
      <c r="T1095" s="53">
        <v>75950</v>
      </c>
    </row>
    <row r="1096" spans="20:20" x14ac:dyDescent="0.2">
      <c r="T1096" s="53">
        <v>76020</v>
      </c>
    </row>
    <row r="1097" spans="20:20" x14ac:dyDescent="0.2">
      <c r="T1097" s="53">
        <v>76090</v>
      </c>
    </row>
    <row r="1098" spans="20:20" x14ac:dyDescent="0.2">
      <c r="T1098" s="53">
        <v>76160</v>
      </c>
    </row>
    <row r="1099" spans="20:20" x14ac:dyDescent="0.2">
      <c r="T1099" s="53">
        <v>76230</v>
      </c>
    </row>
    <row r="1100" spans="20:20" x14ac:dyDescent="0.2">
      <c r="T1100" s="53">
        <v>76300</v>
      </c>
    </row>
    <row r="1101" spans="20:20" x14ac:dyDescent="0.2">
      <c r="T1101" s="53">
        <v>76370</v>
      </c>
    </row>
    <row r="1102" spans="20:20" x14ac:dyDescent="0.2">
      <c r="T1102" s="53">
        <v>76440</v>
      </c>
    </row>
    <row r="1103" spans="20:20" x14ac:dyDescent="0.2">
      <c r="T1103" s="53">
        <v>76510</v>
      </c>
    </row>
    <row r="1104" spans="20:20" x14ac:dyDescent="0.2">
      <c r="T1104" s="53">
        <v>76580</v>
      </c>
    </row>
    <row r="1105" spans="20:20" x14ac:dyDescent="0.2">
      <c r="T1105" s="53">
        <v>76650</v>
      </c>
    </row>
    <row r="1106" spans="20:20" x14ac:dyDescent="0.2">
      <c r="T1106" s="53">
        <v>76720</v>
      </c>
    </row>
    <row r="1107" spans="20:20" x14ac:dyDescent="0.2">
      <c r="T1107" s="53">
        <v>76790</v>
      </c>
    </row>
    <row r="1108" spans="20:20" x14ac:dyDescent="0.2">
      <c r="T1108" s="53">
        <v>76860</v>
      </c>
    </row>
    <row r="1109" spans="20:20" x14ac:dyDescent="0.2">
      <c r="T1109" s="53">
        <v>76930</v>
      </c>
    </row>
    <row r="1110" spans="20:20" x14ac:dyDescent="0.2">
      <c r="T1110" s="53">
        <v>77000</v>
      </c>
    </row>
    <row r="1111" spans="20:20" x14ac:dyDescent="0.2">
      <c r="T1111" s="53">
        <v>77070</v>
      </c>
    </row>
    <row r="1112" spans="20:20" x14ac:dyDescent="0.2">
      <c r="T1112" s="53">
        <v>77140</v>
      </c>
    </row>
    <row r="1113" spans="20:20" x14ac:dyDescent="0.2">
      <c r="T1113" s="53">
        <v>77210</v>
      </c>
    </row>
    <row r="1114" spans="20:20" x14ac:dyDescent="0.2">
      <c r="T1114" s="53">
        <v>77280</v>
      </c>
    </row>
    <row r="1115" spans="20:20" x14ac:dyDescent="0.2">
      <c r="T1115" s="53">
        <v>77350</v>
      </c>
    </row>
    <row r="1116" spans="20:20" x14ac:dyDescent="0.2">
      <c r="T1116" s="53">
        <v>77420</v>
      </c>
    </row>
    <row r="1117" spans="20:20" x14ac:dyDescent="0.2">
      <c r="T1117" s="53">
        <v>77490</v>
      </c>
    </row>
    <row r="1118" spans="20:20" x14ac:dyDescent="0.2">
      <c r="T1118" s="53">
        <v>77560</v>
      </c>
    </row>
    <row r="1119" spans="20:20" x14ac:dyDescent="0.2">
      <c r="T1119" s="53">
        <v>77630</v>
      </c>
    </row>
    <row r="1120" spans="20:20" x14ac:dyDescent="0.2">
      <c r="T1120" s="53">
        <v>77700</v>
      </c>
    </row>
    <row r="1121" spans="20:20" x14ac:dyDescent="0.2">
      <c r="T1121" s="53">
        <v>77770</v>
      </c>
    </row>
  </sheetData>
  <sheetProtection password="C46D" sheet="1" objects="1" scenarios="1" selectLockedCells="1"/>
  <mergeCells count="41">
    <mergeCell ref="A19:E19"/>
    <mergeCell ref="A28:I28"/>
    <mergeCell ref="A1:J1"/>
    <mergeCell ref="F6:G6"/>
    <mergeCell ref="F5:G5"/>
    <mergeCell ref="F12:G12"/>
    <mergeCell ref="F18:G18"/>
    <mergeCell ref="F4:G4"/>
    <mergeCell ref="A7:G7"/>
    <mergeCell ref="A13:C13"/>
    <mergeCell ref="F11:G11"/>
    <mergeCell ref="F17:G17"/>
    <mergeCell ref="F3:I3"/>
    <mergeCell ref="A12:C12"/>
    <mergeCell ref="F23:G23"/>
    <mergeCell ref="A24:C24"/>
    <mergeCell ref="A36:B36"/>
    <mergeCell ref="D36:E36"/>
    <mergeCell ref="G36:H36"/>
    <mergeCell ref="G33:H33"/>
    <mergeCell ref="D33:E33"/>
    <mergeCell ref="D34:E34"/>
    <mergeCell ref="D35:E35"/>
    <mergeCell ref="G34:H34"/>
    <mergeCell ref="G35:H35"/>
    <mergeCell ref="A33:B33"/>
    <mergeCell ref="A34:B34"/>
    <mergeCell ref="A35:B35"/>
    <mergeCell ref="A32:B32"/>
    <mergeCell ref="D31:E31"/>
    <mergeCell ref="G31:H31"/>
    <mergeCell ref="G32:H32"/>
    <mergeCell ref="D32:E32"/>
    <mergeCell ref="F24:G24"/>
    <mergeCell ref="D29:F29"/>
    <mergeCell ref="A30:B30"/>
    <mergeCell ref="A31:B31"/>
    <mergeCell ref="D30:E30"/>
    <mergeCell ref="G30:H30"/>
    <mergeCell ref="G29:I29"/>
    <mergeCell ref="A29:C29"/>
  </mergeCells>
  <phoneticPr fontId="0" type="noConversion"/>
  <conditionalFormatting sqref="A9:G9 A15:C15 A21:E21">
    <cfRule type="cellIs" dxfId="150" priority="3" stopIfTrue="1" operator="equal">
      <formula>""</formula>
    </cfRule>
  </conditionalFormatting>
  <conditionalFormatting sqref="A27">
    <cfRule type="cellIs" dxfId="149" priority="1" stopIfTrue="1" operator="equal">
      <formula>""</formula>
    </cfRule>
  </conditionalFormatting>
  <dataValidations count="2">
    <dataValidation type="list" allowBlank="1" showInputMessage="1" showErrorMessage="1" error="Количество заказа некратно 70 парам!" promptTitle="Внимание!" prompt="Кол-во заказа кратно 70 парам!" sqref="A21:E21 A9:G9 A15:C15">
      <formula1>$T$6:$T$1121</formula1>
    </dataValidation>
    <dataValidation allowBlank="1" showInputMessage="1" showErrorMessage="1" promptTitle="Внимание!" sqref="A27"/>
  </dataValidations>
  <printOptions horizontalCentered="1"/>
  <pageMargins left="0.11811023622047245" right="0.11811023622047245" top="0.19685039370078741" bottom="0.39370078740157483" header="0.11811023622047245" footer="0.15748031496062992"/>
  <pageSetup paperSize="9" fitToHeight="0" orientation="portrait" r:id="rId1"/>
  <headerFooter alignWithMargins="0">
    <oddFooter>Страница &amp;P&amp;R&amp;A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autoPageBreaks="0" fitToPage="1"/>
  </sheetPr>
  <dimension ref="A1:T453"/>
  <sheetViews>
    <sheetView showGridLines="0" showZeros="0" showOutlineSymbols="0" workbookViewId="0">
      <pane xSplit="1" ySplit="5" topLeftCell="B6" activePane="bottomRight" state="frozen"/>
      <selection pane="topRight"/>
      <selection pane="bottomLeft"/>
      <selection pane="bottomRight" activeCell="E6" sqref="E6"/>
    </sheetView>
  </sheetViews>
  <sheetFormatPr defaultColWidth="9.140625" defaultRowHeight="12.75" x14ac:dyDescent="0.2"/>
  <cols>
    <col min="1" max="1" width="24.42578125" style="132" bestFit="1" customWidth="1"/>
    <col min="2" max="2" width="44" style="132" bestFit="1" customWidth="1"/>
    <col min="3" max="3" width="9.42578125" style="133" customWidth="1"/>
    <col min="4" max="4" width="12.5703125" style="133" customWidth="1"/>
    <col min="5" max="5" width="10.85546875" style="133" customWidth="1"/>
    <col min="6" max="6" width="20.5703125" style="133" customWidth="1"/>
    <col min="7" max="7" width="11.42578125" style="153" customWidth="1"/>
    <col min="8" max="9" width="9.140625" style="132" hidden="1" customWidth="1"/>
    <col min="10" max="10" width="6" style="132" hidden="1" customWidth="1"/>
    <col min="11" max="11" width="9.140625" style="132" hidden="1" customWidth="1"/>
    <col min="12" max="15" width="9.140625" style="132" customWidth="1"/>
    <col min="16" max="16384" width="9.140625" style="132"/>
  </cols>
  <sheetData>
    <row r="1" spans="1:20" s="114" customFormat="1" ht="22.5" thickTop="1" thickBot="1" x14ac:dyDescent="0.25">
      <c r="A1" s="1505" t="s">
        <v>909</v>
      </c>
      <c r="B1" s="1506"/>
      <c r="C1" s="1506"/>
      <c r="D1" s="1506"/>
      <c r="E1" s="1506"/>
      <c r="F1" s="1507"/>
      <c r="G1" s="152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</row>
    <row r="2" spans="1:20" ht="3.75" customHeight="1" thickTop="1" thickBot="1" x14ac:dyDescent="0.25"/>
    <row r="3" spans="1:20" ht="13.5" thickBot="1" x14ac:dyDescent="0.25">
      <c r="E3" s="1512" t="s">
        <v>159</v>
      </c>
      <c r="F3" s="1513"/>
    </row>
    <row r="4" spans="1:20" ht="26.25" thickBot="1" x14ac:dyDescent="0.25">
      <c r="A4" s="1498" t="s">
        <v>0</v>
      </c>
      <c r="B4" s="1510" t="s">
        <v>2</v>
      </c>
      <c r="C4" s="1508" t="s">
        <v>168</v>
      </c>
      <c r="D4" s="454" t="s">
        <v>353</v>
      </c>
      <c r="E4" s="1092">
        <f>SUM(E6:E139)</f>
        <v>0</v>
      </c>
      <c r="F4" s="1085">
        <f>SUM(F6:F139)</f>
        <v>0</v>
      </c>
      <c r="G4" s="607" t="s">
        <v>612</v>
      </c>
    </row>
    <row r="5" spans="1:20" ht="13.5" thickBot="1" x14ac:dyDescent="0.25">
      <c r="A5" s="1499"/>
      <c r="B5" s="1511"/>
      <c r="C5" s="1509"/>
      <c r="D5" s="332">
        <f>'Условия+Итоги'!H56</f>
        <v>0</v>
      </c>
      <c r="E5" s="1093" t="s">
        <v>144</v>
      </c>
      <c r="F5" s="1086" t="s">
        <v>352</v>
      </c>
      <c r="G5" s="547">
        <f>SUM(G6:G369)</f>
        <v>0</v>
      </c>
    </row>
    <row r="6" spans="1:20" x14ac:dyDescent="0.2">
      <c r="A6" s="1500" t="s">
        <v>347</v>
      </c>
      <c r="B6" s="1111" t="s">
        <v>348</v>
      </c>
      <c r="C6" s="1104">
        <f>Прайс!$D$63</f>
        <v>816</v>
      </c>
      <c r="D6" s="135">
        <f>IF(E6=0,0,IF(ROUND(C6-C6*$D$5,0)=C6,0,ROUND(C6-C6*$D$5,0)))</f>
        <v>0</v>
      </c>
      <c r="E6" s="608"/>
      <c r="F6" s="613">
        <f t="shared" ref="F6:F50" si="0">E6*D6</f>
        <v>0</v>
      </c>
      <c r="G6" s="154">
        <f>E6*C6</f>
        <v>0</v>
      </c>
      <c r="H6" s="136"/>
    </row>
    <row r="7" spans="1:20" x14ac:dyDescent="0.2">
      <c r="A7" s="1501"/>
      <c r="B7" s="1112" t="s">
        <v>349</v>
      </c>
      <c r="C7" s="876">
        <f>Прайс!$D$63</f>
        <v>816</v>
      </c>
      <c r="D7" s="138">
        <f t="shared" ref="D7:D51" si="1">IF(E7=0,0,IF(ROUND(C7-C7*$D$5,0)=C7,0,ROUND(C7-C7*$D$5,0)))</f>
        <v>0</v>
      </c>
      <c r="E7" s="609"/>
      <c r="F7" s="388">
        <f t="shared" si="0"/>
        <v>0</v>
      </c>
      <c r="G7" s="154">
        <f t="shared" ref="G7:G68" si="2">E7*C7</f>
        <v>0</v>
      </c>
      <c r="H7" s="136">
        <v>10</v>
      </c>
      <c r="I7" s="132">
        <v>5</v>
      </c>
      <c r="J7" s="132">
        <v>20</v>
      </c>
    </row>
    <row r="8" spans="1:20" ht="13.5" thickBot="1" x14ac:dyDescent="0.25">
      <c r="A8" s="1502"/>
      <c r="B8" s="1113" t="s">
        <v>345</v>
      </c>
      <c r="C8" s="1105">
        <f>Прайс!$D$63</f>
        <v>816</v>
      </c>
      <c r="D8" s="140">
        <f t="shared" si="1"/>
        <v>0</v>
      </c>
      <c r="E8" s="610"/>
      <c r="F8" s="611">
        <f t="shared" si="0"/>
        <v>0</v>
      </c>
      <c r="G8" s="154">
        <f t="shared" si="2"/>
        <v>0</v>
      </c>
      <c r="H8" s="136">
        <v>20</v>
      </c>
      <c r="I8" s="132">
        <v>10</v>
      </c>
      <c r="J8" s="132">
        <v>40</v>
      </c>
    </row>
    <row r="9" spans="1:20" x14ac:dyDescent="0.2">
      <c r="A9" s="1500" t="s">
        <v>346</v>
      </c>
      <c r="B9" s="1114" t="s">
        <v>348</v>
      </c>
      <c r="C9" s="1106">
        <f>Прайс!D64</f>
        <v>1215</v>
      </c>
      <c r="D9" s="316">
        <f t="shared" si="1"/>
        <v>0</v>
      </c>
      <c r="E9" s="1098"/>
      <c r="F9" s="1088">
        <f t="shared" si="0"/>
        <v>0</v>
      </c>
      <c r="G9" s="154">
        <f t="shared" si="2"/>
        <v>0</v>
      </c>
      <c r="H9" s="136">
        <v>30</v>
      </c>
      <c r="I9" s="132">
        <v>15</v>
      </c>
      <c r="J9" s="132">
        <v>60</v>
      </c>
    </row>
    <row r="10" spans="1:20" ht="13.5" thickBot="1" x14ac:dyDescent="0.25">
      <c r="A10" s="1501"/>
      <c r="B10" s="1115" t="s">
        <v>350</v>
      </c>
      <c r="C10" s="1107">
        <f>Прайс!D64</f>
        <v>1215</v>
      </c>
      <c r="D10" s="277">
        <f t="shared" si="1"/>
        <v>0</v>
      </c>
      <c r="E10" s="609"/>
      <c r="F10" s="1087">
        <f t="shared" si="0"/>
        <v>0</v>
      </c>
      <c r="G10" s="154">
        <f t="shared" si="2"/>
        <v>0</v>
      </c>
      <c r="H10" s="136">
        <v>40</v>
      </c>
      <c r="I10" s="132">
        <v>20</v>
      </c>
      <c r="J10" s="132">
        <v>80</v>
      </c>
    </row>
    <row r="11" spans="1:20" x14ac:dyDescent="0.2">
      <c r="A11" s="1501"/>
      <c r="B11" s="1111" t="s">
        <v>351</v>
      </c>
      <c r="C11" s="1104">
        <f>Прайс!$D$65</f>
        <v>1270</v>
      </c>
      <c r="D11" s="135">
        <f t="shared" si="1"/>
        <v>0</v>
      </c>
      <c r="E11" s="608"/>
      <c r="F11" s="613">
        <f t="shared" si="0"/>
        <v>0</v>
      </c>
      <c r="G11" s="154">
        <f t="shared" si="2"/>
        <v>0</v>
      </c>
      <c r="H11" s="136">
        <v>50</v>
      </c>
      <c r="I11" s="132">
        <v>25</v>
      </c>
      <c r="J11" s="132">
        <v>100</v>
      </c>
    </row>
    <row r="12" spans="1:20" ht="13.5" thickBot="1" x14ac:dyDescent="0.25">
      <c r="A12" s="1503"/>
      <c r="B12" s="1113" t="s">
        <v>345</v>
      </c>
      <c r="C12" s="1105">
        <f>Прайс!$D$65</f>
        <v>1270</v>
      </c>
      <c r="D12" s="140">
        <f t="shared" si="1"/>
        <v>0</v>
      </c>
      <c r="E12" s="610"/>
      <c r="F12" s="611">
        <f t="shared" si="0"/>
        <v>0</v>
      </c>
      <c r="G12" s="154">
        <f t="shared" si="2"/>
        <v>0</v>
      </c>
      <c r="H12" s="136">
        <v>60</v>
      </c>
      <c r="I12" s="132">
        <v>30</v>
      </c>
      <c r="J12" s="132">
        <v>120</v>
      </c>
    </row>
    <row r="13" spans="1:20" x14ac:dyDescent="0.2">
      <c r="A13" s="1504" t="s">
        <v>693</v>
      </c>
      <c r="B13" s="1116" t="s">
        <v>606</v>
      </c>
      <c r="C13" s="1106">
        <f>Прайс!D66</f>
        <v>878</v>
      </c>
      <c r="D13" s="316">
        <f t="shared" si="1"/>
        <v>0</v>
      </c>
      <c r="E13" s="1098"/>
      <c r="F13" s="1088">
        <f t="shared" si="0"/>
        <v>0</v>
      </c>
      <c r="G13" s="154">
        <f t="shared" si="2"/>
        <v>0</v>
      </c>
      <c r="H13" s="136">
        <v>70</v>
      </c>
      <c r="I13" s="132">
        <v>35</v>
      </c>
      <c r="J13" s="132">
        <v>140</v>
      </c>
    </row>
    <row r="14" spans="1:20" x14ac:dyDescent="0.2">
      <c r="A14" s="1501"/>
      <c r="B14" s="1112" t="s">
        <v>155</v>
      </c>
      <c r="C14" s="876">
        <f>Прайс!D67</f>
        <v>768</v>
      </c>
      <c r="D14" s="138">
        <f t="shared" si="1"/>
        <v>0</v>
      </c>
      <c r="E14" s="609"/>
      <c r="F14" s="388">
        <f t="shared" si="0"/>
        <v>0</v>
      </c>
      <c r="G14" s="154">
        <f t="shared" si="2"/>
        <v>0</v>
      </c>
      <c r="H14" s="136">
        <v>80</v>
      </c>
      <c r="I14" s="132">
        <v>40</v>
      </c>
      <c r="J14" s="132">
        <v>160</v>
      </c>
    </row>
    <row r="15" spans="1:20" x14ac:dyDescent="0.2">
      <c r="A15" s="1501"/>
      <c r="B15" s="1117" t="s">
        <v>160</v>
      </c>
      <c r="C15" s="876">
        <f>Прайс!D67</f>
        <v>768</v>
      </c>
      <c r="D15" s="138">
        <f>IF(E15=0,0,IF(ROUND(C15-C15*$D$5,0)=C15,0,ROUND(C15-C15*$D$5,0)))</f>
        <v>0</v>
      </c>
      <c r="E15" s="609"/>
      <c r="F15" s="388">
        <f>E15*D15</f>
        <v>0</v>
      </c>
      <c r="G15" s="154">
        <f t="shared" si="2"/>
        <v>0</v>
      </c>
      <c r="H15" s="136">
        <v>90</v>
      </c>
      <c r="I15" s="132">
        <v>45</v>
      </c>
      <c r="J15" s="132">
        <v>180</v>
      </c>
    </row>
    <row r="16" spans="1:20" x14ac:dyDescent="0.2">
      <c r="A16" s="1501"/>
      <c r="B16" s="1117" t="s">
        <v>27</v>
      </c>
      <c r="C16" s="876">
        <f>Прайс!D67</f>
        <v>768</v>
      </c>
      <c r="D16" s="138">
        <f t="shared" si="1"/>
        <v>0</v>
      </c>
      <c r="E16" s="609"/>
      <c r="F16" s="388">
        <f t="shared" si="0"/>
        <v>0</v>
      </c>
      <c r="G16" s="154">
        <f t="shared" si="2"/>
        <v>0</v>
      </c>
      <c r="H16" s="136">
        <v>100</v>
      </c>
      <c r="I16" s="132">
        <v>50</v>
      </c>
      <c r="J16" s="132">
        <v>200</v>
      </c>
    </row>
    <row r="17" spans="1:10" x14ac:dyDescent="0.2">
      <c r="A17" s="1501"/>
      <c r="B17" s="1117" t="s">
        <v>26</v>
      </c>
      <c r="C17" s="876">
        <f>Прайс!D67</f>
        <v>768</v>
      </c>
      <c r="D17" s="138">
        <f t="shared" si="1"/>
        <v>0</v>
      </c>
      <c r="E17" s="609"/>
      <c r="F17" s="388">
        <f t="shared" si="0"/>
        <v>0</v>
      </c>
      <c r="G17" s="154">
        <f t="shared" si="2"/>
        <v>0</v>
      </c>
      <c r="H17" s="136">
        <v>110</v>
      </c>
      <c r="I17" s="132">
        <v>55</v>
      </c>
      <c r="J17" s="132">
        <v>220</v>
      </c>
    </row>
    <row r="18" spans="1:10" ht="13.5" thickBot="1" x14ac:dyDescent="0.25">
      <c r="A18" s="1502"/>
      <c r="B18" s="1118" t="s">
        <v>21</v>
      </c>
      <c r="C18" s="1107">
        <f>Прайс!D67</f>
        <v>768</v>
      </c>
      <c r="D18" s="277">
        <f t="shared" si="1"/>
        <v>0</v>
      </c>
      <c r="E18" s="609"/>
      <c r="F18" s="1087">
        <f t="shared" si="0"/>
        <v>0</v>
      </c>
      <c r="G18" s="154">
        <f t="shared" si="2"/>
        <v>0</v>
      </c>
      <c r="H18" s="136">
        <v>120</v>
      </c>
      <c r="I18" s="132">
        <v>60</v>
      </c>
      <c r="J18" s="132">
        <v>240</v>
      </c>
    </row>
    <row r="19" spans="1:10" x14ac:dyDescent="0.2">
      <c r="A19" s="1497" t="s">
        <v>692</v>
      </c>
      <c r="B19" s="1119" t="s">
        <v>155</v>
      </c>
      <c r="C19" s="1104">
        <f>Прайс!$D$68</f>
        <v>972</v>
      </c>
      <c r="D19" s="135">
        <f t="shared" si="1"/>
        <v>0</v>
      </c>
      <c r="E19" s="608"/>
      <c r="F19" s="613">
        <f t="shared" si="0"/>
        <v>0</v>
      </c>
      <c r="G19" s="154">
        <f t="shared" si="2"/>
        <v>0</v>
      </c>
      <c r="H19" s="136">
        <v>130</v>
      </c>
      <c r="I19" s="132">
        <v>65</v>
      </c>
      <c r="J19" s="132">
        <v>260</v>
      </c>
    </row>
    <row r="20" spans="1:10" x14ac:dyDescent="0.2">
      <c r="A20" s="1495"/>
      <c r="B20" s="1117" t="s">
        <v>160</v>
      </c>
      <c r="C20" s="876">
        <f>Прайс!$D$68</f>
        <v>972</v>
      </c>
      <c r="D20" s="138">
        <f t="shared" si="1"/>
        <v>0</v>
      </c>
      <c r="E20" s="609"/>
      <c r="F20" s="388">
        <f t="shared" si="0"/>
        <v>0</v>
      </c>
      <c r="G20" s="154">
        <f t="shared" si="2"/>
        <v>0</v>
      </c>
      <c r="H20" s="136">
        <v>140</v>
      </c>
      <c r="I20" s="132">
        <v>70</v>
      </c>
      <c r="J20" s="132">
        <v>280</v>
      </c>
    </row>
    <row r="21" spans="1:10" x14ac:dyDescent="0.2">
      <c r="A21" s="1495"/>
      <c r="B21" s="1117" t="s">
        <v>27</v>
      </c>
      <c r="C21" s="876">
        <f>Прайс!$D$68</f>
        <v>972</v>
      </c>
      <c r="D21" s="138">
        <f t="shared" si="1"/>
        <v>0</v>
      </c>
      <c r="E21" s="609"/>
      <c r="F21" s="388">
        <f t="shared" si="0"/>
        <v>0</v>
      </c>
      <c r="G21" s="154">
        <f t="shared" si="2"/>
        <v>0</v>
      </c>
      <c r="H21" s="136">
        <v>150</v>
      </c>
      <c r="I21" s="132">
        <v>75</v>
      </c>
      <c r="J21" s="132">
        <v>300</v>
      </c>
    </row>
    <row r="22" spans="1:10" ht="13.5" thickBot="1" x14ac:dyDescent="0.25">
      <c r="A22" s="1496"/>
      <c r="B22" s="1120" t="s">
        <v>21</v>
      </c>
      <c r="C22" s="1105">
        <f>Прайс!$D$68</f>
        <v>972</v>
      </c>
      <c r="D22" s="140">
        <f t="shared" si="1"/>
        <v>0</v>
      </c>
      <c r="E22" s="610"/>
      <c r="F22" s="611">
        <f t="shared" si="0"/>
        <v>0</v>
      </c>
      <c r="G22" s="154">
        <f t="shared" si="2"/>
        <v>0</v>
      </c>
      <c r="H22" s="136">
        <v>160</v>
      </c>
      <c r="I22" s="132">
        <v>80</v>
      </c>
      <c r="J22" s="132">
        <v>320</v>
      </c>
    </row>
    <row r="23" spans="1:10" ht="13.5" hidden="1" thickBot="1" x14ac:dyDescent="0.25">
      <c r="A23" s="1495" t="s">
        <v>161</v>
      </c>
      <c r="B23" s="1114" t="s">
        <v>160</v>
      </c>
      <c r="C23" s="1106">
        <f>Прайс!$D$69</f>
        <v>577.5</v>
      </c>
      <c r="D23" s="316">
        <f t="shared" si="1"/>
        <v>0</v>
      </c>
      <c r="E23" s="1098"/>
      <c r="F23" s="1088">
        <f t="shared" si="0"/>
        <v>0</v>
      </c>
      <c r="G23" s="154">
        <f t="shared" si="2"/>
        <v>0</v>
      </c>
      <c r="H23" s="136">
        <v>170</v>
      </c>
      <c r="I23" s="132">
        <v>85</v>
      </c>
      <c r="J23" s="132">
        <v>340</v>
      </c>
    </row>
    <row r="24" spans="1:10" ht="13.5" hidden="1" thickBot="1" x14ac:dyDescent="0.25">
      <c r="A24" s="1495"/>
      <c r="B24" s="1112" t="s">
        <v>27</v>
      </c>
      <c r="C24" s="876">
        <f>Прайс!$D$69</f>
        <v>577.5</v>
      </c>
      <c r="D24" s="138">
        <f t="shared" si="1"/>
        <v>0</v>
      </c>
      <c r="E24" s="609"/>
      <c r="F24" s="388">
        <f t="shared" si="0"/>
        <v>0</v>
      </c>
      <c r="G24" s="154">
        <f t="shared" si="2"/>
        <v>0</v>
      </c>
      <c r="H24" s="136">
        <v>180</v>
      </c>
      <c r="I24" s="132">
        <v>90</v>
      </c>
      <c r="J24" s="132">
        <v>360</v>
      </c>
    </row>
    <row r="25" spans="1:10" ht="13.5" hidden="1" thickBot="1" x14ac:dyDescent="0.25">
      <c r="A25" s="1496"/>
      <c r="B25" s="1113" t="s">
        <v>155</v>
      </c>
      <c r="C25" s="1105">
        <f>Прайс!$D$69</f>
        <v>577.5</v>
      </c>
      <c r="D25" s="140">
        <f t="shared" si="1"/>
        <v>0</v>
      </c>
      <c r="E25" s="609"/>
      <c r="F25" s="611">
        <f t="shared" si="0"/>
        <v>0</v>
      </c>
      <c r="G25" s="154">
        <f t="shared" si="2"/>
        <v>0</v>
      </c>
      <c r="H25" s="136">
        <v>190</v>
      </c>
      <c r="I25" s="132">
        <v>95</v>
      </c>
      <c r="J25" s="132">
        <v>380</v>
      </c>
    </row>
    <row r="26" spans="1:10" hidden="1" x14ac:dyDescent="0.2">
      <c r="A26" s="1497" t="s">
        <v>694</v>
      </c>
      <c r="B26" s="1111" t="s">
        <v>160</v>
      </c>
      <c r="C26" s="1104">
        <f>Прайс!$D$70</f>
        <v>450</v>
      </c>
      <c r="D26" s="135">
        <f t="shared" si="1"/>
        <v>0</v>
      </c>
      <c r="E26" s="609"/>
      <c r="F26" s="613">
        <f t="shared" si="0"/>
        <v>0</v>
      </c>
      <c r="G26" s="154">
        <f t="shared" si="2"/>
        <v>0</v>
      </c>
      <c r="H26" s="136">
        <v>200</v>
      </c>
      <c r="I26" s="132">
        <v>100</v>
      </c>
      <c r="J26" s="132">
        <v>400</v>
      </c>
    </row>
    <row r="27" spans="1:10" hidden="1" x14ac:dyDescent="0.2">
      <c r="A27" s="1495"/>
      <c r="B27" s="1112" t="s">
        <v>27</v>
      </c>
      <c r="C27" s="876">
        <f>Прайс!$D$70</f>
        <v>450</v>
      </c>
      <c r="D27" s="138">
        <f t="shared" si="1"/>
        <v>0</v>
      </c>
      <c r="E27" s="609"/>
      <c r="F27" s="388">
        <f t="shared" si="0"/>
        <v>0</v>
      </c>
      <c r="G27" s="154">
        <f t="shared" si="2"/>
        <v>0</v>
      </c>
      <c r="H27" s="136">
        <v>210</v>
      </c>
      <c r="I27" s="132">
        <v>105</v>
      </c>
      <c r="J27" s="132">
        <v>420</v>
      </c>
    </row>
    <row r="28" spans="1:10" hidden="1" x14ac:dyDescent="0.2">
      <c r="A28" s="1495"/>
      <c r="B28" s="1112" t="s">
        <v>21</v>
      </c>
      <c r="C28" s="876">
        <f>Прайс!$D$70</f>
        <v>450</v>
      </c>
      <c r="D28" s="138">
        <f t="shared" si="1"/>
        <v>0</v>
      </c>
      <c r="E28" s="609"/>
      <c r="F28" s="388">
        <f t="shared" si="0"/>
        <v>0</v>
      </c>
      <c r="G28" s="154">
        <f t="shared" si="2"/>
        <v>0</v>
      </c>
      <c r="H28" s="136">
        <v>220</v>
      </c>
      <c r="I28" s="132">
        <v>110</v>
      </c>
      <c r="J28" s="132">
        <v>440</v>
      </c>
    </row>
    <row r="29" spans="1:10" ht="13.5" hidden="1" thickBot="1" x14ac:dyDescent="0.25">
      <c r="A29" s="1496"/>
      <c r="B29" s="1113" t="s">
        <v>155</v>
      </c>
      <c r="C29" s="1105">
        <f>Прайс!$D$70</f>
        <v>450</v>
      </c>
      <c r="D29" s="140">
        <f t="shared" si="1"/>
        <v>0</v>
      </c>
      <c r="E29" s="609"/>
      <c r="F29" s="611">
        <f t="shared" si="0"/>
        <v>0</v>
      </c>
      <c r="G29" s="154">
        <f t="shared" si="2"/>
        <v>0</v>
      </c>
      <c r="H29" s="136">
        <v>230</v>
      </c>
      <c r="I29" s="132">
        <v>115</v>
      </c>
      <c r="J29" s="132">
        <v>460</v>
      </c>
    </row>
    <row r="30" spans="1:10" ht="13.5" hidden="1" thickBot="1" x14ac:dyDescent="0.25">
      <c r="A30" s="1497" t="s">
        <v>162</v>
      </c>
      <c r="B30" s="1111" t="s">
        <v>160</v>
      </c>
      <c r="C30" s="1104">
        <f>Прайс!$D$71</f>
        <v>350</v>
      </c>
      <c r="D30" s="135">
        <f t="shared" si="1"/>
        <v>0</v>
      </c>
      <c r="E30" s="609"/>
      <c r="F30" s="613">
        <f t="shared" si="0"/>
        <v>0</v>
      </c>
      <c r="G30" s="154">
        <f t="shared" si="2"/>
        <v>0</v>
      </c>
      <c r="H30" s="136">
        <v>240</v>
      </c>
      <c r="I30" s="132">
        <v>120</v>
      </c>
      <c r="J30" s="132">
        <v>480</v>
      </c>
    </row>
    <row r="31" spans="1:10" ht="13.5" hidden="1" thickBot="1" x14ac:dyDescent="0.25">
      <c r="A31" s="1495"/>
      <c r="B31" s="1112" t="s">
        <v>27</v>
      </c>
      <c r="C31" s="876">
        <f>Прайс!$D$71</f>
        <v>350</v>
      </c>
      <c r="D31" s="138">
        <f t="shared" si="1"/>
        <v>0</v>
      </c>
      <c r="E31" s="609"/>
      <c r="F31" s="388">
        <f t="shared" si="0"/>
        <v>0</v>
      </c>
      <c r="G31" s="154">
        <f t="shared" si="2"/>
        <v>0</v>
      </c>
      <c r="H31" s="136">
        <v>250</v>
      </c>
      <c r="I31" s="132">
        <v>125</v>
      </c>
      <c r="J31" s="132">
        <v>500</v>
      </c>
    </row>
    <row r="32" spans="1:10" ht="13.5" hidden="1" thickBot="1" x14ac:dyDescent="0.25">
      <c r="A32" s="1495"/>
      <c r="B32" s="1112" t="s">
        <v>163</v>
      </c>
      <c r="C32" s="876">
        <f>Прайс!$D$71</f>
        <v>350</v>
      </c>
      <c r="D32" s="138">
        <f t="shared" si="1"/>
        <v>0</v>
      </c>
      <c r="E32" s="609"/>
      <c r="F32" s="388">
        <f t="shared" si="0"/>
        <v>0</v>
      </c>
      <c r="G32" s="154">
        <f t="shared" si="2"/>
        <v>0</v>
      </c>
      <c r="H32" s="136">
        <v>260</v>
      </c>
      <c r="I32" s="132">
        <v>130</v>
      </c>
      <c r="J32" s="132">
        <v>520</v>
      </c>
    </row>
    <row r="33" spans="1:10" ht="13.5" hidden="1" thickBot="1" x14ac:dyDescent="0.25">
      <c r="A33" s="1496"/>
      <c r="B33" s="1115" t="s">
        <v>26</v>
      </c>
      <c r="C33" s="1107">
        <f>Прайс!$D$71</f>
        <v>350</v>
      </c>
      <c r="D33" s="277">
        <f t="shared" si="1"/>
        <v>0</v>
      </c>
      <c r="E33" s="609"/>
      <c r="F33" s="1087">
        <f t="shared" si="0"/>
        <v>0</v>
      </c>
      <c r="G33" s="154">
        <f t="shared" si="2"/>
        <v>0</v>
      </c>
      <c r="H33" s="136">
        <v>270</v>
      </c>
      <c r="I33" s="132">
        <v>135</v>
      </c>
      <c r="J33" s="132">
        <v>540</v>
      </c>
    </row>
    <row r="34" spans="1:10" x14ac:dyDescent="0.2">
      <c r="A34" s="1497" t="s">
        <v>164</v>
      </c>
      <c r="B34" s="1111" t="s">
        <v>155</v>
      </c>
      <c r="C34" s="1104">
        <f>Прайс!$D$72</f>
        <v>360</v>
      </c>
      <c r="D34" s="135">
        <f t="shared" si="1"/>
        <v>0</v>
      </c>
      <c r="E34" s="608"/>
      <c r="F34" s="613">
        <f t="shared" si="0"/>
        <v>0</v>
      </c>
      <c r="G34" s="154">
        <f t="shared" si="2"/>
        <v>0</v>
      </c>
      <c r="H34" s="136">
        <v>280</v>
      </c>
      <c r="I34" s="132">
        <v>140</v>
      </c>
      <c r="J34" s="132">
        <v>560</v>
      </c>
    </row>
    <row r="35" spans="1:10" x14ac:dyDescent="0.2">
      <c r="A35" s="1495"/>
      <c r="B35" s="1112" t="s">
        <v>160</v>
      </c>
      <c r="C35" s="876">
        <f>Прайс!$D$72</f>
        <v>360</v>
      </c>
      <c r="D35" s="138">
        <f t="shared" si="1"/>
        <v>0</v>
      </c>
      <c r="E35" s="609"/>
      <c r="F35" s="388">
        <f t="shared" si="0"/>
        <v>0</v>
      </c>
      <c r="G35" s="154">
        <f t="shared" si="2"/>
        <v>0</v>
      </c>
      <c r="H35" s="136">
        <v>290</v>
      </c>
      <c r="I35" s="132">
        <v>145</v>
      </c>
      <c r="J35" s="132">
        <v>580</v>
      </c>
    </row>
    <row r="36" spans="1:10" x14ac:dyDescent="0.2">
      <c r="A36" s="1495"/>
      <c r="B36" s="1112" t="s">
        <v>27</v>
      </c>
      <c r="C36" s="876">
        <f>Прайс!$D$72</f>
        <v>360</v>
      </c>
      <c r="D36" s="138">
        <f t="shared" si="1"/>
        <v>0</v>
      </c>
      <c r="E36" s="609"/>
      <c r="F36" s="388">
        <f t="shared" si="0"/>
        <v>0</v>
      </c>
      <c r="G36" s="154">
        <f t="shared" si="2"/>
        <v>0</v>
      </c>
      <c r="H36" s="136">
        <v>300</v>
      </c>
      <c r="I36" s="132">
        <v>150</v>
      </c>
      <c r="J36" s="132">
        <v>600</v>
      </c>
    </row>
    <row r="37" spans="1:10" ht="13.5" thickBot="1" x14ac:dyDescent="0.25">
      <c r="A37" s="1496"/>
      <c r="B37" s="1113" t="s">
        <v>157</v>
      </c>
      <c r="C37" s="1105">
        <f>Прайс!$D$72</f>
        <v>360</v>
      </c>
      <c r="D37" s="140">
        <f t="shared" si="1"/>
        <v>0</v>
      </c>
      <c r="E37" s="610"/>
      <c r="F37" s="611">
        <f t="shared" si="0"/>
        <v>0</v>
      </c>
      <c r="G37" s="154">
        <f t="shared" si="2"/>
        <v>0</v>
      </c>
      <c r="H37" s="136">
        <v>310</v>
      </c>
      <c r="I37" s="132">
        <v>155</v>
      </c>
      <c r="J37" s="132">
        <v>620</v>
      </c>
    </row>
    <row r="38" spans="1:10" x14ac:dyDescent="0.2">
      <c r="A38" s="1497" t="s">
        <v>165</v>
      </c>
      <c r="B38" s="1114" t="s">
        <v>155</v>
      </c>
      <c r="C38" s="1106">
        <f>Прайс!$D$73</f>
        <v>444</v>
      </c>
      <c r="D38" s="316">
        <f t="shared" si="1"/>
        <v>0</v>
      </c>
      <c r="E38" s="1098"/>
      <c r="F38" s="1088">
        <f t="shared" si="0"/>
        <v>0</v>
      </c>
      <c r="G38" s="154">
        <f t="shared" si="2"/>
        <v>0</v>
      </c>
      <c r="H38" s="136">
        <v>320</v>
      </c>
      <c r="I38" s="132">
        <v>160</v>
      </c>
      <c r="J38" s="132">
        <v>640</v>
      </c>
    </row>
    <row r="39" spans="1:10" x14ac:dyDescent="0.2">
      <c r="A39" s="1495"/>
      <c r="B39" s="1112" t="s">
        <v>160</v>
      </c>
      <c r="C39" s="876">
        <f>Прайс!$D$73</f>
        <v>444</v>
      </c>
      <c r="D39" s="138">
        <f t="shared" si="1"/>
        <v>0</v>
      </c>
      <c r="E39" s="609"/>
      <c r="F39" s="388">
        <f t="shared" si="0"/>
        <v>0</v>
      </c>
      <c r="G39" s="154">
        <f t="shared" si="2"/>
        <v>0</v>
      </c>
      <c r="H39" s="136">
        <v>330</v>
      </c>
      <c r="I39" s="132">
        <v>165</v>
      </c>
      <c r="J39" s="132">
        <v>660</v>
      </c>
    </row>
    <row r="40" spans="1:10" x14ac:dyDescent="0.2">
      <c r="A40" s="1495"/>
      <c r="B40" s="1112" t="s">
        <v>27</v>
      </c>
      <c r="C40" s="876">
        <f>Прайс!$D$73</f>
        <v>444</v>
      </c>
      <c r="D40" s="138">
        <f t="shared" si="1"/>
        <v>0</v>
      </c>
      <c r="E40" s="609"/>
      <c r="F40" s="388">
        <f t="shared" si="0"/>
        <v>0</v>
      </c>
      <c r="G40" s="154">
        <f t="shared" si="2"/>
        <v>0</v>
      </c>
      <c r="H40" s="136">
        <v>340</v>
      </c>
      <c r="I40" s="132">
        <v>170</v>
      </c>
      <c r="J40" s="132">
        <v>680</v>
      </c>
    </row>
    <row r="41" spans="1:10" ht="13.5" thickBot="1" x14ac:dyDescent="0.25">
      <c r="A41" s="1496"/>
      <c r="B41" s="1113" t="s">
        <v>157</v>
      </c>
      <c r="C41" s="1105">
        <f>Прайс!$D$73</f>
        <v>444</v>
      </c>
      <c r="D41" s="140">
        <f t="shared" si="1"/>
        <v>0</v>
      </c>
      <c r="E41" s="609"/>
      <c r="F41" s="611">
        <f t="shared" si="0"/>
        <v>0</v>
      </c>
      <c r="G41" s="154">
        <f t="shared" si="2"/>
        <v>0</v>
      </c>
      <c r="H41" s="136">
        <v>350</v>
      </c>
      <c r="I41" s="132">
        <v>175</v>
      </c>
      <c r="J41" s="132">
        <v>700</v>
      </c>
    </row>
    <row r="42" spans="1:10" ht="13.5" hidden="1" thickBot="1" x14ac:dyDescent="0.25">
      <c r="A42" s="1497" t="s">
        <v>166</v>
      </c>
      <c r="B42" s="1111" t="s">
        <v>155</v>
      </c>
      <c r="C42" s="1104">
        <f>Прайс!$D$74</f>
        <v>934.5</v>
      </c>
      <c r="D42" s="135">
        <f t="shared" si="1"/>
        <v>0</v>
      </c>
      <c r="E42" s="609"/>
      <c r="F42" s="613">
        <f t="shared" si="0"/>
        <v>0</v>
      </c>
      <c r="G42" s="154">
        <f t="shared" si="2"/>
        <v>0</v>
      </c>
      <c r="H42" s="136">
        <v>360</v>
      </c>
      <c r="I42" s="132">
        <v>180</v>
      </c>
      <c r="J42" s="132">
        <v>720</v>
      </c>
    </row>
    <row r="43" spans="1:10" ht="13.5" hidden="1" thickBot="1" x14ac:dyDescent="0.25">
      <c r="A43" s="1495"/>
      <c r="B43" s="1112" t="s">
        <v>160</v>
      </c>
      <c r="C43" s="876">
        <f>Прайс!$D$74</f>
        <v>934.5</v>
      </c>
      <c r="D43" s="138">
        <f t="shared" si="1"/>
        <v>0</v>
      </c>
      <c r="E43" s="609"/>
      <c r="F43" s="388">
        <f t="shared" si="0"/>
        <v>0</v>
      </c>
      <c r="G43" s="154">
        <f t="shared" si="2"/>
        <v>0</v>
      </c>
      <c r="H43" s="136">
        <v>370</v>
      </c>
      <c r="I43" s="132">
        <v>185</v>
      </c>
      <c r="J43" s="132">
        <v>740</v>
      </c>
    </row>
    <row r="44" spans="1:10" ht="13.5" hidden="1" thickBot="1" x14ac:dyDescent="0.25">
      <c r="A44" s="1495"/>
      <c r="B44" s="1115" t="s">
        <v>27</v>
      </c>
      <c r="C44" s="1107">
        <f>Прайс!$D$74</f>
        <v>934.5</v>
      </c>
      <c r="D44" s="277">
        <f t="shared" si="1"/>
        <v>0</v>
      </c>
      <c r="E44" s="609"/>
      <c r="F44" s="1087">
        <f t="shared" si="0"/>
        <v>0</v>
      </c>
      <c r="G44" s="154">
        <f t="shared" si="2"/>
        <v>0</v>
      </c>
      <c r="H44" s="136">
        <v>380</v>
      </c>
      <c r="I44" s="132">
        <v>190</v>
      </c>
      <c r="J44" s="132">
        <v>760</v>
      </c>
    </row>
    <row r="45" spans="1:10" x14ac:dyDescent="0.2">
      <c r="A45" s="1497" t="s">
        <v>695</v>
      </c>
      <c r="B45" s="1111" t="s">
        <v>35</v>
      </c>
      <c r="C45" s="1104">
        <f>Прайс!D75</f>
        <v>96</v>
      </c>
      <c r="D45" s="148">
        <f t="shared" si="1"/>
        <v>0</v>
      </c>
      <c r="E45" s="608"/>
      <c r="F45" s="613">
        <f t="shared" si="0"/>
        <v>0</v>
      </c>
      <c r="G45" s="154">
        <f t="shared" si="2"/>
        <v>0</v>
      </c>
      <c r="H45" s="136">
        <v>390</v>
      </c>
      <c r="I45" s="132">
        <v>195</v>
      </c>
      <c r="J45" s="132">
        <v>780</v>
      </c>
    </row>
    <row r="46" spans="1:10" x14ac:dyDescent="0.2">
      <c r="A46" s="1495"/>
      <c r="B46" s="1112" t="s">
        <v>36</v>
      </c>
      <c r="C46" s="876">
        <f>Прайс!D76</f>
        <v>120</v>
      </c>
      <c r="D46" s="149">
        <f t="shared" si="1"/>
        <v>0</v>
      </c>
      <c r="E46" s="609"/>
      <c r="F46" s="388">
        <f t="shared" si="0"/>
        <v>0</v>
      </c>
      <c r="G46" s="154">
        <f t="shared" si="2"/>
        <v>0</v>
      </c>
      <c r="H46" s="136">
        <v>400</v>
      </c>
      <c r="I46" s="132">
        <v>200</v>
      </c>
      <c r="J46" s="132">
        <v>800</v>
      </c>
    </row>
    <row r="47" spans="1:10" ht="13.5" thickBot="1" x14ac:dyDescent="0.25">
      <c r="A47" s="1496"/>
      <c r="B47" s="1113" t="s">
        <v>37</v>
      </c>
      <c r="C47" s="1105">
        <f>Прайс!D77</f>
        <v>264</v>
      </c>
      <c r="D47" s="150">
        <f t="shared" si="1"/>
        <v>0</v>
      </c>
      <c r="E47" s="610"/>
      <c r="F47" s="611">
        <f t="shared" si="0"/>
        <v>0</v>
      </c>
      <c r="G47" s="154">
        <f t="shared" si="2"/>
        <v>0</v>
      </c>
      <c r="H47" s="136">
        <v>410</v>
      </c>
      <c r="I47" s="132">
        <v>205</v>
      </c>
      <c r="J47" s="132">
        <v>820</v>
      </c>
    </row>
    <row r="48" spans="1:10" ht="26.25" thickBot="1" x14ac:dyDescent="0.25">
      <c r="A48" s="1099" t="s">
        <v>643</v>
      </c>
      <c r="B48" s="1121"/>
      <c r="C48" s="1108">
        <f>Прайс!D78</f>
        <v>120</v>
      </c>
      <c r="D48" s="534">
        <f>IF(E48=0,0,IF(ROUND(C48-C48*$D$5,0)=C48,0,ROUND(C48-C48*$D$5,0)))</f>
        <v>0</v>
      </c>
      <c r="E48" s="1098"/>
      <c r="F48" s="1089">
        <f t="shared" ref="F48" si="3">E48*D48</f>
        <v>0</v>
      </c>
      <c r="G48" s="154">
        <f t="shared" si="2"/>
        <v>0</v>
      </c>
      <c r="H48" s="136">
        <v>420</v>
      </c>
      <c r="I48" s="132">
        <v>210</v>
      </c>
      <c r="J48" s="132">
        <v>840</v>
      </c>
    </row>
    <row r="49" spans="1:10" ht="13.5" hidden="1" thickBot="1" x14ac:dyDescent="0.25">
      <c r="A49" s="1100" t="s">
        <v>534</v>
      </c>
      <c r="B49" s="1122" t="s">
        <v>535</v>
      </c>
      <c r="C49" s="1110">
        <f>Прайс!D79</f>
        <v>370</v>
      </c>
      <c r="D49" s="335">
        <f>IF(E49=0,0,IF(ROUND(C49-C49*$D$5,0)=C49,0,ROUND(C49-C49*$D$5,0)))</f>
        <v>0</v>
      </c>
      <c r="E49" s="609"/>
      <c r="F49" s="1091">
        <f t="shared" si="0"/>
        <v>0</v>
      </c>
      <c r="G49" s="154">
        <f t="shared" si="2"/>
        <v>0</v>
      </c>
      <c r="H49" s="136">
        <v>430</v>
      </c>
      <c r="I49" s="132">
        <v>215</v>
      </c>
      <c r="J49" s="132">
        <v>860</v>
      </c>
    </row>
    <row r="50" spans="1:10" ht="13.5" hidden="1" thickBot="1" x14ac:dyDescent="0.25">
      <c r="A50" s="1101" t="s">
        <v>594</v>
      </c>
      <c r="B50" s="1124" t="s">
        <v>536</v>
      </c>
      <c r="C50" s="1109">
        <f>Прайс!D80</f>
        <v>210</v>
      </c>
      <c r="D50" s="151">
        <f>IF(E50=0,0,IF(ROUND(C50-C50*$D$5,0)=C50,0,ROUND(C50-C50*$D$5,0)))</f>
        <v>0</v>
      </c>
      <c r="E50" s="1125"/>
      <c r="F50" s="1090">
        <f t="shared" si="0"/>
        <v>0</v>
      </c>
      <c r="G50" s="154">
        <f t="shared" si="2"/>
        <v>0</v>
      </c>
      <c r="H50" s="136">
        <v>440</v>
      </c>
      <c r="I50" s="132">
        <v>220</v>
      </c>
      <c r="J50" s="132">
        <v>880</v>
      </c>
    </row>
    <row r="51" spans="1:10" x14ac:dyDescent="0.2">
      <c r="A51" s="1102" t="s">
        <v>38</v>
      </c>
      <c r="B51" s="1114" t="s">
        <v>167</v>
      </c>
      <c r="C51" s="1106">
        <f>Прайс!D81</f>
        <v>120</v>
      </c>
      <c r="D51" s="1123">
        <f t="shared" si="1"/>
        <v>0</v>
      </c>
      <c r="E51" s="1098"/>
      <c r="F51" s="1088">
        <f>E51*D51</f>
        <v>0</v>
      </c>
      <c r="G51" s="154">
        <f t="shared" si="2"/>
        <v>0</v>
      </c>
      <c r="H51" s="136">
        <v>450</v>
      </c>
      <c r="I51" s="132">
        <v>225</v>
      </c>
      <c r="J51" s="132">
        <v>900</v>
      </c>
    </row>
    <row r="52" spans="1:10" ht="13.5" thickBot="1" x14ac:dyDescent="0.25">
      <c r="A52" s="1103" t="s">
        <v>38</v>
      </c>
      <c r="B52" s="1113" t="s">
        <v>538</v>
      </c>
      <c r="C52" s="1105">
        <f>Прайс!D82</f>
        <v>290</v>
      </c>
      <c r="D52" s="150">
        <f>IF(E52=0,0,IF(ROUND(C52-C52*$D$5,0)=C52,0,ROUND(C52-C52*$D$5,0)))</f>
        <v>0</v>
      </c>
      <c r="E52" s="609"/>
      <c r="F52" s="611">
        <f>E52*D52</f>
        <v>0</v>
      </c>
      <c r="G52" s="154">
        <f t="shared" si="2"/>
        <v>0</v>
      </c>
      <c r="H52" s="136">
        <v>460</v>
      </c>
      <c r="I52" s="132">
        <v>230</v>
      </c>
      <c r="J52" s="132">
        <v>920</v>
      </c>
    </row>
    <row r="53" spans="1:10" x14ac:dyDescent="0.2">
      <c r="A53" s="539" t="s">
        <v>665</v>
      </c>
      <c r="B53" s="323"/>
      <c r="C53" s="324"/>
      <c r="D53" s="324"/>
      <c r="E53" s="1094"/>
      <c r="F53" s="325"/>
      <c r="G53" s="154">
        <f t="shared" si="2"/>
        <v>0</v>
      </c>
      <c r="H53" s="136">
        <v>470</v>
      </c>
      <c r="I53" s="132">
        <v>235</v>
      </c>
      <c r="J53" s="132">
        <v>940</v>
      </c>
    </row>
    <row r="54" spans="1:10" ht="15" x14ac:dyDescent="0.2">
      <c r="A54" s="72" t="s">
        <v>847</v>
      </c>
      <c r="B54" s="70" t="s">
        <v>846</v>
      </c>
      <c r="C54" s="387">
        <f>Прайс!D85</f>
        <v>820</v>
      </c>
      <c r="D54" s="138">
        <f>IF(E54=0,0,IF(ROUND(C54-C54*$D$5,0)=C54,0,ROUND(C54-C54*$D$5,0)))</f>
        <v>0</v>
      </c>
      <c r="E54" s="609"/>
      <c r="F54" s="388">
        <f>E54*D54</f>
        <v>0</v>
      </c>
      <c r="G54" s="154">
        <f t="shared" si="2"/>
        <v>0</v>
      </c>
      <c r="H54" s="136">
        <v>480</v>
      </c>
      <c r="I54" s="132">
        <v>240</v>
      </c>
      <c r="J54" s="132">
        <v>960</v>
      </c>
    </row>
    <row r="55" spans="1:10" ht="15" x14ac:dyDescent="0.2">
      <c r="A55" s="1023" t="s">
        <v>848</v>
      </c>
      <c r="B55" s="46" t="s">
        <v>844</v>
      </c>
      <c r="C55" s="387">
        <f>Прайс!D86</f>
        <v>820</v>
      </c>
      <c r="D55" s="138">
        <f>IF(E55=0,0,IF(ROUND(C55-C55*$D$5,0)=C55,0,ROUND(C55-C55*$D$5,0)))</f>
        <v>0</v>
      </c>
      <c r="E55" s="609"/>
      <c r="F55" s="388">
        <f>E55*D55</f>
        <v>0</v>
      </c>
      <c r="G55" s="154">
        <f t="shared" si="2"/>
        <v>0</v>
      </c>
      <c r="H55" s="136">
        <v>490</v>
      </c>
      <c r="I55" s="132">
        <v>245</v>
      </c>
      <c r="J55" s="132">
        <v>980</v>
      </c>
    </row>
    <row r="56" spans="1:10" ht="15" x14ac:dyDescent="0.2">
      <c r="A56" s="1023" t="s">
        <v>849</v>
      </c>
      <c r="B56" s="72" t="s">
        <v>845</v>
      </c>
      <c r="C56" s="387">
        <f>Прайс!D87</f>
        <v>820</v>
      </c>
      <c r="D56" s="138">
        <f t="shared" ref="D56" si="4">IF(E56=0,0,IF(ROUND(C56-C56*$D$5,0)=C56,0,ROUND(C56-C56*$D$5,0)))</f>
        <v>0</v>
      </c>
      <c r="E56" s="609"/>
      <c r="F56" s="388">
        <f t="shared" ref="F56" si="5">E56*D56</f>
        <v>0</v>
      </c>
      <c r="G56" s="154">
        <f t="shared" si="2"/>
        <v>0</v>
      </c>
      <c r="H56" s="136">
        <v>500</v>
      </c>
      <c r="I56" s="132">
        <v>250</v>
      </c>
      <c r="J56" s="132">
        <v>1000</v>
      </c>
    </row>
    <row r="57" spans="1:10" x14ac:dyDescent="0.2">
      <c r="A57" s="336" t="s">
        <v>819</v>
      </c>
      <c r="B57" s="337"/>
      <c r="C57" s="351"/>
      <c r="D57" s="337"/>
      <c r="E57" s="1095"/>
      <c r="F57" s="337"/>
      <c r="G57" s="154">
        <f t="shared" si="2"/>
        <v>0</v>
      </c>
      <c r="H57" s="136">
        <v>510</v>
      </c>
      <c r="I57" s="132">
        <v>255</v>
      </c>
      <c r="J57" s="132">
        <v>1020</v>
      </c>
    </row>
    <row r="58" spans="1:10" x14ac:dyDescent="0.2">
      <c r="A58" s="141" t="s">
        <v>40</v>
      </c>
      <c r="B58" s="142" t="s">
        <v>280</v>
      </c>
      <c r="C58" s="352">
        <f>Прайс!D89</f>
        <v>310</v>
      </c>
      <c r="D58" s="149">
        <f t="shared" ref="D58:D63" si="6">IF(E58=0,0,IF(ROUND(C58-C58*$D$5,0)=C58,0,ROUND(C58-C58*$D$5,0)))</f>
        <v>0</v>
      </c>
      <c r="E58" s="609"/>
      <c r="F58" s="1088">
        <f t="shared" ref="F58:F63" si="7">E58*D58</f>
        <v>0</v>
      </c>
      <c r="G58" s="154">
        <f t="shared" si="2"/>
        <v>0</v>
      </c>
      <c r="H58" s="136">
        <v>520</v>
      </c>
      <c r="I58" s="132">
        <v>260</v>
      </c>
      <c r="J58" s="132">
        <v>1040</v>
      </c>
    </row>
    <row r="59" spans="1:10" x14ac:dyDescent="0.2">
      <c r="A59" s="143" t="s">
        <v>398</v>
      </c>
      <c r="B59" s="137" t="s">
        <v>397</v>
      </c>
      <c r="C59" s="352">
        <f>Прайс!D90</f>
        <v>310</v>
      </c>
      <c r="D59" s="149">
        <f t="shared" si="6"/>
        <v>0</v>
      </c>
      <c r="E59" s="609"/>
      <c r="F59" s="388">
        <f t="shared" si="7"/>
        <v>0</v>
      </c>
      <c r="G59" s="154">
        <f t="shared" si="2"/>
        <v>0</v>
      </c>
      <c r="H59" s="136">
        <v>530</v>
      </c>
      <c r="I59" s="132">
        <v>265</v>
      </c>
      <c r="J59" s="132">
        <v>1060</v>
      </c>
    </row>
    <row r="60" spans="1:10" x14ac:dyDescent="0.2">
      <c r="A60" s="143" t="s">
        <v>43</v>
      </c>
      <c r="B60" s="137" t="s">
        <v>399</v>
      </c>
      <c r="C60" s="352">
        <f>Прайс!D91</f>
        <v>310</v>
      </c>
      <c r="D60" s="149">
        <f t="shared" si="6"/>
        <v>0</v>
      </c>
      <c r="E60" s="609"/>
      <c r="F60" s="388">
        <f t="shared" si="7"/>
        <v>0</v>
      </c>
      <c r="G60" s="154">
        <f t="shared" si="2"/>
        <v>0</v>
      </c>
      <c r="H60" s="136">
        <v>540</v>
      </c>
      <c r="I60" s="132">
        <v>270</v>
      </c>
      <c r="J60" s="132">
        <v>1080</v>
      </c>
    </row>
    <row r="61" spans="1:10" x14ac:dyDescent="0.2">
      <c r="A61" s="144" t="s">
        <v>44</v>
      </c>
      <c r="B61" s="137" t="s">
        <v>400</v>
      </c>
      <c r="C61" s="352">
        <f>Прайс!D92</f>
        <v>310</v>
      </c>
      <c r="D61" s="149">
        <f t="shared" si="6"/>
        <v>0</v>
      </c>
      <c r="E61" s="609"/>
      <c r="F61" s="388">
        <f t="shared" si="7"/>
        <v>0</v>
      </c>
      <c r="G61" s="154">
        <f t="shared" si="2"/>
        <v>0</v>
      </c>
      <c r="H61" s="136">
        <v>550</v>
      </c>
      <c r="I61" s="132">
        <v>275</v>
      </c>
      <c r="J61" s="132">
        <v>1100</v>
      </c>
    </row>
    <row r="62" spans="1:10" x14ac:dyDescent="0.2">
      <c r="A62" s="144" t="s">
        <v>401</v>
      </c>
      <c r="B62" s="137" t="s">
        <v>402</v>
      </c>
      <c r="C62" s="352">
        <f>Прайс!D93</f>
        <v>310</v>
      </c>
      <c r="D62" s="149">
        <f t="shared" si="6"/>
        <v>0</v>
      </c>
      <c r="E62" s="609"/>
      <c r="F62" s="388">
        <f t="shared" si="7"/>
        <v>0</v>
      </c>
      <c r="G62" s="154">
        <f t="shared" si="2"/>
        <v>0</v>
      </c>
      <c r="H62" s="136">
        <v>560</v>
      </c>
      <c r="I62" s="132">
        <v>280</v>
      </c>
      <c r="J62" s="132">
        <v>1120</v>
      </c>
    </row>
    <row r="63" spans="1:10" ht="13.5" thickBot="1" x14ac:dyDescent="0.25">
      <c r="A63" s="144" t="s">
        <v>39</v>
      </c>
      <c r="B63" s="137" t="s">
        <v>403</v>
      </c>
      <c r="C63" s="352">
        <f>Прайс!D94</f>
        <v>310</v>
      </c>
      <c r="D63" s="149">
        <f t="shared" si="6"/>
        <v>0</v>
      </c>
      <c r="E63" s="609"/>
      <c r="F63" s="388">
        <f t="shared" si="7"/>
        <v>0</v>
      </c>
      <c r="G63" s="154">
        <f t="shared" si="2"/>
        <v>0</v>
      </c>
      <c r="H63" s="136">
        <v>570</v>
      </c>
      <c r="I63" s="132">
        <v>285</v>
      </c>
      <c r="J63" s="132">
        <v>1140</v>
      </c>
    </row>
    <row r="64" spans="1:10" x14ac:dyDescent="0.2">
      <c r="A64" s="320" t="s">
        <v>820</v>
      </c>
      <c r="B64" s="321"/>
      <c r="C64" s="353"/>
      <c r="D64" s="321"/>
      <c r="E64" s="654"/>
      <c r="F64" s="321"/>
      <c r="G64" s="154">
        <f t="shared" si="2"/>
        <v>0</v>
      </c>
      <c r="H64" s="136">
        <v>580</v>
      </c>
      <c r="I64" s="132">
        <v>290</v>
      </c>
      <c r="J64" s="132">
        <v>1160</v>
      </c>
    </row>
    <row r="65" spans="1:10" x14ac:dyDescent="0.2">
      <c r="A65" s="143" t="s">
        <v>410</v>
      </c>
      <c r="B65" s="137" t="s">
        <v>409</v>
      </c>
      <c r="C65" s="226">
        <f>Прайс!D96</f>
        <v>310</v>
      </c>
      <c r="D65" s="138">
        <f t="shared" ref="D65:D69" si="8">IF(E65=0,0,IF(ROUND(C65-C65*$D$5,0)=C65,0,ROUND(C65-C65*$D$5,0)))</f>
        <v>0</v>
      </c>
      <c r="E65" s="609"/>
      <c r="F65" s="388">
        <f t="shared" ref="F65:F69" si="9">E65*D65</f>
        <v>0</v>
      </c>
      <c r="G65" s="154">
        <f t="shared" si="2"/>
        <v>0</v>
      </c>
      <c r="H65" s="136">
        <v>590</v>
      </c>
      <c r="I65" s="132">
        <v>295</v>
      </c>
      <c r="J65" s="132">
        <v>1180</v>
      </c>
    </row>
    <row r="66" spans="1:10" x14ac:dyDescent="0.2">
      <c r="A66" s="143" t="s">
        <v>412</v>
      </c>
      <c r="B66" s="137" t="s">
        <v>411</v>
      </c>
      <c r="C66" s="226">
        <f>Прайс!D97</f>
        <v>310</v>
      </c>
      <c r="D66" s="138">
        <f t="shared" si="8"/>
        <v>0</v>
      </c>
      <c r="E66" s="609"/>
      <c r="F66" s="388">
        <f t="shared" si="9"/>
        <v>0</v>
      </c>
      <c r="G66" s="154">
        <f t="shared" si="2"/>
        <v>0</v>
      </c>
      <c r="H66" s="136">
        <v>600</v>
      </c>
      <c r="I66" s="132">
        <v>300</v>
      </c>
      <c r="J66" s="132">
        <v>1200</v>
      </c>
    </row>
    <row r="67" spans="1:10" x14ac:dyDescent="0.2">
      <c r="A67" s="143" t="s">
        <v>414</v>
      </c>
      <c r="B67" s="137" t="s">
        <v>413</v>
      </c>
      <c r="C67" s="226">
        <f>Прайс!D98</f>
        <v>310</v>
      </c>
      <c r="D67" s="138">
        <f t="shared" si="8"/>
        <v>0</v>
      </c>
      <c r="E67" s="609"/>
      <c r="F67" s="388">
        <f t="shared" si="9"/>
        <v>0</v>
      </c>
      <c r="G67" s="154">
        <f t="shared" si="2"/>
        <v>0</v>
      </c>
      <c r="H67" s="136">
        <v>610</v>
      </c>
      <c r="I67" s="132">
        <v>305</v>
      </c>
      <c r="J67" s="132">
        <v>1220</v>
      </c>
    </row>
    <row r="68" spans="1:10" x14ac:dyDescent="0.2">
      <c r="A68" s="143" t="s">
        <v>415</v>
      </c>
      <c r="B68" s="137" t="s">
        <v>417</v>
      </c>
      <c r="C68" s="226">
        <f>Прайс!D99</f>
        <v>310</v>
      </c>
      <c r="D68" s="138">
        <f t="shared" si="8"/>
        <v>0</v>
      </c>
      <c r="E68" s="609"/>
      <c r="F68" s="388">
        <f t="shared" si="9"/>
        <v>0</v>
      </c>
      <c r="G68" s="154">
        <f t="shared" si="2"/>
        <v>0</v>
      </c>
      <c r="H68" s="136">
        <v>620</v>
      </c>
      <c r="I68" s="132">
        <v>310</v>
      </c>
      <c r="J68" s="132">
        <v>1240</v>
      </c>
    </row>
    <row r="69" spans="1:10" x14ac:dyDescent="0.2">
      <c r="A69" s="143" t="s">
        <v>416</v>
      </c>
      <c r="B69" s="137" t="s">
        <v>418</v>
      </c>
      <c r="C69" s="226">
        <f>Прайс!D100</f>
        <v>310</v>
      </c>
      <c r="D69" s="138">
        <f t="shared" si="8"/>
        <v>0</v>
      </c>
      <c r="E69" s="609"/>
      <c r="F69" s="388">
        <f t="shared" si="9"/>
        <v>0</v>
      </c>
      <c r="G69" s="154">
        <f t="shared" ref="G69:G128" si="10">E69*C69</f>
        <v>0</v>
      </c>
      <c r="H69" s="136">
        <v>630</v>
      </c>
      <c r="I69" s="132">
        <v>315</v>
      </c>
      <c r="J69" s="132">
        <v>1260</v>
      </c>
    </row>
    <row r="70" spans="1:10" x14ac:dyDescent="0.2">
      <c r="A70" s="323" t="s">
        <v>697</v>
      </c>
      <c r="B70" s="324"/>
      <c r="C70" s="354"/>
      <c r="D70" s="324"/>
      <c r="E70" s="1094"/>
      <c r="F70" s="324"/>
      <c r="G70" s="154">
        <f t="shared" si="10"/>
        <v>0</v>
      </c>
      <c r="H70" s="136">
        <v>640</v>
      </c>
      <c r="I70" s="132">
        <v>320</v>
      </c>
      <c r="J70" s="132">
        <v>1280</v>
      </c>
    </row>
    <row r="71" spans="1:10" x14ac:dyDescent="0.2">
      <c r="A71" s="141" t="s">
        <v>39</v>
      </c>
      <c r="B71" s="142" t="s">
        <v>280</v>
      </c>
      <c r="C71" s="352">
        <f>Прайс!D102</f>
        <v>350</v>
      </c>
      <c r="D71" s="149">
        <f t="shared" ref="D71:D80" si="11">IF(E71=0,0,IF(ROUND(C71-C71*$D$5,0)=C71,0,ROUND(C71-C71*$D$5,0)))</f>
        <v>0</v>
      </c>
      <c r="E71" s="609"/>
      <c r="F71" s="1088">
        <f t="shared" ref="F71:F80" si="12">E71*D71</f>
        <v>0</v>
      </c>
      <c r="G71" s="154">
        <f t="shared" si="10"/>
        <v>0</v>
      </c>
      <c r="H71" s="136">
        <v>640</v>
      </c>
      <c r="I71" s="132">
        <v>320</v>
      </c>
      <c r="J71" s="132">
        <v>1280</v>
      </c>
    </row>
    <row r="72" spans="1:10" x14ac:dyDescent="0.2">
      <c r="A72" s="143" t="s">
        <v>40</v>
      </c>
      <c r="B72" s="137" t="s">
        <v>281</v>
      </c>
      <c r="C72" s="352">
        <f>Прайс!D103</f>
        <v>350</v>
      </c>
      <c r="D72" s="149">
        <f t="shared" si="11"/>
        <v>0</v>
      </c>
      <c r="E72" s="609"/>
      <c r="F72" s="388">
        <f t="shared" si="12"/>
        <v>0</v>
      </c>
      <c r="G72" s="154">
        <f t="shared" si="10"/>
        <v>0</v>
      </c>
      <c r="H72" s="136">
        <v>650</v>
      </c>
      <c r="I72" s="132">
        <v>325</v>
      </c>
      <c r="J72" s="132">
        <v>1300</v>
      </c>
    </row>
    <row r="73" spans="1:10" x14ac:dyDescent="0.2">
      <c r="A73" s="143" t="s">
        <v>41</v>
      </c>
      <c r="B73" s="137" t="s">
        <v>282</v>
      </c>
      <c r="C73" s="352">
        <f>Прайс!D104</f>
        <v>350</v>
      </c>
      <c r="D73" s="149">
        <f t="shared" si="11"/>
        <v>0</v>
      </c>
      <c r="E73" s="609"/>
      <c r="F73" s="388">
        <f t="shared" si="12"/>
        <v>0</v>
      </c>
      <c r="G73" s="154">
        <f t="shared" si="10"/>
        <v>0</v>
      </c>
      <c r="H73" s="136">
        <v>660</v>
      </c>
      <c r="I73" s="132">
        <v>330</v>
      </c>
      <c r="J73" s="132">
        <v>1320</v>
      </c>
    </row>
    <row r="74" spans="1:10" x14ac:dyDescent="0.2">
      <c r="A74" s="144" t="s">
        <v>42</v>
      </c>
      <c r="B74" s="137" t="s">
        <v>283</v>
      </c>
      <c r="C74" s="352">
        <f>Прайс!D105</f>
        <v>350</v>
      </c>
      <c r="D74" s="149">
        <f t="shared" si="11"/>
        <v>0</v>
      </c>
      <c r="E74" s="609"/>
      <c r="F74" s="388">
        <f t="shared" si="12"/>
        <v>0</v>
      </c>
      <c r="G74" s="154">
        <f t="shared" si="10"/>
        <v>0</v>
      </c>
      <c r="H74" s="136">
        <v>670</v>
      </c>
      <c r="I74" s="132">
        <v>335</v>
      </c>
      <c r="J74" s="132">
        <v>1340</v>
      </c>
    </row>
    <row r="75" spans="1:10" x14ac:dyDescent="0.2">
      <c r="A75" s="144" t="s">
        <v>43</v>
      </c>
      <c r="B75" s="137" t="s">
        <v>421</v>
      </c>
      <c r="C75" s="352">
        <f>Прайс!D106</f>
        <v>350</v>
      </c>
      <c r="D75" s="149">
        <f t="shared" si="11"/>
        <v>0</v>
      </c>
      <c r="E75" s="609"/>
      <c r="F75" s="388">
        <f t="shared" si="12"/>
        <v>0</v>
      </c>
      <c r="G75" s="154">
        <f t="shared" si="10"/>
        <v>0</v>
      </c>
      <c r="H75" s="136">
        <v>680</v>
      </c>
      <c r="I75" s="132">
        <v>340</v>
      </c>
      <c r="J75" s="132">
        <v>1360</v>
      </c>
    </row>
    <row r="76" spans="1:10" x14ac:dyDescent="0.2">
      <c r="A76" s="144" t="s">
        <v>44</v>
      </c>
      <c r="B76" s="137" t="s">
        <v>284</v>
      </c>
      <c r="C76" s="352">
        <f>Прайс!D107</f>
        <v>350</v>
      </c>
      <c r="D76" s="149">
        <f t="shared" si="11"/>
        <v>0</v>
      </c>
      <c r="E76" s="609"/>
      <c r="F76" s="388">
        <f t="shared" si="12"/>
        <v>0</v>
      </c>
      <c r="G76" s="154">
        <f t="shared" si="10"/>
        <v>0</v>
      </c>
      <c r="H76" s="136">
        <v>690</v>
      </c>
      <c r="I76" s="132">
        <v>345</v>
      </c>
      <c r="J76" s="132">
        <v>1380</v>
      </c>
    </row>
    <row r="77" spans="1:10" x14ac:dyDescent="0.2">
      <c r="A77" s="144" t="s">
        <v>45</v>
      </c>
      <c r="B77" s="137" t="s">
        <v>404</v>
      </c>
      <c r="C77" s="352">
        <f>Прайс!D108</f>
        <v>350</v>
      </c>
      <c r="D77" s="149">
        <f t="shared" si="11"/>
        <v>0</v>
      </c>
      <c r="E77" s="609"/>
      <c r="F77" s="388">
        <f t="shared" si="12"/>
        <v>0</v>
      </c>
      <c r="G77" s="154">
        <f t="shared" si="10"/>
        <v>0</v>
      </c>
      <c r="H77" s="136">
        <v>700</v>
      </c>
      <c r="I77" s="132">
        <v>350</v>
      </c>
      <c r="J77" s="132">
        <v>1400</v>
      </c>
    </row>
    <row r="78" spans="1:10" x14ac:dyDescent="0.2">
      <c r="A78" s="144" t="s">
        <v>46</v>
      </c>
      <c r="B78" s="137" t="s">
        <v>405</v>
      </c>
      <c r="C78" s="352">
        <f>Прайс!D109</f>
        <v>350</v>
      </c>
      <c r="D78" s="149">
        <f t="shared" si="11"/>
        <v>0</v>
      </c>
      <c r="E78" s="609"/>
      <c r="F78" s="388">
        <f t="shared" si="12"/>
        <v>0</v>
      </c>
      <c r="G78" s="154">
        <f t="shared" si="10"/>
        <v>0</v>
      </c>
      <c r="H78" s="136">
        <v>710</v>
      </c>
      <c r="I78" s="132">
        <v>355</v>
      </c>
      <c r="J78" s="132">
        <v>1420</v>
      </c>
    </row>
    <row r="79" spans="1:10" x14ac:dyDescent="0.2">
      <c r="A79" s="144" t="s">
        <v>47</v>
      </c>
      <c r="B79" s="137" t="s">
        <v>287</v>
      </c>
      <c r="C79" s="352">
        <f>Прайс!D110</f>
        <v>350</v>
      </c>
      <c r="D79" s="149">
        <f t="shared" si="11"/>
        <v>0</v>
      </c>
      <c r="E79" s="609"/>
      <c r="F79" s="388">
        <f t="shared" si="12"/>
        <v>0</v>
      </c>
      <c r="G79" s="154">
        <f t="shared" si="10"/>
        <v>0</v>
      </c>
      <c r="H79" s="136">
        <v>720</v>
      </c>
      <c r="I79" s="132">
        <v>360</v>
      </c>
      <c r="J79" s="132">
        <v>1440</v>
      </c>
    </row>
    <row r="80" spans="1:10" ht="13.5" thickBot="1" x14ac:dyDescent="0.25">
      <c r="A80" s="145" t="s">
        <v>48</v>
      </c>
      <c r="B80" s="139" t="s">
        <v>288</v>
      </c>
      <c r="C80" s="352">
        <f>Прайс!D111</f>
        <v>350</v>
      </c>
      <c r="D80" s="149">
        <f t="shared" si="11"/>
        <v>0</v>
      </c>
      <c r="E80" s="609"/>
      <c r="F80" s="611">
        <f t="shared" si="12"/>
        <v>0</v>
      </c>
      <c r="G80" s="154">
        <f t="shared" si="10"/>
        <v>0</v>
      </c>
      <c r="H80" s="136">
        <v>730</v>
      </c>
      <c r="I80" s="132">
        <v>365</v>
      </c>
      <c r="J80" s="132">
        <v>1460</v>
      </c>
    </row>
    <row r="81" spans="1:10" ht="13.5" thickBot="1" x14ac:dyDescent="0.25">
      <c r="A81" s="320" t="s">
        <v>406</v>
      </c>
      <c r="B81" s="321"/>
      <c r="C81" s="353"/>
      <c r="D81" s="321"/>
      <c r="E81" s="1096"/>
      <c r="F81" s="566"/>
      <c r="G81" s="154">
        <f t="shared" si="10"/>
        <v>0</v>
      </c>
      <c r="H81" s="136">
        <v>740</v>
      </c>
      <c r="I81" s="132">
        <v>370</v>
      </c>
      <c r="J81" s="132">
        <v>1480</v>
      </c>
    </row>
    <row r="82" spans="1:10" x14ac:dyDescent="0.2">
      <c r="A82" s="144" t="s">
        <v>49</v>
      </c>
      <c r="B82" s="137" t="s">
        <v>289</v>
      </c>
      <c r="C82" s="352">
        <f>Прайс!D113</f>
        <v>780</v>
      </c>
      <c r="D82" s="138">
        <f t="shared" ref="D82:D91" si="13">IF(E82=0,0,IF(ROUND(C82-C82*$D$5,0)=C82,0,ROUND(C82-C82*$D$5,0)))</f>
        <v>0</v>
      </c>
      <c r="E82" s="609"/>
      <c r="F82" s="613">
        <f t="shared" ref="F82:F91" si="14">E82*D82</f>
        <v>0</v>
      </c>
      <c r="G82" s="154">
        <f t="shared" si="10"/>
        <v>0</v>
      </c>
      <c r="H82" s="136">
        <v>750</v>
      </c>
      <c r="I82" s="132">
        <v>375</v>
      </c>
      <c r="J82" s="132">
        <v>1500</v>
      </c>
    </row>
    <row r="83" spans="1:10" x14ac:dyDescent="0.2">
      <c r="A83" s="144" t="s">
        <v>50</v>
      </c>
      <c r="B83" s="137" t="s">
        <v>281</v>
      </c>
      <c r="C83" s="352">
        <f>Прайс!D114</f>
        <v>780</v>
      </c>
      <c r="D83" s="138">
        <f t="shared" si="13"/>
        <v>0</v>
      </c>
      <c r="E83" s="609"/>
      <c r="F83" s="388">
        <f t="shared" si="14"/>
        <v>0</v>
      </c>
      <c r="G83" s="154">
        <f t="shared" si="10"/>
        <v>0</v>
      </c>
      <c r="H83" s="136">
        <v>760</v>
      </c>
      <c r="I83" s="132">
        <v>380</v>
      </c>
      <c r="J83" s="132">
        <v>1520</v>
      </c>
    </row>
    <row r="84" spans="1:10" x14ac:dyDescent="0.2">
      <c r="A84" s="144" t="s">
        <v>51</v>
      </c>
      <c r="B84" s="137" t="s">
        <v>290</v>
      </c>
      <c r="C84" s="352">
        <f>Прайс!D115</f>
        <v>780</v>
      </c>
      <c r="D84" s="138">
        <f t="shared" si="13"/>
        <v>0</v>
      </c>
      <c r="E84" s="609"/>
      <c r="F84" s="388">
        <f t="shared" si="14"/>
        <v>0</v>
      </c>
      <c r="G84" s="154">
        <f t="shared" si="10"/>
        <v>0</v>
      </c>
      <c r="H84" s="136">
        <v>770</v>
      </c>
      <c r="I84" s="132">
        <v>385</v>
      </c>
      <c r="J84" s="132">
        <v>1540</v>
      </c>
    </row>
    <row r="85" spans="1:10" x14ac:dyDescent="0.2">
      <c r="A85" s="144" t="s">
        <v>52</v>
      </c>
      <c r="B85" s="137" t="s">
        <v>283</v>
      </c>
      <c r="C85" s="352">
        <f>Прайс!D116</f>
        <v>780</v>
      </c>
      <c r="D85" s="138">
        <f t="shared" si="13"/>
        <v>0</v>
      </c>
      <c r="E85" s="609"/>
      <c r="F85" s="388">
        <f t="shared" si="14"/>
        <v>0</v>
      </c>
      <c r="G85" s="154">
        <f t="shared" si="10"/>
        <v>0</v>
      </c>
      <c r="H85" s="136">
        <v>780</v>
      </c>
      <c r="I85" s="132">
        <v>390</v>
      </c>
      <c r="J85" s="132">
        <v>1560</v>
      </c>
    </row>
    <row r="86" spans="1:10" x14ac:dyDescent="0.2">
      <c r="A86" s="144" t="s">
        <v>53</v>
      </c>
      <c r="B86" s="137" t="s">
        <v>421</v>
      </c>
      <c r="C86" s="352">
        <f>Прайс!D117</f>
        <v>780</v>
      </c>
      <c r="D86" s="138">
        <f t="shared" si="13"/>
        <v>0</v>
      </c>
      <c r="E86" s="609"/>
      <c r="F86" s="388">
        <f t="shared" si="14"/>
        <v>0</v>
      </c>
      <c r="G86" s="154">
        <f t="shared" si="10"/>
        <v>0</v>
      </c>
      <c r="H86" s="136">
        <v>790</v>
      </c>
      <c r="I86" s="132">
        <v>395</v>
      </c>
      <c r="J86" s="132">
        <v>1580</v>
      </c>
    </row>
    <row r="87" spans="1:10" x14ac:dyDescent="0.2">
      <c r="A87" s="144" t="s">
        <v>54</v>
      </c>
      <c r="B87" s="137" t="s">
        <v>284</v>
      </c>
      <c r="C87" s="352">
        <f>Прайс!D118</f>
        <v>780</v>
      </c>
      <c r="D87" s="138">
        <f t="shared" si="13"/>
        <v>0</v>
      </c>
      <c r="E87" s="609"/>
      <c r="F87" s="388">
        <f t="shared" si="14"/>
        <v>0</v>
      </c>
      <c r="G87" s="154">
        <f t="shared" si="10"/>
        <v>0</v>
      </c>
      <c r="H87" s="136">
        <v>800</v>
      </c>
      <c r="I87" s="132">
        <v>400</v>
      </c>
      <c r="J87" s="132">
        <v>1600</v>
      </c>
    </row>
    <row r="88" spans="1:10" x14ac:dyDescent="0.2">
      <c r="A88" s="144" t="s">
        <v>55</v>
      </c>
      <c r="B88" s="137" t="s">
        <v>291</v>
      </c>
      <c r="C88" s="352">
        <f>Прайс!D119</f>
        <v>780</v>
      </c>
      <c r="D88" s="138">
        <f t="shared" si="13"/>
        <v>0</v>
      </c>
      <c r="E88" s="609"/>
      <c r="F88" s="388">
        <f t="shared" si="14"/>
        <v>0</v>
      </c>
      <c r="G88" s="154">
        <f t="shared" si="10"/>
        <v>0</v>
      </c>
      <c r="H88" s="136">
        <v>810</v>
      </c>
      <c r="I88" s="132">
        <v>405</v>
      </c>
      <c r="J88" s="132">
        <v>1620</v>
      </c>
    </row>
    <row r="89" spans="1:10" x14ac:dyDescent="0.2">
      <c r="A89" s="144" t="s">
        <v>56</v>
      </c>
      <c r="B89" s="137" t="s">
        <v>292</v>
      </c>
      <c r="C89" s="352">
        <f>Прайс!D120</f>
        <v>780</v>
      </c>
      <c r="D89" s="138">
        <f t="shared" si="13"/>
        <v>0</v>
      </c>
      <c r="E89" s="609"/>
      <c r="F89" s="388">
        <f t="shared" si="14"/>
        <v>0</v>
      </c>
      <c r="G89" s="154">
        <f t="shared" si="10"/>
        <v>0</v>
      </c>
      <c r="H89" s="136">
        <v>820</v>
      </c>
      <c r="I89" s="132">
        <v>410</v>
      </c>
      <c r="J89" s="132">
        <v>1640</v>
      </c>
    </row>
    <row r="90" spans="1:10" x14ac:dyDescent="0.2">
      <c r="A90" s="144" t="s">
        <v>57</v>
      </c>
      <c r="B90" s="137" t="s">
        <v>293</v>
      </c>
      <c r="C90" s="352">
        <f>Прайс!D121</f>
        <v>780</v>
      </c>
      <c r="D90" s="138">
        <f t="shared" si="13"/>
        <v>0</v>
      </c>
      <c r="E90" s="609"/>
      <c r="F90" s="388">
        <f t="shared" si="14"/>
        <v>0</v>
      </c>
      <c r="G90" s="154">
        <f t="shared" si="10"/>
        <v>0</v>
      </c>
      <c r="H90" s="136">
        <v>830</v>
      </c>
      <c r="I90" s="132">
        <v>415</v>
      </c>
      <c r="J90" s="132">
        <v>1660</v>
      </c>
    </row>
    <row r="91" spans="1:10" ht="13.5" thickBot="1" x14ac:dyDescent="0.25">
      <c r="A91" s="146" t="s">
        <v>58</v>
      </c>
      <c r="B91" s="139" t="s">
        <v>294</v>
      </c>
      <c r="C91" s="352">
        <f>Прайс!D122</f>
        <v>780</v>
      </c>
      <c r="D91" s="140">
        <f t="shared" si="13"/>
        <v>0</v>
      </c>
      <c r="E91" s="609"/>
      <c r="F91" s="611">
        <f t="shared" si="14"/>
        <v>0</v>
      </c>
      <c r="G91" s="154">
        <f t="shared" si="10"/>
        <v>0</v>
      </c>
      <c r="H91" s="136">
        <v>840</v>
      </c>
      <c r="I91" s="132">
        <v>420</v>
      </c>
      <c r="J91" s="132">
        <v>1680</v>
      </c>
    </row>
    <row r="92" spans="1:10" ht="13.5" thickBot="1" x14ac:dyDescent="0.25">
      <c r="A92" s="320" t="s">
        <v>696</v>
      </c>
      <c r="B92" s="321"/>
      <c r="C92" s="353"/>
      <c r="D92" s="321"/>
      <c r="E92" s="1097"/>
      <c r="F92" s="612"/>
      <c r="G92" s="154">
        <f t="shared" si="10"/>
        <v>0</v>
      </c>
      <c r="H92" s="136">
        <v>850</v>
      </c>
      <c r="I92" s="132">
        <v>425</v>
      </c>
      <c r="J92" s="132">
        <v>1700</v>
      </c>
    </row>
    <row r="93" spans="1:10" x14ac:dyDescent="0.2">
      <c r="A93" s="143" t="s">
        <v>59</v>
      </c>
      <c r="B93" s="137" t="s">
        <v>289</v>
      </c>
      <c r="C93" s="352">
        <f>Прайс!D124</f>
        <v>1890</v>
      </c>
      <c r="D93" s="138">
        <f t="shared" ref="D93:D101" si="15">IF(E93=0,0,IF(ROUND(C93-C93*$D$5,0)=C93,0,ROUND(C93-C93*$D$5,0)))</f>
        <v>0</v>
      </c>
      <c r="E93" s="609"/>
      <c r="F93" s="613">
        <f t="shared" ref="F93:F101" si="16">E93*D93</f>
        <v>0</v>
      </c>
      <c r="G93" s="154">
        <f t="shared" si="10"/>
        <v>0</v>
      </c>
      <c r="H93" s="136">
        <v>860</v>
      </c>
      <c r="I93" s="132">
        <v>430</v>
      </c>
      <c r="J93" s="132">
        <v>1720</v>
      </c>
    </row>
    <row r="94" spans="1:10" x14ac:dyDescent="0.2">
      <c r="A94" s="143" t="s">
        <v>60</v>
      </c>
      <c r="B94" s="137" t="s">
        <v>281</v>
      </c>
      <c r="C94" s="352">
        <f>Прайс!D125</f>
        <v>1890</v>
      </c>
      <c r="D94" s="138">
        <f t="shared" si="15"/>
        <v>0</v>
      </c>
      <c r="E94" s="609"/>
      <c r="F94" s="388">
        <f t="shared" si="16"/>
        <v>0</v>
      </c>
      <c r="G94" s="154">
        <f t="shared" si="10"/>
        <v>0</v>
      </c>
      <c r="H94" s="136">
        <v>870</v>
      </c>
      <c r="I94" s="132">
        <v>435</v>
      </c>
      <c r="J94" s="132">
        <v>1740</v>
      </c>
    </row>
    <row r="95" spans="1:10" x14ac:dyDescent="0.2">
      <c r="A95" s="143" t="s">
        <v>61</v>
      </c>
      <c r="B95" s="137" t="s">
        <v>290</v>
      </c>
      <c r="C95" s="352">
        <f>Прайс!D126</f>
        <v>1890</v>
      </c>
      <c r="D95" s="138">
        <f t="shared" si="15"/>
        <v>0</v>
      </c>
      <c r="E95" s="609"/>
      <c r="F95" s="388">
        <f t="shared" si="16"/>
        <v>0</v>
      </c>
      <c r="G95" s="154">
        <f t="shared" si="10"/>
        <v>0</v>
      </c>
      <c r="H95" s="136">
        <v>880</v>
      </c>
      <c r="I95" s="132">
        <v>440</v>
      </c>
      <c r="J95" s="132">
        <v>1760</v>
      </c>
    </row>
    <row r="96" spans="1:10" x14ac:dyDescent="0.2">
      <c r="A96" s="143" t="s">
        <v>62</v>
      </c>
      <c r="B96" s="137" t="s">
        <v>283</v>
      </c>
      <c r="C96" s="352">
        <f>Прайс!D127</f>
        <v>1890</v>
      </c>
      <c r="D96" s="138">
        <f t="shared" si="15"/>
        <v>0</v>
      </c>
      <c r="E96" s="609"/>
      <c r="F96" s="388">
        <f t="shared" si="16"/>
        <v>0</v>
      </c>
      <c r="G96" s="154">
        <f t="shared" si="10"/>
        <v>0</v>
      </c>
      <c r="H96" s="136">
        <v>890</v>
      </c>
      <c r="I96" s="132">
        <v>445</v>
      </c>
      <c r="J96" s="132">
        <v>1780</v>
      </c>
    </row>
    <row r="97" spans="1:10" x14ac:dyDescent="0.2">
      <c r="A97" s="143" t="s">
        <v>63</v>
      </c>
      <c r="B97" s="137" t="s">
        <v>421</v>
      </c>
      <c r="C97" s="352">
        <f>Прайс!D128</f>
        <v>1890</v>
      </c>
      <c r="D97" s="138">
        <f t="shared" si="15"/>
        <v>0</v>
      </c>
      <c r="E97" s="609"/>
      <c r="F97" s="388">
        <f t="shared" si="16"/>
        <v>0</v>
      </c>
      <c r="G97" s="154">
        <f t="shared" si="10"/>
        <v>0</v>
      </c>
      <c r="H97" s="136">
        <v>900</v>
      </c>
      <c r="I97" s="132">
        <v>450</v>
      </c>
      <c r="J97" s="132">
        <v>1800</v>
      </c>
    </row>
    <row r="98" spans="1:10" x14ac:dyDescent="0.2">
      <c r="A98" s="143" t="s">
        <v>64</v>
      </c>
      <c r="B98" s="137" t="s">
        <v>295</v>
      </c>
      <c r="C98" s="352">
        <f>Прайс!D129</f>
        <v>1890</v>
      </c>
      <c r="D98" s="138">
        <f t="shared" si="15"/>
        <v>0</v>
      </c>
      <c r="E98" s="609"/>
      <c r="F98" s="388">
        <f t="shared" si="16"/>
        <v>0</v>
      </c>
      <c r="G98" s="154">
        <f t="shared" si="10"/>
        <v>0</v>
      </c>
      <c r="H98" s="136">
        <v>910</v>
      </c>
      <c r="I98" s="132">
        <v>455</v>
      </c>
      <c r="J98" s="132">
        <v>1820</v>
      </c>
    </row>
    <row r="99" spans="1:10" x14ac:dyDescent="0.2">
      <c r="A99" s="143" t="s">
        <v>65</v>
      </c>
      <c r="B99" s="137" t="s">
        <v>296</v>
      </c>
      <c r="C99" s="352">
        <f>Прайс!D130</f>
        <v>1890</v>
      </c>
      <c r="D99" s="138">
        <f t="shared" si="15"/>
        <v>0</v>
      </c>
      <c r="E99" s="609"/>
      <c r="F99" s="388">
        <f t="shared" si="16"/>
        <v>0</v>
      </c>
      <c r="G99" s="154">
        <f t="shared" si="10"/>
        <v>0</v>
      </c>
      <c r="H99" s="136">
        <v>920</v>
      </c>
      <c r="I99" s="132">
        <v>460</v>
      </c>
      <c r="J99" s="132">
        <v>1840</v>
      </c>
    </row>
    <row r="100" spans="1:10" x14ac:dyDescent="0.2">
      <c r="A100" s="143" t="s">
        <v>66</v>
      </c>
      <c r="B100" s="137" t="s">
        <v>297</v>
      </c>
      <c r="C100" s="352">
        <f>Прайс!D131</f>
        <v>1890</v>
      </c>
      <c r="D100" s="138">
        <f t="shared" si="15"/>
        <v>0</v>
      </c>
      <c r="E100" s="609"/>
      <c r="F100" s="388">
        <f t="shared" si="16"/>
        <v>0</v>
      </c>
      <c r="G100" s="154">
        <f t="shared" si="10"/>
        <v>0</v>
      </c>
      <c r="H100" s="136">
        <v>930</v>
      </c>
      <c r="I100" s="132">
        <v>465</v>
      </c>
      <c r="J100" s="132">
        <v>1860</v>
      </c>
    </row>
    <row r="101" spans="1:10" ht="13.5" thickBot="1" x14ac:dyDescent="0.25">
      <c r="A101" s="146" t="s">
        <v>67</v>
      </c>
      <c r="B101" s="139" t="s">
        <v>298</v>
      </c>
      <c r="C101" s="352">
        <f>Прайс!D132</f>
        <v>1890</v>
      </c>
      <c r="D101" s="140">
        <f t="shared" si="15"/>
        <v>0</v>
      </c>
      <c r="E101" s="609"/>
      <c r="F101" s="611">
        <f t="shared" si="16"/>
        <v>0</v>
      </c>
      <c r="G101" s="154">
        <f t="shared" si="10"/>
        <v>0</v>
      </c>
      <c r="H101" s="136">
        <v>940</v>
      </c>
      <c r="I101" s="132">
        <v>470</v>
      </c>
      <c r="J101" s="132">
        <v>1880</v>
      </c>
    </row>
    <row r="102" spans="1:10" x14ac:dyDescent="0.2">
      <c r="A102" s="320" t="s">
        <v>698</v>
      </c>
      <c r="B102" s="321"/>
      <c r="C102" s="353"/>
      <c r="D102" s="321"/>
      <c r="E102" s="654"/>
      <c r="F102" s="322"/>
      <c r="G102" s="154">
        <f t="shared" si="10"/>
        <v>0</v>
      </c>
      <c r="H102" s="136">
        <v>950</v>
      </c>
      <c r="I102" s="132">
        <v>475</v>
      </c>
      <c r="J102" s="132">
        <v>1900</v>
      </c>
    </row>
    <row r="103" spans="1:10" x14ac:dyDescent="0.2">
      <c r="A103" s="143" t="s">
        <v>68</v>
      </c>
      <c r="B103" s="137" t="s">
        <v>299</v>
      </c>
      <c r="C103" s="226">
        <f>Прайс!D134</f>
        <v>290</v>
      </c>
      <c r="D103" s="138">
        <f t="shared" ref="D103:D113" si="17">IF(E103=0,0,IF(ROUND(C103-C103*$D$5,0)=C103,0,ROUND(C103-C103*$D$5,0)))</f>
        <v>0</v>
      </c>
      <c r="E103" s="609"/>
      <c r="F103" s="388">
        <f t="shared" ref="F103:F113" si="18">E103*D103</f>
        <v>0</v>
      </c>
      <c r="G103" s="154">
        <f t="shared" si="10"/>
        <v>0</v>
      </c>
      <c r="H103" s="136">
        <v>960</v>
      </c>
      <c r="I103" s="132">
        <v>480</v>
      </c>
      <c r="J103" s="132">
        <v>1920</v>
      </c>
    </row>
    <row r="104" spans="1:10" x14ac:dyDescent="0.2">
      <c r="A104" s="143" t="s">
        <v>69</v>
      </c>
      <c r="B104" s="137" t="s">
        <v>300</v>
      </c>
      <c r="C104" s="226">
        <f>Прайс!D135</f>
        <v>290</v>
      </c>
      <c r="D104" s="138">
        <f t="shared" si="17"/>
        <v>0</v>
      </c>
      <c r="E104" s="609"/>
      <c r="F104" s="388">
        <f t="shared" si="18"/>
        <v>0</v>
      </c>
      <c r="G104" s="154">
        <f t="shared" si="10"/>
        <v>0</v>
      </c>
      <c r="H104" s="136">
        <v>970</v>
      </c>
      <c r="I104" s="132">
        <v>485</v>
      </c>
      <c r="J104" s="132">
        <v>1940</v>
      </c>
    </row>
    <row r="105" spans="1:10" x14ac:dyDescent="0.2">
      <c r="A105" s="143" t="s">
        <v>70</v>
      </c>
      <c r="B105" s="137" t="s">
        <v>301</v>
      </c>
      <c r="C105" s="226">
        <f>Прайс!D136</f>
        <v>290</v>
      </c>
      <c r="D105" s="138">
        <f t="shared" si="17"/>
        <v>0</v>
      </c>
      <c r="E105" s="609"/>
      <c r="F105" s="388">
        <f t="shared" si="18"/>
        <v>0</v>
      </c>
      <c r="G105" s="154">
        <f t="shared" si="10"/>
        <v>0</v>
      </c>
      <c r="H105" s="136">
        <v>980</v>
      </c>
      <c r="I105" s="132">
        <v>490</v>
      </c>
      <c r="J105" s="132">
        <v>1960</v>
      </c>
    </row>
    <row r="106" spans="1:10" x14ac:dyDescent="0.2">
      <c r="A106" s="143" t="s">
        <v>71</v>
      </c>
      <c r="B106" s="137" t="s">
        <v>302</v>
      </c>
      <c r="C106" s="226">
        <f>Прайс!D137</f>
        <v>290</v>
      </c>
      <c r="D106" s="138">
        <f t="shared" si="17"/>
        <v>0</v>
      </c>
      <c r="E106" s="609"/>
      <c r="F106" s="388">
        <f t="shared" si="18"/>
        <v>0</v>
      </c>
      <c r="G106" s="154">
        <f t="shared" si="10"/>
        <v>0</v>
      </c>
      <c r="H106" s="136">
        <v>990</v>
      </c>
      <c r="I106" s="132">
        <v>495</v>
      </c>
      <c r="J106" s="132">
        <v>1980</v>
      </c>
    </row>
    <row r="107" spans="1:10" x14ac:dyDescent="0.2">
      <c r="A107" s="143" t="s">
        <v>72</v>
      </c>
      <c r="B107" s="137" t="s">
        <v>303</v>
      </c>
      <c r="C107" s="226">
        <f>Прайс!D138</f>
        <v>290</v>
      </c>
      <c r="D107" s="138">
        <f t="shared" si="17"/>
        <v>0</v>
      </c>
      <c r="E107" s="609"/>
      <c r="F107" s="388">
        <f t="shared" si="18"/>
        <v>0</v>
      </c>
      <c r="G107" s="154">
        <f t="shared" si="10"/>
        <v>0</v>
      </c>
      <c r="H107" s="136">
        <v>1000</v>
      </c>
      <c r="I107" s="132">
        <v>500</v>
      </c>
      <c r="J107" s="132">
        <v>2000</v>
      </c>
    </row>
    <row r="108" spans="1:10" x14ac:dyDescent="0.2">
      <c r="A108" s="143" t="s">
        <v>73</v>
      </c>
      <c r="B108" s="137" t="s">
        <v>304</v>
      </c>
      <c r="C108" s="226">
        <f>Прайс!D139</f>
        <v>290</v>
      </c>
      <c r="D108" s="138">
        <f t="shared" si="17"/>
        <v>0</v>
      </c>
      <c r="E108" s="609"/>
      <c r="F108" s="388">
        <f t="shared" si="18"/>
        <v>0</v>
      </c>
      <c r="G108" s="154">
        <f t="shared" si="10"/>
        <v>0</v>
      </c>
      <c r="H108" s="136">
        <v>1010</v>
      </c>
      <c r="I108" s="132">
        <v>505</v>
      </c>
      <c r="J108" s="132">
        <v>2020</v>
      </c>
    </row>
    <row r="109" spans="1:10" x14ac:dyDescent="0.2">
      <c r="A109" s="143" t="s">
        <v>74</v>
      </c>
      <c r="B109" s="137" t="s">
        <v>305</v>
      </c>
      <c r="C109" s="226">
        <f>Прайс!D140</f>
        <v>290</v>
      </c>
      <c r="D109" s="138">
        <f t="shared" si="17"/>
        <v>0</v>
      </c>
      <c r="E109" s="609"/>
      <c r="F109" s="388">
        <f t="shared" si="18"/>
        <v>0</v>
      </c>
      <c r="G109" s="154">
        <f t="shared" si="10"/>
        <v>0</v>
      </c>
      <c r="H109" s="136">
        <v>1020</v>
      </c>
      <c r="I109" s="132">
        <v>510</v>
      </c>
      <c r="J109" s="132">
        <v>2040</v>
      </c>
    </row>
    <row r="110" spans="1:10" x14ac:dyDescent="0.2">
      <c r="A110" s="143" t="s">
        <v>75</v>
      </c>
      <c r="B110" s="137" t="s">
        <v>306</v>
      </c>
      <c r="C110" s="226">
        <f>Прайс!D141</f>
        <v>290</v>
      </c>
      <c r="D110" s="138">
        <f t="shared" si="17"/>
        <v>0</v>
      </c>
      <c r="E110" s="609"/>
      <c r="F110" s="388">
        <f t="shared" si="18"/>
        <v>0</v>
      </c>
      <c r="G110" s="154">
        <f t="shared" si="10"/>
        <v>0</v>
      </c>
      <c r="H110" s="136">
        <v>1030</v>
      </c>
      <c r="I110" s="132">
        <v>515</v>
      </c>
      <c r="J110" s="132">
        <v>2060</v>
      </c>
    </row>
    <row r="111" spans="1:10" x14ac:dyDescent="0.2">
      <c r="A111" s="143" t="s">
        <v>76</v>
      </c>
      <c r="B111" s="137" t="s">
        <v>307</v>
      </c>
      <c r="C111" s="226">
        <f>Прайс!D142</f>
        <v>290</v>
      </c>
      <c r="D111" s="138">
        <f t="shared" si="17"/>
        <v>0</v>
      </c>
      <c r="E111" s="609"/>
      <c r="F111" s="388">
        <f t="shared" si="18"/>
        <v>0</v>
      </c>
      <c r="G111" s="154">
        <f t="shared" si="10"/>
        <v>0</v>
      </c>
      <c r="H111" s="136">
        <v>1040</v>
      </c>
      <c r="I111" s="132">
        <v>520</v>
      </c>
      <c r="J111" s="132">
        <v>2080</v>
      </c>
    </row>
    <row r="112" spans="1:10" x14ac:dyDescent="0.2">
      <c r="A112" s="143" t="s">
        <v>77</v>
      </c>
      <c r="B112" s="137" t="s">
        <v>309</v>
      </c>
      <c r="C112" s="226">
        <f>Прайс!D143</f>
        <v>290</v>
      </c>
      <c r="D112" s="138">
        <f t="shared" si="17"/>
        <v>0</v>
      </c>
      <c r="E112" s="609"/>
      <c r="F112" s="388">
        <f t="shared" si="18"/>
        <v>0</v>
      </c>
      <c r="G112" s="154">
        <f t="shared" si="10"/>
        <v>0</v>
      </c>
      <c r="H112" s="136">
        <v>1050</v>
      </c>
      <c r="I112" s="132">
        <v>525</v>
      </c>
      <c r="J112" s="132">
        <v>2100</v>
      </c>
    </row>
    <row r="113" spans="1:10" x14ac:dyDescent="0.2">
      <c r="A113" s="315" t="s">
        <v>78</v>
      </c>
      <c r="B113" s="237" t="s">
        <v>308</v>
      </c>
      <c r="C113" s="280">
        <f>Прайс!D144</f>
        <v>290</v>
      </c>
      <c r="D113" s="277">
        <f t="shared" si="17"/>
        <v>0</v>
      </c>
      <c r="E113" s="609"/>
      <c r="F113" s="1087">
        <f t="shared" si="18"/>
        <v>0</v>
      </c>
      <c r="G113" s="154">
        <f t="shared" si="10"/>
        <v>0</v>
      </c>
      <c r="H113" s="136">
        <v>1060</v>
      </c>
      <c r="I113" s="132">
        <v>530</v>
      </c>
      <c r="J113" s="132">
        <v>2120</v>
      </c>
    </row>
    <row r="114" spans="1:10" ht="13.5" thickBot="1" x14ac:dyDescent="0.25">
      <c r="A114" s="143" t="s">
        <v>448</v>
      </c>
      <c r="B114" s="137" t="s">
        <v>449</v>
      </c>
      <c r="C114" s="226">
        <f>Прайс!D145</f>
        <v>590</v>
      </c>
      <c r="D114" s="138">
        <f>IF(E114=0,0,IF(ROUND(C114-C114*$D$5,0)=C114,0,ROUND(C114-C114*$D$5,0)))</f>
        <v>0</v>
      </c>
      <c r="E114" s="609"/>
      <c r="F114" s="388">
        <f>E114*D114</f>
        <v>0</v>
      </c>
      <c r="G114" s="154">
        <f t="shared" si="10"/>
        <v>0</v>
      </c>
      <c r="H114" s="136">
        <v>1070</v>
      </c>
      <c r="I114" s="132">
        <v>535</v>
      </c>
      <c r="J114" s="132">
        <v>2140</v>
      </c>
    </row>
    <row r="115" spans="1:10" ht="13.5" thickBot="1" x14ac:dyDescent="0.25">
      <c r="A115" s="329" t="s">
        <v>699</v>
      </c>
      <c r="B115" s="330"/>
      <c r="C115" s="355"/>
      <c r="D115" s="330"/>
      <c r="E115" s="654"/>
      <c r="F115" s="331"/>
      <c r="G115" s="154">
        <f t="shared" si="10"/>
        <v>0</v>
      </c>
      <c r="H115" s="136">
        <v>1080</v>
      </c>
      <c r="I115" s="132">
        <v>540</v>
      </c>
      <c r="J115" s="132">
        <v>2160</v>
      </c>
    </row>
    <row r="116" spans="1:10" x14ac:dyDescent="0.2">
      <c r="A116" s="141" t="s">
        <v>79</v>
      </c>
      <c r="B116" s="142" t="s">
        <v>310</v>
      </c>
      <c r="C116" s="352">
        <f>Прайс!D147</f>
        <v>290</v>
      </c>
      <c r="D116" s="316">
        <f t="shared" ref="D116:D121" si="19">IF(E116=0,0,IF(ROUND(C116-C116*$D$5,0)=C116,0,ROUND(C116-C116*$D$5,0)))</f>
        <v>0</v>
      </c>
      <c r="E116" s="609"/>
      <c r="F116" s="1088">
        <f t="shared" ref="F116:F121" si="20">E116*D116</f>
        <v>0</v>
      </c>
      <c r="G116" s="154">
        <f t="shared" si="10"/>
        <v>0</v>
      </c>
      <c r="H116" s="136">
        <v>1090</v>
      </c>
      <c r="I116" s="132">
        <v>545</v>
      </c>
      <c r="J116" s="132">
        <v>2180</v>
      </c>
    </row>
    <row r="117" spans="1:10" x14ac:dyDescent="0.2">
      <c r="A117" s="143" t="s">
        <v>80</v>
      </c>
      <c r="B117" s="137" t="s">
        <v>311</v>
      </c>
      <c r="C117" s="226">
        <f>Прайс!D148</f>
        <v>290</v>
      </c>
      <c r="D117" s="138">
        <f t="shared" si="19"/>
        <v>0</v>
      </c>
      <c r="E117" s="609"/>
      <c r="F117" s="388">
        <f t="shared" si="20"/>
        <v>0</v>
      </c>
      <c r="G117" s="154">
        <f t="shared" si="10"/>
        <v>0</v>
      </c>
      <c r="H117" s="136">
        <v>1100</v>
      </c>
      <c r="I117" s="132">
        <v>550</v>
      </c>
      <c r="J117" s="132">
        <v>2200</v>
      </c>
    </row>
    <row r="118" spans="1:10" x14ac:dyDescent="0.2">
      <c r="A118" s="143" t="s">
        <v>81</v>
      </c>
      <c r="B118" s="137" t="s">
        <v>312</v>
      </c>
      <c r="C118" s="226">
        <f>Прайс!D149</f>
        <v>290</v>
      </c>
      <c r="D118" s="138">
        <f t="shared" si="19"/>
        <v>0</v>
      </c>
      <c r="E118" s="609"/>
      <c r="F118" s="388">
        <f t="shared" si="20"/>
        <v>0</v>
      </c>
      <c r="G118" s="154">
        <f t="shared" si="10"/>
        <v>0</v>
      </c>
      <c r="H118" s="136">
        <v>1110</v>
      </c>
      <c r="I118" s="132">
        <v>555</v>
      </c>
      <c r="J118" s="132">
        <v>2220</v>
      </c>
    </row>
    <row r="119" spans="1:10" x14ac:dyDescent="0.2">
      <c r="A119" s="143" t="s">
        <v>82</v>
      </c>
      <c r="B119" s="137" t="s">
        <v>313</v>
      </c>
      <c r="C119" s="226">
        <f>Прайс!D150</f>
        <v>290</v>
      </c>
      <c r="D119" s="138">
        <f t="shared" si="19"/>
        <v>0</v>
      </c>
      <c r="E119" s="609"/>
      <c r="F119" s="388">
        <f t="shared" si="20"/>
        <v>0</v>
      </c>
      <c r="G119" s="154">
        <f t="shared" si="10"/>
        <v>0</v>
      </c>
      <c r="H119" s="136">
        <v>1120</v>
      </c>
      <c r="I119" s="132">
        <v>560</v>
      </c>
      <c r="J119" s="132">
        <v>2240</v>
      </c>
    </row>
    <row r="120" spans="1:10" x14ac:dyDescent="0.2">
      <c r="A120" s="143" t="s">
        <v>83</v>
      </c>
      <c r="B120" s="137" t="s">
        <v>314</v>
      </c>
      <c r="C120" s="226">
        <f>Прайс!D151</f>
        <v>290</v>
      </c>
      <c r="D120" s="138">
        <f t="shared" si="19"/>
        <v>0</v>
      </c>
      <c r="E120" s="609"/>
      <c r="F120" s="388">
        <f t="shared" si="20"/>
        <v>0</v>
      </c>
      <c r="G120" s="154">
        <f t="shared" si="10"/>
        <v>0</v>
      </c>
      <c r="H120" s="136">
        <v>1130</v>
      </c>
      <c r="I120" s="132">
        <v>565</v>
      </c>
      <c r="J120" s="132">
        <v>2260</v>
      </c>
    </row>
    <row r="121" spans="1:10" ht="13.5" thickBot="1" x14ac:dyDescent="0.25">
      <c r="A121" s="146" t="s">
        <v>84</v>
      </c>
      <c r="B121" s="139" t="s">
        <v>315</v>
      </c>
      <c r="C121" s="226">
        <f>Прайс!D152</f>
        <v>290</v>
      </c>
      <c r="D121" s="140">
        <f t="shared" si="19"/>
        <v>0</v>
      </c>
      <c r="E121" s="609"/>
      <c r="F121" s="611">
        <f t="shared" si="20"/>
        <v>0</v>
      </c>
      <c r="G121" s="154">
        <f t="shared" si="10"/>
        <v>0</v>
      </c>
      <c r="H121" s="136">
        <v>1140</v>
      </c>
      <c r="I121" s="132">
        <v>570</v>
      </c>
      <c r="J121" s="132">
        <v>2280</v>
      </c>
    </row>
    <row r="122" spans="1:10" x14ac:dyDescent="0.2">
      <c r="A122" s="320" t="s">
        <v>700</v>
      </c>
      <c r="B122" s="321"/>
      <c r="C122" s="353"/>
      <c r="D122" s="321"/>
      <c r="E122" s="654"/>
      <c r="F122" s="322"/>
      <c r="G122" s="154">
        <f t="shared" si="10"/>
        <v>0</v>
      </c>
      <c r="H122" s="136">
        <v>1150</v>
      </c>
      <c r="I122" s="132">
        <v>575</v>
      </c>
      <c r="J122" s="132">
        <v>2300</v>
      </c>
    </row>
    <row r="123" spans="1:10" ht="13.5" thickBot="1" x14ac:dyDescent="0.25">
      <c r="A123" s="146" t="s">
        <v>701</v>
      </c>
      <c r="B123" s="139" t="s">
        <v>354</v>
      </c>
      <c r="C123" s="227">
        <f>Прайс!D159</f>
        <v>250</v>
      </c>
      <c r="D123" s="140">
        <f>IF(E123=0,0,IF(ROUND(C123-C123*$D$5,0)=C123,0,ROUND(C123-C123*$D$5,0)))</f>
        <v>0</v>
      </c>
      <c r="E123" s="609"/>
      <c r="F123" s="611">
        <f>E123*D123</f>
        <v>0</v>
      </c>
      <c r="G123" s="154">
        <f t="shared" si="10"/>
        <v>0</v>
      </c>
      <c r="H123" s="136">
        <v>1160</v>
      </c>
      <c r="I123" s="132">
        <v>580</v>
      </c>
      <c r="J123" s="132">
        <v>2320</v>
      </c>
    </row>
    <row r="124" spans="1:10" ht="13.5" thickBot="1" x14ac:dyDescent="0.25">
      <c r="A124" s="326" t="s">
        <v>450</v>
      </c>
      <c r="B124" s="327"/>
      <c r="C124" s="356"/>
      <c r="D124" s="327"/>
      <c r="E124" s="654"/>
      <c r="F124" s="328"/>
      <c r="G124" s="154">
        <f t="shared" si="10"/>
        <v>0</v>
      </c>
      <c r="H124" s="136">
        <v>1170</v>
      </c>
      <c r="I124" s="132">
        <v>585</v>
      </c>
      <c r="J124" s="132">
        <v>2340</v>
      </c>
    </row>
    <row r="125" spans="1:10" x14ac:dyDescent="0.2">
      <c r="A125" s="143" t="s">
        <v>451</v>
      </c>
      <c r="B125" s="137" t="s">
        <v>457</v>
      </c>
      <c r="C125" s="352">
        <f>Прайс!D154</f>
        <v>290</v>
      </c>
      <c r="D125" s="138">
        <f t="shared" ref="D125:D128" si="21">IF(E125=0,0,IF(ROUND(C125-C125*$D$5,0)=C125,0,ROUND(C125-C125*$D$5,0)))</f>
        <v>0</v>
      </c>
      <c r="E125" s="609"/>
      <c r="F125" s="388">
        <f t="shared" ref="F125:F128" si="22">E125*D125</f>
        <v>0</v>
      </c>
      <c r="G125" s="154">
        <f t="shared" si="10"/>
        <v>0</v>
      </c>
      <c r="H125" s="136">
        <v>1180</v>
      </c>
      <c r="I125" s="132">
        <v>590</v>
      </c>
      <c r="J125" s="132">
        <v>2360</v>
      </c>
    </row>
    <row r="126" spans="1:10" x14ac:dyDescent="0.2">
      <c r="A126" s="143" t="s">
        <v>452</v>
      </c>
      <c r="B126" s="137" t="s">
        <v>458</v>
      </c>
      <c r="C126" s="352">
        <f>Прайс!D155</f>
        <v>290</v>
      </c>
      <c r="D126" s="138">
        <f t="shared" si="21"/>
        <v>0</v>
      </c>
      <c r="E126" s="609"/>
      <c r="F126" s="388">
        <f t="shared" si="22"/>
        <v>0</v>
      </c>
      <c r="G126" s="154">
        <f t="shared" si="10"/>
        <v>0</v>
      </c>
      <c r="H126" s="136">
        <v>1190</v>
      </c>
      <c r="I126" s="132">
        <v>595</v>
      </c>
      <c r="J126" s="132">
        <v>2380</v>
      </c>
    </row>
    <row r="127" spans="1:10" x14ac:dyDescent="0.2">
      <c r="A127" s="143" t="s">
        <v>453</v>
      </c>
      <c r="B127" s="137" t="s">
        <v>455</v>
      </c>
      <c r="C127" s="352">
        <f>Прайс!D156</f>
        <v>290</v>
      </c>
      <c r="D127" s="138">
        <f t="shared" si="21"/>
        <v>0</v>
      </c>
      <c r="E127" s="609"/>
      <c r="F127" s="388">
        <f t="shared" si="22"/>
        <v>0</v>
      </c>
      <c r="G127" s="154">
        <f t="shared" si="10"/>
        <v>0</v>
      </c>
      <c r="H127" s="136">
        <v>1200</v>
      </c>
      <c r="I127" s="132">
        <v>600</v>
      </c>
      <c r="J127" s="132">
        <v>2400</v>
      </c>
    </row>
    <row r="128" spans="1:10" ht="13.5" thickBot="1" x14ac:dyDescent="0.25">
      <c r="A128" s="146" t="s">
        <v>454</v>
      </c>
      <c r="B128" s="139" t="s">
        <v>456</v>
      </c>
      <c r="C128" s="352">
        <f>Прайс!D157</f>
        <v>290</v>
      </c>
      <c r="D128" s="140">
        <f t="shared" si="21"/>
        <v>0</v>
      </c>
      <c r="E128" s="609"/>
      <c r="F128" s="611">
        <f t="shared" si="22"/>
        <v>0</v>
      </c>
      <c r="G128" s="154">
        <f t="shared" si="10"/>
        <v>0</v>
      </c>
      <c r="H128" s="136">
        <v>1210</v>
      </c>
      <c r="I128" s="132">
        <v>605</v>
      </c>
      <c r="J128" s="132">
        <v>2420</v>
      </c>
    </row>
    <row r="129" spans="1:10" ht="13.5" thickBot="1" x14ac:dyDescent="0.25">
      <c r="A129" s="565" t="s">
        <v>318</v>
      </c>
      <c r="B129" s="579"/>
      <c r="C129" s="921"/>
      <c r="D129" s="579"/>
      <c r="E129" s="654"/>
      <c r="F129" s="566"/>
      <c r="G129" s="154">
        <f t="shared" ref="G129:G139" si="23">E129*C129</f>
        <v>0</v>
      </c>
      <c r="H129" s="136">
        <v>1220</v>
      </c>
      <c r="I129" s="132">
        <v>610</v>
      </c>
      <c r="J129" s="132">
        <v>2440</v>
      </c>
    </row>
    <row r="130" spans="1:10" x14ac:dyDescent="0.2">
      <c r="A130" s="338">
        <v>2023</v>
      </c>
      <c r="B130" s="134" t="s">
        <v>355</v>
      </c>
      <c r="C130" s="279">
        <f>Прайс!D160</f>
        <v>121.00000000000001</v>
      </c>
      <c r="D130" s="148">
        <f t="shared" ref="D130:D139" si="24">IF(E130=0,0,IF(ROUND(C130-C130*$D$5,0)=C130,0,ROUND(C130-C130*$D$5,0)))</f>
        <v>0</v>
      </c>
      <c r="E130" s="609"/>
      <c r="F130" s="613">
        <f t="shared" ref="F130:F139" si="25">E130*D130</f>
        <v>0</v>
      </c>
      <c r="G130" s="154">
        <f t="shared" si="23"/>
        <v>0</v>
      </c>
      <c r="H130" s="136">
        <v>1230</v>
      </c>
      <c r="I130" s="132">
        <v>615</v>
      </c>
      <c r="J130" s="132">
        <v>2460</v>
      </c>
    </row>
    <row r="131" spans="1:10" x14ac:dyDescent="0.2">
      <c r="A131" s="143">
        <v>2024</v>
      </c>
      <c r="B131" s="137" t="s">
        <v>356</v>
      </c>
      <c r="C131" s="226">
        <f>Прайс!D161</f>
        <v>110.00000000000001</v>
      </c>
      <c r="D131" s="149">
        <f t="shared" si="24"/>
        <v>0</v>
      </c>
      <c r="E131" s="609"/>
      <c r="F131" s="388">
        <f t="shared" si="25"/>
        <v>0</v>
      </c>
      <c r="G131" s="154">
        <f t="shared" si="23"/>
        <v>0</v>
      </c>
      <c r="H131" s="136">
        <v>1240</v>
      </c>
      <c r="I131" s="132">
        <v>620</v>
      </c>
      <c r="J131" s="132">
        <v>2480</v>
      </c>
    </row>
    <row r="132" spans="1:10" x14ac:dyDescent="0.2">
      <c r="A132" s="143">
        <v>2025</v>
      </c>
      <c r="B132" s="137" t="s">
        <v>357</v>
      </c>
      <c r="C132" s="226">
        <f>Прайс!D162</f>
        <v>110</v>
      </c>
      <c r="D132" s="149">
        <f t="shared" si="24"/>
        <v>0</v>
      </c>
      <c r="E132" s="609"/>
      <c r="F132" s="388">
        <f>E132*D132</f>
        <v>0</v>
      </c>
      <c r="G132" s="154">
        <f t="shared" si="23"/>
        <v>0</v>
      </c>
      <c r="H132" s="136">
        <v>1250</v>
      </c>
      <c r="I132" s="132">
        <v>625</v>
      </c>
      <c r="J132" s="132">
        <v>2500</v>
      </c>
    </row>
    <row r="133" spans="1:10" ht="13.5" thickBot="1" x14ac:dyDescent="0.25">
      <c r="A133" s="315">
        <v>130</v>
      </c>
      <c r="B133" s="237" t="s">
        <v>331</v>
      </c>
      <c r="C133" s="280">
        <f>Прайс!D163</f>
        <v>490</v>
      </c>
      <c r="D133" s="1084">
        <f t="shared" si="24"/>
        <v>0</v>
      </c>
      <c r="E133" s="609"/>
      <c r="F133" s="1087">
        <f>E133*D133</f>
        <v>0</v>
      </c>
      <c r="G133" s="154">
        <f t="shared" si="23"/>
        <v>0</v>
      </c>
      <c r="H133" s="136">
        <v>1260</v>
      </c>
      <c r="I133" s="132">
        <v>630</v>
      </c>
      <c r="J133" s="132">
        <v>2520</v>
      </c>
    </row>
    <row r="134" spans="1:10" ht="13.5" thickBot="1" x14ac:dyDescent="0.25">
      <c r="A134" s="559" t="s">
        <v>668</v>
      </c>
      <c r="B134" s="560" t="s">
        <v>332</v>
      </c>
      <c r="C134" s="561">
        <f>Прайс!D164</f>
        <v>60</v>
      </c>
      <c r="D134" s="151">
        <f t="shared" si="24"/>
        <v>0</v>
      </c>
      <c r="E134" s="1125"/>
      <c r="F134" s="1090">
        <f t="shared" ref="F134" si="26">E134*D134</f>
        <v>0</v>
      </c>
      <c r="G134" s="154">
        <f t="shared" si="23"/>
        <v>0</v>
      </c>
      <c r="H134" s="136">
        <v>1270</v>
      </c>
      <c r="I134" s="132">
        <v>635</v>
      </c>
      <c r="J134" s="132">
        <v>2540</v>
      </c>
    </row>
    <row r="135" spans="1:10" x14ac:dyDescent="0.2">
      <c r="A135" s="141" t="s">
        <v>672</v>
      </c>
      <c r="B135" s="142" t="s">
        <v>669</v>
      </c>
      <c r="C135" s="352">
        <f>Прайс!D165</f>
        <v>638</v>
      </c>
      <c r="D135" s="316">
        <f t="shared" si="24"/>
        <v>0</v>
      </c>
      <c r="E135" s="1098"/>
      <c r="F135" s="1088">
        <f>E135*D135</f>
        <v>0</v>
      </c>
      <c r="G135" s="154">
        <f t="shared" si="23"/>
        <v>0</v>
      </c>
      <c r="H135" s="136">
        <v>1280</v>
      </c>
      <c r="I135" s="132">
        <v>640</v>
      </c>
      <c r="J135" s="132">
        <v>2560</v>
      </c>
    </row>
    <row r="136" spans="1:10" x14ac:dyDescent="0.2">
      <c r="A136" s="143" t="s">
        <v>674</v>
      </c>
      <c r="B136" s="137" t="s">
        <v>670</v>
      </c>
      <c r="C136" s="226">
        <f>Прайс!D166</f>
        <v>451.00000000000006</v>
      </c>
      <c r="D136" s="138">
        <f t="shared" si="24"/>
        <v>0</v>
      </c>
      <c r="E136" s="609"/>
      <c r="F136" s="388">
        <f>E136*D136</f>
        <v>0</v>
      </c>
      <c r="G136" s="154">
        <f t="shared" si="23"/>
        <v>0</v>
      </c>
      <c r="H136" s="136">
        <v>1290</v>
      </c>
      <c r="I136" s="132">
        <v>645</v>
      </c>
      <c r="J136" s="132">
        <v>2580</v>
      </c>
    </row>
    <row r="137" spans="1:10" ht="13.5" thickBot="1" x14ac:dyDescent="0.25">
      <c r="A137" s="315" t="s">
        <v>673</v>
      </c>
      <c r="B137" s="237" t="s">
        <v>671</v>
      </c>
      <c r="C137" s="280">
        <f>Прайс!D167</f>
        <v>517</v>
      </c>
      <c r="D137" s="277">
        <f t="shared" si="24"/>
        <v>0</v>
      </c>
      <c r="E137" s="609"/>
      <c r="F137" s="1087">
        <f t="shared" si="25"/>
        <v>0</v>
      </c>
      <c r="G137" s="154">
        <f t="shared" si="23"/>
        <v>0</v>
      </c>
      <c r="H137" s="136">
        <v>1300</v>
      </c>
      <c r="I137" s="132">
        <v>650</v>
      </c>
      <c r="J137" s="132">
        <v>2600</v>
      </c>
    </row>
    <row r="138" spans="1:10" x14ac:dyDescent="0.2">
      <c r="A138" s="338" t="s">
        <v>434</v>
      </c>
      <c r="B138" s="134" t="s">
        <v>435</v>
      </c>
      <c r="C138" s="279">
        <f>Прайс!D168</f>
        <v>1188</v>
      </c>
      <c r="D138" s="135">
        <f t="shared" si="24"/>
        <v>0</v>
      </c>
      <c r="E138" s="608"/>
      <c r="F138" s="613">
        <f>E138*D138</f>
        <v>0</v>
      </c>
      <c r="G138" s="154">
        <f t="shared" si="23"/>
        <v>0</v>
      </c>
      <c r="H138" s="136">
        <v>1310</v>
      </c>
      <c r="I138" s="132">
        <v>655</v>
      </c>
      <c r="J138" s="132">
        <v>2620</v>
      </c>
    </row>
    <row r="139" spans="1:10" ht="13.5" thickBot="1" x14ac:dyDescent="0.25">
      <c r="A139" s="146">
        <v>2070</v>
      </c>
      <c r="B139" s="139" t="s">
        <v>333</v>
      </c>
      <c r="C139" s="227">
        <f>Прайс!D169</f>
        <v>726.00000000000011</v>
      </c>
      <c r="D139" s="140">
        <f t="shared" si="24"/>
        <v>0</v>
      </c>
      <c r="E139" s="610"/>
      <c r="F139" s="611">
        <f t="shared" si="25"/>
        <v>0</v>
      </c>
      <c r="G139" s="154">
        <f t="shared" si="23"/>
        <v>0</v>
      </c>
      <c r="H139" s="136">
        <v>1310</v>
      </c>
      <c r="I139" s="132">
        <v>655</v>
      </c>
      <c r="J139" s="132">
        <v>2620</v>
      </c>
    </row>
    <row r="140" spans="1:10" x14ac:dyDescent="0.2">
      <c r="A140" s="1514"/>
      <c r="B140" s="1514"/>
      <c r="C140" s="357"/>
      <c r="H140" s="136">
        <v>1310</v>
      </c>
      <c r="I140" s="132">
        <v>655</v>
      </c>
      <c r="J140" s="132">
        <v>2620</v>
      </c>
    </row>
    <row r="141" spans="1:10" x14ac:dyDescent="0.2">
      <c r="C141" s="357"/>
      <c r="H141" s="136">
        <v>1310</v>
      </c>
      <c r="I141" s="132">
        <v>655</v>
      </c>
      <c r="J141" s="132">
        <v>2620</v>
      </c>
    </row>
    <row r="142" spans="1:10" x14ac:dyDescent="0.2">
      <c r="C142" s="357"/>
      <c r="H142" s="136">
        <v>1310</v>
      </c>
      <c r="I142" s="132">
        <v>655</v>
      </c>
      <c r="J142" s="132">
        <v>2620</v>
      </c>
    </row>
    <row r="143" spans="1:10" x14ac:dyDescent="0.2">
      <c r="C143" s="357"/>
      <c r="H143" s="136">
        <v>1310</v>
      </c>
      <c r="I143" s="132">
        <v>655</v>
      </c>
      <c r="J143" s="132">
        <v>2620</v>
      </c>
    </row>
    <row r="144" spans="1:10" x14ac:dyDescent="0.2">
      <c r="C144" s="357"/>
      <c r="H144" s="136">
        <v>1310</v>
      </c>
      <c r="I144" s="132">
        <v>655</v>
      </c>
      <c r="J144" s="132">
        <v>2620</v>
      </c>
    </row>
    <row r="145" spans="3:10" x14ac:dyDescent="0.2">
      <c r="C145" s="357"/>
      <c r="H145" s="136">
        <v>1310</v>
      </c>
      <c r="I145" s="132">
        <v>655</v>
      </c>
      <c r="J145" s="132">
        <v>2620</v>
      </c>
    </row>
    <row r="146" spans="3:10" x14ac:dyDescent="0.2">
      <c r="C146" s="357"/>
      <c r="H146" s="136">
        <v>1310</v>
      </c>
      <c r="I146" s="132">
        <v>655</v>
      </c>
      <c r="J146" s="132">
        <v>2620</v>
      </c>
    </row>
    <row r="147" spans="3:10" x14ac:dyDescent="0.2">
      <c r="C147" s="357"/>
      <c r="H147" s="136">
        <v>1310</v>
      </c>
      <c r="I147" s="132">
        <v>655</v>
      </c>
      <c r="J147" s="132">
        <v>2620</v>
      </c>
    </row>
    <row r="148" spans="3:10" x14ac:dyDescent="0.2">
      <c r="C148" s="357"/>
      <c r="H148" s="136">
        <v>1310</v>
      </c>
      <c r="I148" s="132">
        <v>655</v>
      </c>
      <c r="J148" s="132">
        <v>2620</v>
      </c>
    </row>
    <row r="149" spans="3:10" x14ac:dyDescent="0.2">
      <c r="C149" s="357"/>
      <c r="H149" s="136">
        <v>1310</v>
      </c>
      <c r="I149" s="132">
        <v>655</v>
      </c>
      <c r="J149" s="132">
        <v>2620</v>
      </c>
    </row>
    <row r="150" spans="3:10" x14ac:dyDescent="0.2">
      <c r="C150" s="357"/>
      <c r="H150" s="136">
        <v>1310</v>
      </c>
      <c r="I150" s="132">
        <v>655</v>
      </c>
      <c r="J150" s="132">
        <v>2620</v>
      </c>
    </row>
    <row r="151" spans="3:10" x14ac:dyDescent="0.2">
      <c r="C151" s="357"/>
      <c r="H151" s="136">
        <v>1310</v>
      </c>
      <c r="I151" s="132">
        <v>655</v>
      </c>
      <c r="J151" s="132">
        <v>2620</v>
      </c>
    </row>
    <row r="152" spans="3:10" x14ac:dyDescent="0.2">
      <c r="C152" s="357"/>
      <c r="H152" s="136">
        <v>1310</v>
      </c>
      <c r="I152" s="132">
        <v>655</v>
      </c>
      <c r="J152" s="132">
        <v>2620</v>
      </c>
    </row>
    <row r="153" spans="3:10" x14ac:dyDescent="0.2">
      <c r="C153" s="357"/>
      <c r="H153" s="136">
        <v>1310</v>
      </c>
      <c r="I153" s="132">
        <v>655</v>
      </c>
      <c r="J153" s="132">
        <v>2620</v>
      </c>
    </row>
    <row r="154" spans="3:10" x14ac:dyDescent="0.2">
      <c r="C154" s="357"/>
      <c r="H154" s="136">
        <v>1310</v>
      </c>
      <c r="I154" s="132">
        <v>655</v>
      </c>
      <c r="J154" s="132">
        <v>2620</v>
      </c>
    </row>
    <row r="155" spans="3:10" x14ac:dyDescent="0.2">
      <c r="C155" s="357"/>
      <c r="H155" s="136">
        <v>1310</v>
      </c>
      <c r="I155" s="132">
        <v>655</v>
      </c>
      <c r="J155" s="132">
        <v>2620</v>
      </c>
    </row>
    <row r="156" spans="3:10" x14ac:dyDescent="0.2">
      <c r="C156" s="357"/>
      <c r="H156" s="136">
        <v>1310</v>
      </c>
      <c r="I156" s="132">
        <v>655</v>
      </c>
      <c r="J156" s="132">
        <v>2620</v>
      </c>
    </row>
    <row r="157" spans="3:10" x14ac:dyDescent="0.2">
      <c r="C157" s="357"/>
      <c r="H157" s="136">
        <v>1310</v>
      </c>
      <c r="I157" s="132">
        <v>655</v>
      </c>
      <c r="J157" s="132">
        <v>2620</v>
      </c>
    </row>
    <row r="158" spans="3:10" x14ac:dyDescent="0.2">
      <c r="C158" s="357"/>
      <c r="H158" s="136">
        <v>1310</v>
      </c>
      <c r="I158" s="132">
        <v>655</v>
      </c>
      <c r="J158" s="132">
        <v>2620</v>
      </c>
    </row>
    <row r="159" spans="3:10" x14ac:dyDescent="0.2">
      <c r="C159" s="357"/>
      <c r="H159" s="136">
        <v>1310</v>
      </c>
      <c r="I159" s="132">
        <v>655</v>
      </c>
      <c r="J159" s="132">
        <v>2620</v>
      </c>
    </row>
    <row r="160" spans="3:10" x14ac:dyDescent="0.2">
      <c r="C160" s="357"/>
      <c r="H160" s="136">
        <v>1310</v>
      </c>
      <c r="I160" s="132">
        <v>655</v>
      </c>
      <c r="J160" s="132">
        <v>2620</v>
      </c>
    </row>
    <row r="161" spans="3:10" x14ac:dyDescent="0.2">
      <c r="C161" s="357"/>
      <c r="H161" s="136">
        <v>1310</v>
      </c>
      <c r="I161" s="132">
        <v>655</v>
      </c>
      <c r="J161" s="132">
        <v>2620</v>
      </c>
    </row>
    <row r="162" spans="3:10" x14ac:dyDescent="0.2">
      <c r="C162" s="357"/>
      <c r="H162" s="136">
        <v>1310</v>
      </c>
      <c r="I162" s="132">
        <v>655</v>
      </c>
      <c r="J162" s="132">
        <v>2620</v>
      </c>
    </row>
    <row r="163" spans="3:10" x14ac:dyDescent="0.2">
      <c r="C163" s="357"/>
      <c r="H163" s="136">
        <v>1310</v>
      </c>
      <c r="I163" s="132">
        <v>655</v>
      </c>
      <c r="J163" s="132">
        <v>2620</v>
      </c>
    </row>
    <row r="164" spans="3:10" x14ac:dyDescent="0.2">
      <c r="C164" s="357"/>
      <c r="H164" s="136">
        <v>1310</v>
      </c>
      <c r="I164" s="132">
        <v>655</v>
      </c>
      <c r="J164" s="132">
        <v>2620</v>
      </c>
    </row>
    <row r="165" spans="3:10" x14ac:dyDescent="0.2">
      <c r="C165" s="357"/>
      <c r="H165" s="136">
        <v>1310</v>
      </c>
      <c r="I165" s="132">
        <v>655</v>
      </c>
      <c r="J165" s="132">
        <v>2620</v>
      </c>
    </row>
    <row r="166" spans="3:10" x14ac:dyDescent="0.2">
      <c r="C166" s="357"/>
      <c r="H166" s="136">
        <v>1310</v>
      </c>
      <c r="I166" s="132">
        <v>655</v>
      </c>
      <c r="J166" s="132">
        <v>2620</v>
      </c>
    </row>
    <row r="167" spans="3:10" x14ac:dyDescent="0.2">
      <c r="C167" s="357"/>
      <c r="H167" s="136">
        <v>1310</v>
      </c>
      <c r="I167" s="132">
        <v>655</v>
      </c>
      <c r="J167" s="132">
        <v>2620</v>
      </c>
    </row>
    <row r="168" spans="3:10" x14ac:dyDescent="0.2">
      <c r="C168" s="357"/>
      <c r="H168" s="136">
        <v>1310</v>
      </c>
      <c r="I168" s="132">
        <v>655</v>
      </c>
      <c r="J168" s="132">
        <v>2620</v>
      </c>
    </row>
    <row r="169" spans="3:10" x14ac:dyDescent="0.2">
      <c r="C169" s="357"/>
      <c r="H169" s="136">
        <v>1310</v>
      </c>
      <c r="I169" s="132">
        <v>655</v>
      </c>
      <c r="J169" s="132">
        <v>2620</v>
      </c>
    </row>
    <row r="170" spans="3:10" x14ac:dyDescent="0.2">
      <c r="C170" s="357"/>
      <c r="H170" s="136">
        <v>1310</v>
      </c>
      <c r="I170" s="132">
        <v>655</v>
      </c>
      <c r="J170" s="132">
        <v>2620</v>
      </c>
    </row>
    <row r="171" spans="3:10" x14ac:dyDescent="0.2">
      <c r="C171" s="357"/>
      <c r="H171" s="136">
        <v>1310</v>
      </c>
      <c r="I171" s="132">
        <v>655</v>
      </c>
      <c r="J171" s="132">
        <v>2620</v>
      </c>
    </row>
    <row r="172" spans="3:10" x14ac:dyDescent="0.2">
      <c r="C172" s="357"/>
      <c r="H172" s="136">
        <v>1310</v>
      </c>
      <c r="I172" s="132">
        <v>655</v>
      </c>
      <c r="J172" s="132">
        <v>2620</v>
      </c>
    </row>
    <row r="173" spans="3:10" x14ac:dyDescent="0.2">
      <c r="C173" s="357"/>
      <c r="H173" s="136">
        <v>1310</v>
      </c>
      <c r="I173" s="132">
        <v>655</v>
      </c>
      <c r="J173" s="132">
        <v>2620</v>
      </c>
    </row>
    <row r="174" spans="3:10" x14ac:dyDescent="0.2">
      <c r="C174" s="357"/>
      <c r="H174" s="136">
        <v>1310</v>
      </c>
      <c r="I174" s="132">
        <v>655</v>
      </c>
      <c r="J174" s="132">
        <v>2620</v>
      </c>
    </row>
    <row r="175" spans="3:10" x14ac:dyDescent="0.2">
      <c r="C175" s="357"/>
      <c r="H175" s="136">
        <v>1310</v>
      </c>
      <c r="I175" s="132">
        <v>655</v>
      </c>
      <c r="J175" s="132">
        <v>2620</v>
      </c>
    </row>
    <row r="176" spans="3:10" x14ac:dyDescent="0.2">
      <c r="C176" s="357"/>
      <c r="H176" s="136">
        <v>1310</v>
      </c>
      <c r="I176" s="132">
        <v>655</v>
      </c>
      <c r="J176" s="132">
        <v>2620</v>
      </c>
    </row>
    <row r="177" spans="3:10" x14ac:dyDescent="0.2">
      <c r="C177" s="357"/>
      <c r="H177" s="136">
        <v>1310</v>
      </c>
      <c r="I177" s="132">
        <v>655</v>
      </c>
      <c r="J177" s="132">
        <v>2620</v>
      </c>
    </row>
    <row r="178" spans="3:10" x14ac:dyDescent="0.2">
      <c r="C178" s="357"/>
      <c r="H178" s="136">
        <v>1310</v>
      </c>
      <c r="I178" s="132">
        <v>655</v>
      </c>
      <c r="J178" s="132">
        <v>2620</v>
      </c>
    </row>
    <row r="179" spans="3:10" x14ac:dyDescent="0.2">
      <c r="C179" s="357"/>
      <c r="H179" s="136">
        <v>1310</v>
      </c>
      <c r="I179" s="132">
        <v>655</v>
      </c>
      <c r="J179" s="132">
        <v>2620</v>
      </c>
    </row>
    <row r="180" spans="3:10" x14ac:dyDescent="0.2">
      <c r="C180" s="357"/>
      <c r="H180" s="136">
        <v>1310</v>
      </c>
      <c r="I180" s="132">
        <v>655</v>
      </c>
      <c r="J180" s="132">
        <v>2620</v>
      </c>
    </row>
    <row r="181" spans="3:10" x14ac:dyDescent="0.2">
      <c r="C181" s="357"/>
      <c r="H181" s="136">
        <v>1310</v>
      </c>
      <c r="I181" s="132">
        <v>655</v>
      </c>
      <c r="J181" s="132">
        <v>2620</v>
      </c>
    </row>
    <row r="182" spans="3:10" x14ac:dyDescent="0.2">
      <c r="C182" s="357"/>
      <c r="H182" s="136">
        <v>1310</v>
      </c>
      <c r="I182" s="132">
        <v>655</v>
      </c>
      <c r="J182" s="132">
        <v>2620</v>
      </c>
    </row>
    <row r="183" spans="3:10" x14ac:dyDescent="0.2">
      <c r="C183" s="357"/>
      <c r="H183" s="136">
        <v>1310</v>
      </c>
      <c r="I183" s="132">
        <v>655</v>
      </c>
      <c r="J183" s="132">
        <v>2620</v>
      </c>
    </row>
    <row r="184" spans="3:10" x14ac:dyDescent="0.2">
      <c r="C184" s="357"/>
      <c r="H184" s="136">
        <v>1310</v>
      </c>
      <c r="I184" s="132">
        <v>655</v>
      </c>
      <c r="J184" s="132">
        <v>2620</v>
      </c>
    </row>
    <row r="185" spans="3:10" x14ac:dyDescent="0.2">
      <c r="C185" s="357"/>
      <c r="H185" s="136">
        <v>1310</v>
      </c>
      <c r="I185" s="132">
        <v>655</v>
      </c>
      <c r="J185" s="132">
        <v>2620</v>
      </c>
    </row>
    <row r="186" spans="3:10" x14ac:dyDescent="0.2">
      <c r="C186" s="357"/>
      <c r="H186" s="136">
        <v>1310</v>
      </c>
      <c r="I186" s="132">
        <v>655</v>
      </c>
      <c r="J186" s="132">
        <v>2620</v>
      </c>
    </row>
    <row r="187" spans="3:10" x14ac:dyDescent="0.2">
      <c r="C187" s="357"/>
      <c r="H187" s="136">
        <v>1310</v>
      </c>
      <c r="I187" s="132">
        <v>655</v>
      </c>
      <c r="J187" s="132">
        <v>2620</v>
      </c>
    </row>
    <row r="188" spans="3:10" x14ac:dyDescent="0.2">
      <c r="C188" s="357"/>
      <c r="H188" s="136">
        <v>1310</v>
      </c>
      <c r="I188" s="132">
        <v>655</v>
      </c>
      <c r="J188" s="132">
        <v>2620</v>
      </c>
    </row>
    <row r="189" spans="3:10" x14ac:dyDescent="0.2">
      <c r="C189" s="357"/>
      <c r="H189" s="136">
        <v>1310</v>
      </c>
      <c r="I189" s="132">
        <v>655</v>
      </c>
      <c r="J189" s="132">
        <v>2620</v>
      </c>
    </row>
    <row r="190" spans="3:10" x14ac:dyDescent="0.2">
      <c r="C190" s="357"/>
      <c r="H190" s="136">
        <v>1310</v>
      </c>
      <c r="I190" s="132">
        <v>655</v>
      </c>
      <c r="J190" s="132">
        <v>2620</v>
      </c>
    </row>
    <row r="191" spans="3:10" x14ac:dyDescent="0.2">
      <c r="C191" s="357"/>
      <c r="H191" s="136">
        <v>1310</v>
      </c>
      <c r="I191" s="132">
        <v>655</v>
      </c>
      <c r="J191" s="132">
        <v>2620</v>
      </c>
    </row>
    <row r="192" spans="3:10" x14ac:dyDescent="0.2">
      <c r="C192" s="357"/>
      <c r="H192" s="136">
        <v>1310</v>
      </c>
      <c r="I192" s="132">
        <v>655</v>
      </c>
      <c r="J192" s="132">
        <v>2620</v>
      </c>
    </row>
    <row r="193" spans="3:10" x14ac:dyDescent="0.2">
      <c r="C193" s="357"/>
      <c r="H193" s="136">
        <v>1310</v>
      </c>
      <c r="I193" s="132">
        <v>655</v>
      </c>
      <c r="J193" s="132">
        <v>2620</v>
      </c>
    </row>
    <row r="194" spans="3:10" x14ac:dyDescent="0.2">
      <c r="C194" s="357"/>
      <c r="H194" s="136">
        <v>1310</v>
      </c>
      <c r="I194" s="132">
        <v>655</v>
      </c>
      <c r="J194" s="132">
        <v>2620</v>
      </c>
    </row>
    <row r="195" spans="3:10" x14ac:dyDescent="0.2">
      <c r="C195" s="357"/>
      <c r="H195" s="136">
        <v>1310</v>
      </c>
      <c r="I195" s="132">
        <v>655</v>
      </c>
      <c r="J195" s="132">
        <v>2620</v>
      </c>
    </row>
    <row r="196" spans="3:10" x14ac:dyDescent="0.2">
      <c r="C196" s="357"/>
      <c r="H196" s="136">
        <v>1310</v>
      </c>
      <c r="I196" s="132">
        <v>655</v>
      </c>
      <c r="J196" s="132">
        <v>2620</v>
      </c>
    </row>
    <row r="197" spans="3:10" x14ac:dyDescent="0.2">
      <c r="C197" s="357"/>
      <c r="H197" s="136">
        <v>1310</v>
      </c>
      <c r="I197" s="132">
        <v>655</v>
      </c>
      <c r="J197" s="132">
        <v>2620</v>
      </c>
    </row>
    <row r="198" spans="3:10" x14ac:dyDescent="0.2">
      <c r="C198" s="357"/>
      <c r="H198" s="136">
        <v>1310</v>
      </c>
      <c r="I198" s="132">
        <v>655</v>
      </c>
      <c r="J198" s="132">
        <v>2620</v>
      </c>
    </row>
    <row r="199" spans="3:10" x14ac:dyDescent="0.2">
      <c r="C199" s="357"/>
      <c r="H199" s="136">
        <v>1310</v>
      </c>
      <c r="I199" s="132">
        <v>655</v>
      </c>
      <c r="J199" s="132">
        <v>2620</v>
      </c>
    </row>
    <row r="200" spans="3:10" x14ac:dyDescent="0.2">
      <c r="C200" s="357"/>
      <c r="H200" s="136">
        <v>1310</v>
      </c>
      <c r="I200" s="132">
        <v>655</v>
      </c>
      <c r="J200" s="132">
        <v>2620</v>
      </c>
    </row>
    <row r="201" spans="3:10" x14ac:dyDescent="0.2">
      <c r="C201" s="357"/>
      <c r="H201" s="136">
        <v>1310</v>
      </c>
      <c r="I201" s="132">
        <v>655</v>
      </c>
      <c r="J201" s="132">
        <v>2620</v>
      </c>
    </row>
    <row r="202" spans="3:10" x14ac:dyDescent="0.2">
      <c r="C202" s="357"/>
      <c r="H202" s="136">
        <v>1310</v>
      </c>
      <c r="I202" s="132">
        <v>655</v>
      </c>
      <c r="J202" s="132">
        <v>2620</v>
      </c>
    </row>
    <row r="203" spans="3:10" x14ac:dyDescent="0.2">
      <c r="C203" s="357"/>
      <c r="H203" s="136">
        <v>1310</v>
      </c>
      <c r="I203" s="132">
        <v>655</v>
      </c>
      <c r="J203" s="132">
        <v>2620</v>
      </c>
    </row>
    <row r="204" spans="3:10" x14ac:dyDescent="0.2">
      <c r="C204" s="357"/>
      <c r="H204" s="136">
        <v>1310</v>
      </c>
      <c r="I204" s="132">
        <v>655</v>
      </c>
      <c r="J204" s="132">
        <v>2620</v>
      </c>
    </row>
    <row r="205" spans="3:10" x14ac:dyDescent="0.2">
      <c r="C205" s="357"/>
      <c r="H205" s="136">
        <v>1310</v>
      </c>
      <c r="I205" s="132">
        <v>655</v>
      </c>
      <c r="J205" s="132">
        <v>2620</v>
      </c>
    </row>
    <row r="206" spans="3:10" x14ac:dyDescent="0.2">
      <c r="C206" s="357"/>
      <c r="H206" s="136">
        <v>1310</v>
      </c>
      <c r="I206" s="132">
        <v>655</v>
      </c>
      <c r="J206" s="132">
        <v>2620</v>
      </c>
    </row>
    <row r="207" spans="3:10" x14ac:dyDescent="0.2">
      <c r="C207" s="357"/>
      <c r="H207" s="136">
        <v>1310</v>
      </c>
      <c r="I207" s="132">
        <v>655</v>
      </c>
      <c r="J207" s="132">
        <v>2620</v>
      </c>
    </row>
    <row r="208" spans="3:10" x14ac:dyDescent="0.2">
      <c r="H208" s="136">
        <v>1310</v>
      </c>
      <c r="I208" s="132">
        <v>655</v>
      </c>
      <c r="J208" s="132">
        <v>2620</v>
      </c>
    </row>
    <row r="209" spans="8:10" x14ac:dyDescent="0.2">
      <c r="H209" s="136">
        <v>1310</v>
      </c>
      <c r="I209" s="132">
        <v>655</v>
      </c>
      <c r="J209" s="132">
        <v>2620</v>
      </c>
    </row>
    <row r="210" spans="8:10" x14ac:dyDescent="0.2">
      <c r="H210" s="136">
        <v>1310</v>
      </c>
      <c r="I210" s="132">
        <v>655</v>
      </c>
      <c r="J210" s="132">
        <v>2620</v>
      </c>
    </row>
    <row r="211" spans="8:10" x14ac:dyDescent="0.2">
      <c r="H211" s="136">
        <v>1310</v>
      </c>
      <c r="I211" s="132">
        <v>655</v>
      </c>
      <c r="J211" s="132">
        <v>2620</v>
      </c>
    </row>
    <row r="212" spans="8:10" x14ac:dyDescent="0.2">
      <c r="H212" s="136">
        <v>1310</v>
      </c>
      <c r="I212" s="132">
        <v>655</v>
      </c>
      <c r="J212" s="132">
        <v>2620</v>
      </c>
    </row>
    <row r="213" spans="8:10" x14ac:dyDescent="0.2">
      <c r="H213" s="136">
        <v>1310</v>
      </c>
      <c r="I213" s="132">
        <v>655</v>
      </c>
      <c r="J213" s="132">
        <v>2620</v>
      </c>
    </row>
    <row r="214" spans="8:10" x14ac:dyDescent="0.2">
      <c r="H214" s="136">
        <v>1310</v>
      </c>
      <c r="I214" s="132">
        <v>655</v>
      </c>
      <c r="J214" s="132">
        <v>2620</v>
      </c>
    </row>
    <row r="215" spans="8:10" x14ac:dyDescent="0.2">
      <c r="H215" s="136">
        <v>1310</v>
      </c>
      <c r="I215" s="132">
        <v>655</v>
      </c>
      <c r="J215" s="132">
        <v>2620</v>
      </c>
    </row>
    <row r="216" spans="8:10" x14ac:dyDescent="0.2">
      <c r="H216" s="136">
        <v>1310</v>
      </c>
      <c r="I216" s="132">
        <v>655</v>
      </c>
      <c r="J216" s="132">
        <v>2620</v>
      </c>
    </row>
    <row r="217" spans="8:10" x14ac:dyDescent="0.2">
      <c r="H217" s="136">
        <v>1310</v>
      </c>
      <c r="I217" s="132">
        <v>655</v>
      </c>
      <c r="J217" s="132">
        <v>2620</v>
      </c>
    </row>
    <row r="218" spans="8:10" x14ac:dyDescent="0.2">
      <c r="H218" s="136">
        <v>1310</v>
      </c>
      <c r="I218" s="132">
        <v>655</v>
      </c>
      <c r="J218" s="132">
        <v>2620</v>
      </c>
    </row>
    <row r="219" spans="8:10" x14ac:dyDescent="0.2">
      <c r="H219" s="136">
        <v>1310</v>
      </c>
      <c r="I219" s="132">
        <v>655</v>
      </c>
      <c r="J219" s="132">
        <v>2620</v>
      </c>
    </row>
    <row r="220" spans="8:10" x14ac:dyDescent="0.2">
      <c r="H220" s="136">
        <v>1310</v>
      </c>
      <c r="I220" s="132">
        <v>655</v>
      </c>
      <c r="J220" s="132">
        <v>2620</v>
      </c>
    </row>
    <row r="221" spans="8:10" x14ac:dyDescent="0.2">
      <c r="H221" s="136">
        <v>1310</v>
      </c>
      <c r="I221" s="132">
        <v>655</v>
      </c>
      <c r="J221" s="132">
        <v>2620</v>
      </c>
    </row>
    <row r="222" spans="8:10" x14ac:dyDescent="0.2">
      <c r="H222" s="136">
        <v>1310</v>
      </c>
      <c r="I222" s="132">
        <v>655</v>
      </c>
      <c r="J222" s="132">
        <v>2620</v>
      </c>
    </row>
    <row r="223" spans="8:10" x14ac:dyDescent="0.2">
      <c r="H223" s="136">
        <v>1310</v>
      </c>
      <c r="I223" s="132">
        <v>655</v>
      </c>
      <c r="J223" s="132">
        <v>2620</v>
      </c>
    </row>
    <row r="224" spans="8:10" x14ac:dyDescent="0.2">
      <c r="H224" s="136">
        <v>1310</v>
      </c>
      <c r="I224" s="132">
        <v>655</v>
      </c>
      <c r="J224" s="132">
        <v>2620</v>
      </c>
    </row>
    <row r="225" spans="8:10" x14ac:dyDescent="0.2">
      <c r="H225" s="136">
        <v>1310</v>
      </c>
      <c r="I225" s="132">
        <v>655</v>
      </c>
      <c r="J225" s="132">
        <v>2620</v>
      </c>
    </row>
    <row r="226" spans="8:10" x14ac:dyDescent="0.2">
      <c r="H226" s="136">
        <v>1310</v>
      </c>
      <c r="I226" s="132">
        <v>655</v>
      </c>
      <c r="J226" s="132">
        <v>2620</v>
      </c>
    </row>
    <row r="227" spans="8:10" x14ac:dyDescent="0.2">
      <c r="H227" s="136">
        <v>1310</v>
      </c>
      <c r="I227" s="132">
        <v>655</v>
      </c>
      <c r="J227" s="132">
        <v>2620</v>
      </c>
    </row>
    <row r="228" spans="8:10" x14ac:dyDescent="0.2">
      <c r="H228" s="136">
        <v>1310</v>
      </c>
      <c r="I228" s="132">
        <v>655</v>
      </c>
      <c r="J228" s="132">
        <v>2620</v>
      </c>
    </row>
    <row r="229" spans="8:10" x14ac:dyDescent="0.2">
      <c r="H229" s="136">
        <v>1310</v>
      </c>
      <c r="I229" s="132">
        <v>655</v>
      </c>
      <c r="J229" s="132">
        <v>2620</v>
      </c>
    </row>
    <row r="230" spans="8:10" x14ac:dyDescent="0.2">
      <c r="H230" s="136">
        <v>1310</v>
      </c>
      <c r="I230" s="132">
        <v>655</v>
      </c>
      <c r="J230" s="132">
        <v>2620</v>
      </c>
    </row>
    <row r="231" spans="8:10" x14ac:dyDescent="0.2">
      <c r="H231" s="136">
        <v>1310</v>
      </c>
      <c r="I231" s="132">
        <v>655</v>
      </c>
      <c r="J231" s="132">
        <v>2620</v>
      </c>
    </row>
    <row r="232" spans="8:10" x14ac:dyDescent="0.2">
      <c r="H232" s="136">
        <v>1310</v>
      </c>
      <c r="I232" s="132">
        <v>655</v>
      </c>
      <c r="J232" s="132">
        <v>2620</v>
      </c>
    </row>
    <row r="233" spans="8:10" x14ac:dyDescent="0.2">
      <c r="H233" s="136">
        <v>1310</v>
      </c>
      <c r="I233" s="132">
        <v>655</v>
      </c>
      <c r="J233" s="132">
        <v>2620</v>
      </c>
    </row>
    <row r="234" spans="8:10" x14ac:dyDescent="0.2">
      <c r="H234" s="136">
        <v>1310</v>
      </c>
      <c r="I234" s="132">
        <v>655</v>
      </c>
      <c r="J234" s="132">
        <v>2620</v>
      </c>
    </row>
    <row r="235" spans="8:10" x14ac:dyDescent="0.2">
      <c r="H235" s="136">
        <v>1310</v>
      </c>
      <c r="I235" s="132">
        <v>655</v>
      </c>
      <c r="J235" s="132">
        <v>2620</v>
      </c>
    </row>
    <row r="236" spans="8:10" x14ac:dyDescent="0.2">
      <c r="H236" s="136">
        <v>1310</v>
      </c>
      <c r="I236" s="132">
        <v>655</v>
      </c>
      <c r="J236" s="132">
        <v>2620</v>
      </c>
    </row>
    <row r="237" spans="8:10" x14ac:dyDescent="0.2">
      <c r="H237" s="136">
        <v>1310</v>
      </c>
      <c r="I237" s="132">
        <v>655</v>
      </c>
      <c r="J237" s="132">
        <v>2620</v>
      </c>
    </row>
    <row r="238" spans="8:10" x14ac:dyDescent="0.2">
      <c r="H238" s="136">
        <v>1310</v>
      </c>
      <c r="I238" s="132">
        <v>655</v>
      </c>
      <c r="J238" s="132">
        <v>2620</v>
      </c>
    </row>
    <row r="239" spans="8:10" x14ac:dyDescent="0.2">
      <c r="H239" s="136">
        <v>1310</v>
      </c>
      <c r="I239" s="132">
        <v>655</v>
      </c>
      <c r="J239" s="132">
        <v>2620</v>
      </c>
    </row>
    <row r="240" spans="8:10" x14ac:dyDescent="0.2">
      <c r="H240" s="136">
        <v>1310</v>
      </c>
      <c r="I240" s="132">
        <v>655</v>
      </c>
      <c r="J240" s="132">
        <v>2620</v>
      </c>
    </row>
    <row r="241" spans="8:10" x14ac:dyDescent="0.2">
      <c r="H241" s="136">
        <v>1310</v>
      </c>
      <c r="I241" s="132">
        <v>655</v>
      </c>
      <c r="J241" s="132">
        <v>2620</v>
      </c>
    </row>
    <row r="242" spans="8:10" x14ac:dyDescent="0.2">
      <c r="H242" s="136">
        <v>1310</v>
      </c>
      <c r="I242" s="132">
        <v>655</v>
      </c>
      <c r="J242" s="132">
        <v>2620</v>
      </c>
    </row>
    <row r="243" spans="8:10" x14ac:dyDescent="0.2">
      <c r="H243" s="136">
        <v>1310</v>
      </c>
      <c r="I243" s="132">
        <v>655</v>
      </c>
      <c r="J243" s="132">
        <v>2620</v>
      </c>
    </row>
    <row r="244" spans="8:10" x14ac:dyDescent="0.2">
      <c r="H244" s="136">
        <v>1310</v>
      </c>
      <c r="I244" s="132">
        <v>655</v>
      </c>
      <c r="J244" s="132">
        <v>2620</v>
      </c>
    </row>
    <row r="245" spans="8:10" x14ac:dyDescent="0.2">
      <c r="H245" s="136">
        <v>1310</v>
      </c>
      <c r="I245" s="132">
        <v>655</v>
      </c>
      <c r="J245" s="132">
        <v>2620</v>
      </c>
    </row>
    <row r="246" spans="8:10" x14ac:dyDescent="0.2">
      <c r="H246" s="136">
        <v>1310</v>
      </c>
      <c r="I246" s="132">
        <v>655</v>
      </c>
      <c r="J246" s="132">
        <v>2620</v>
      </c>
    </row>
    <row r="247" spans="8:10" x14ac:dyDescent="0.2">
      <c r="H247" s="136">
        <v>1310</v>
      </c>
      <c r="I247" s="132">
        <v>655</v>
      </c>
      <c r="J247" s="132">
        <v>2620</v>
      </c>
    </row>
    <row r="248" spans="8:10" x14ac:dyDescent="0.2">
      <c r="H248" s="136">
        <v>1310</v>
      </c>
      <c r="I248" s="132">
        <v>655</v>
      </c>
      <c r="J248" s="132">
        <v>2620</v>
      </c>
    </row>
    <row r="249" spans="8:10" x14ac:dyDescent="0.2">
      <c r="H249" s="136">
        <v>1310</v>
      </c>
      <c r="I249" s="132">
        <v>655</v>
      </c>
      <c r="J249" s="132">
        <v>2620</v>
      </c>
    </row>
    <row r="250" spans="8:10" x14ac:dyDescent="0.2">
      <c r="H250" s="136">
        <v>1310</v>
      </c>
      <c r="I250" s="132">
        <v>655</v>
      </c>
      <c r="J250" s="132">
        <v>2620</v>
      </c>
    </row>
    <row r="251" spans="8:10" x14ac:dyDescent="0.2">
      <c r="H251" s="136">
        <v>1310</v>
      </c>
      <c r="I251" s="132">
        <v>655</v>
      </c>
      <c r="J251" s="132">
        <v>2620</v>
      </c>
    </row>
    <row r="252" spans="8:10" x14ac:dyDescent="0.2">
      <c r="H252" s="136">
        <v>1310</v>
      </c>
      <c r="I252" s="132">
        <v>655</v>
      </c>
      <c r="J252" s="132">
        <v>2620</v>
      </c>
    </row>
    <row r="253" spans="8:10" x14ac:dyDescent="0.2">
      <c r="H253" s="136">
        <v>1310</v>
      </c>
      <c r="I253" s="132">
        <v>655</v>
      </c>
      <c r="J253" s="132">
        <v>2620</v>
      </c>
    </row>
    <row r="254" spans="8:10" x14ac:dyDescent="0.2">
      <c r="H254" s="136">
        <v>1310</v>
      </c>
      <c r="I254" s="132">
        <v>655</v>
      </c>
      <c r="J254" s="132">
        <v>2620</v>
      </c>
    </row>
    <row r="255" spans="8:10" x14ac:dyDescent="0.2">
      <c r="H255" s="136">
        <v>1310</v>
      </c>
      <c r="I255" s="132">
        <v>655</v>
      </c>
      <c r="J255" s="132">
        <v>2620</v>
      </c>
    </row>
    <row r="256" spans="8:10" x14ac:dyDescent="0.2">
      <c r="H256" s="136">
        <v>1310</v>
      </c>
      <c r="I256" s="132">
        <v>655</v>
      </c>
      <c r="J256" s="132">
        <v>2620</v>
      </c>
    </row>
    <row r="257" spans="8:10" x14ac:dyDescent="0.2">
      <c r="H257" s="136">
        <v>1310</v>
      </c>
      <c r="I257" s="132">
        <v>655</v>
      </c>
      <c r="J257" s="132">
        <v>2620</v>
      </c>
    </row>
    <row r="258" spans="8:10" x14ac:dyDescent="0.2">
      <c r="H258" s="136">
        <v>1310</v>
      </c>
      <c r="I258" s="132">
        <v>655</v>
      </c>
      <c r="J258" s="132">
        <v>2620</v>
      </c>
    </row>
    <row r="259" spans="8:10" x14ac:dyDescent="0.2">
      <c r="H259" s="136">
        <v>1310</v>
      </c>
      <c r="I259" s="132">
        <v>655</v>
      </c>
      <c r="J259" s="132">
        <v>2620</v>
      </c>
    </row>
    <row r="260" spans="8:10" x14ac:dyDescent="0.2">
      <c r="H260" s="136">
        <v>1310</v>
      </c>
      <c r="I260" s="132">
        <v>655</v>
      </c>
      <c r="J260" s="132">
        <v>2620</v>
      </c>
    </row>
    <row r="261" spans="8:10" x14ac:dyDescent="0.2">
      <c r="H261" s="136">
        <v>1310</v>
      </c>
      <c r="I261" s="132">
        <v>655</v>
      </c>
      <c r="J261" s="132">
        <v>2620</v>
      </c>
    </row>
    <row r="262" spans="8:10" x14ac:dyDescent="0.2">
      <c r="H262" s="136">
        <v>1310</v>
      </c>
      <c r="I262" s="132">
        <v>655</v>
      </c>
      <c r="J262" s="132">
        <v>2620</v>
      </c>
    </row>
    <row r="263" spans="8:10" x14ac:dyDescent="0.2">
      <c r="H263" s="136">
        <v>1310</v>
      </c>
      <c r="I263" s="132">
        <v>655</v>
      </c>
      <c r="J263" s="132">
        <v>2620</v>
      </c>
    </row>
    <row r="264" spans="8:10" x14ac:dyDescent="0.2">
      <c r="H264" s="136">
        <v>1310</v>
      </c>
      <c r="I264" s="132">
        <v>655</v>
      </c>
      <c r="J264" s="132">
        <v>2620</v>
      </c>
    </row>
    <row r="265" spans="8:10" x14ac:dyDescent="0.2">
      <c r="H265" s="136">
        <v>1310</v>
      </c>
      <c r="I265" s="132">
        <v>655</v>
      </c>
      <c r="J265" s="132">
        <v>2620</v>
      </c>
    </row>
    <row r="266" spans="8:10" x14ac:dyDescent="0.2">
      <c r="H266" s="136">
        <v>1310</v>
      </c>
      <c r="I266" s="132">
        <v>655</v>
      </c>
      <c r="J266" s="132">
        <v>2620</v>
      </c>
    </row>
    <row r="267" spans="8:10" x14ac:dyDescent="0.2">
      <c r="H267" s="136">
        <v>1310</v>
      </c>
      <c r="I267" s="132">
        <v>655</v>
      </c>
      <c r="J267" s="132">
        <v>2620</v>
      </c>
    </row>
    <row r="268" spans="8:10" x14ac:dyDescent="0.2">
      <c r="H268" s="136">
        <v>1310</v>
      </c>
      <c r="I268" s="132">
        <v>655</v>
      </c>
      <c r="J268" s="132">
        <v>2620</v>
      </c>
    </row>
    <row r="269" spans="8:10" x14ac:dyDescent="0.2">
      <c r="H269" s="136">
        <v>1310</v>
      </c>
      <c r="I269" s="132">
        <v>655</v>
      </c>
      <c r="J269" s="132">
        <v>2620</v>
      </c>
    </row>
    <row r="270" spans="8:10" x14ac:dyDescent="0.2">
      <c r="H270" s="136">
        <v>1310</v>
      </c>
      <c r="I270" s="132">
        <v>655</v>
      </c>
      <c r="J270" s="132">
        <v>2620</v>
      </c>
    </row>
    <row r="271" spans="8:10" x14ac:dyDescent="0.2">
      <c r="H271" s="136">
        <v>1310</v>
      </c>
      <c r="I271" s="132">
        <v>655</v>
      </c>
      <c r="J271" s="132">
        <v>2620</v>
      </c>
    </row>
    <row r="272" spans="8:10" x14ac:dyDescent="0.2">
      <c r="H272" s="136">
        <v>1310</v>
      </c>
      <c r="I272" s="132">
        <v>655</v>
      </c>
      <c r="J272" s="132">
        <v>2620</v>
      </c>
    </row>
    <row r="273" spans="8:10" x14ac:dyDescent="0.2">
      <c r="H273" s="136">
        <v>1310</v>
      </c>
      <c r="I273" s="132">
        <v>655</v>
      </c>
      <c r="J273" s="132">
        <v>2620</v>
      </c>
    </row>
    <row r="274" spans="8:10" x14ac:dyDescent="0.2">
      <c r="H274" s="136">
        <v>1310</v>
      </c>
      <c r="I274" s="132">
        <v>655</v>
      </c>
      <c r="J274" s="132">
        <v>2620</v>
      </c>
    </row>
    <row r="275" spans="8:10" x14ac:dyDescent="0.2">
      <c r="H275" s="136">
        <v>1310</v>
      </c>
      <c r="I275" s="132">
        <v>655</v>
      </c>
      <c r="J275" s="132">
        <v>2620</v>
      </c>
    </row>
    <row r="276" spans="8:10" x14ac:dyDescent="0.2">
      <c r="H276" s="136">
        <v>1310</v>
      </c>
      <c r="I276" s="132">
        <v>655</v>
      </c>
      <c r="J276" s="132">
        <v>2620</v>
      </c>
    </row>
    <row r="277" spans="8:10" x14ac:dyDescent="0.2">
      <c r="H277" s="136">
        <v>1310</v>
      </c>
      <c r="I277" s="132">
        <v>655</v>
      </c>
      <c r="J277" s="132">
        <v>2620</v>
      </c>
    </row>
    <row r="278" spans="8:10" x14ac:dyDescent="0.2">
      <c r="H278" s="136">
        <v>1310</v>
      </c>
      <c r="I278" s="132">
        <v>655</v>
      </c>
      <c r="J278" s="132">
        <v>2620</v>
      </c>
    </row>
    <row r="279" spans="8:10" x14ac:dyDescent="0.2">
      <c r="H279" s="136">
        <v>1310</v>
      </c>
      <c r="I279" s="132">
        <v>655</v>
      </c>
      <c r="J279" s="132">
        <v>2620</v>
      </c>
    </row>
    <row r="280" spans="8:10" x14ac:dyDescent="0.2">
      <c r="H280" s="136">
        <v>1310</v>
      </c>
      <c r="I280" s="132">
        <v>655</v>
      </c>
      <c r="J280" s="132">
        <v>2620</v>
      </c>
    </row>
    <row r="281" spans="8:10" x14ac:dyDescent="0.2">
      <c r="H281" s="136">
        <v>1310</v>
      </c>
      <c r="I281" s="132">
        <v>655</v>
      </c>
      <c r="J281" s="132">
        <v>2620</v>
      </c>
    </row>
    <row r="282" spans="8:10" x14ac:dyDescent="0.2">
      <c r="H282" s="136">
        <v>1310</v>
      </c>
      <c r="I282" s="132">
        <v>655</v>
      </c>
      <c r="J282" s="132">
        <v>2620</v>
      </c>
    </row>
    <row r="283" spans="8:10" x14ac:dyDescent="0.2">
      <c r="H283" s="136">
        <v>1310</v>
      </c>
      <c r="I283" s="132">
        <v>655</v>
      </c>
      <c r="J283" s="132">
        <v>2620</v>
      </c>
    </row>
    <row r="284" spans="8:10" x14ac:dyDescent="0.2">
      <c r="H284" s="136">
        <v>1310</v>
      </c>
      <c r="I284" s="132">
        <v>655</v>
      </c>
      <c r="J284" s="132">
        <v>2620</v>
      </c>
    </row>
    <row r="285" spans="8:10" x14ac:dyDescent="0.2">
      <c r="H285" s="136">
        <v>1310</v>
      </c>
      <c r="I285" s="132">
        <v>655</v>
      </c>
      <c r="J285" s="132">
        <v>2620</v>
      </c>
    </row>
    <row r="286" spans="8:10" x14ac:dyDescent="0.2">
      <c r="H286" s="136">
        <v>1310</v>
      </c>
      <c r="I286" s="132">
        <v>655</v>
      </c>
      <c r="J286" s="132">
        <v>2620</v>
      </c>
    </row>
    <row r="287" spans="8:10" x14ac:dyDescent="0.2">
      <c r="H287" s="136">
        <v>1310</v>
      </c>
      <c r="I287" s="132">
        <v>655</v>
      </c>
      <c r="J287" s="132">
        <v>2620</v>
      </c>
    </row>
    <row r="288" spans="8:10" x14ac:dyDescent="0.2">
      <c r="H288" s="136">
        <v>1310</v>
      </c>
      <c r="I288" s="132">
        <v>655</v>
      </c>
      <c r="J288" s="132">
        <v>2620</v>
      </c>
    </row>
    <row r="289" spans="8:10" x14ac:dyDescent="0.2">
      <c r="H289" s="136">
        <v>1310</v>
      </c>
      <c r="I289" s="132">
        <v>655</v>
      </c>
      <c r="J289" s="132">
        <v>2620</v>
      </c>
    </row>
    <row r="290" spans="8:10" x14ac:dyDescent="0.2">
      <c r="H290" s="136">
        <v>1310</v>
      </c>
      <c r="I290" s="132">
        <v>655</v>
      </c>
      <c r="J290" s="132">
        <v>2620</v>
      </c>
    </row>
    <row r="291" spans="8:10" x14ac:dyDescent="0.2">
      <c r="H291" s="136">
        <v>1310</v>
      </c>
      <c r="I291" s="132">
        <v>655</v>
      </c>
      <c r="J291" s="132">
        <v>2620</v>
      </c>
    </row>
    <row r="292" spans="8:10" x14ac:dyDescent="0.2">
      <c r="H292" s="136">
        <v>1310</v>
      </c>
      <c r="I292" s="132">
        <v>655</v>
      </c>
      <c r="J292" s="132">
        <v>2620</v>
      </c>
    </row>
    <row r="293" spans="8:10" x14ac:dyDescent="0.2">
      <c r="H293" s="136">
        <v>1310</v>
      </c>
      <c r="I293" s="132">
        <v>655</v>
      </c>
      <c r="J293" s="132">
        <v>2620</v>
      </c>
    </row>
    <row r="294" spans="8:10" x14ac:dyDescent="0.2">
      <c r="H294" s="136">
        <v>1310</v>
      </c>
      <c r="I294" s="132">
        <v>655</v>
      </c>
      <c r="J294" s="132">
        <v>2620</v>
      </c>
    </row>
    <row r="295" spans="8:10" x14ac:dyDescent="0.2">
      <c r="H295" s="136">
        <v>1310</v>
      </c>
      <c r="I295" s="132">
        <v>655</v>
      </c>
      <c r="J295" s="132">
        <v>2620</v>
      </c>
    </row>
    <row r="296" spans="8:10" x14ac:dyDescent="0.2">
      <c r="H296" s="136">
        <v>1310</v>
      </c>
      <c r="I296" s="132">
        <v>655</v>
      </c>
      <c r="J296" s="132">
        <v>2620</v>
      </c>
    </row>
    <row r="297" spans="8:10" x14ac:dyDescent="0.2">
      <c r="H297" s="136">
        <v>1310</v>
      </c>
      <c r="I297" s="132">
        <v>655</v>
      </c>
      <c r="J297" s="132">
        <v>2620</v>
      </c>
    </row>
    <row r="298" spans="8:10" x14ac:dyDescent="0.2">
      <c r="H298" s="136">
        <v>1310</v>
      </c>
      <c r="I298" s="132">
        <v>655</v>
      </c>
      <c r="J298" s="132">
        <v>2620</v>
      </c>
    </row>
    <row r="299" spans="8:10" x14ac:dyDescent="0.2">
      <c r="H299" s="136">
        <v>1310</v>
      </c>
      <c r="I299" s="132">
        <v>655</v>
      </c>
      <c r="J299" s="132">
        <v>2620</v>
      </c>
    </row>
    <row r="300" spans="8:10" x14ac:dyDescent="0.2">
      <c r="H300" s="136">
        <v>1310</v>
      </c>
      <c r="I300" s="132">
        <v>655</v>
      </c>
      <c r="J300" s="132">
        <v>2620</v>
      </c>
    </row>
    <row r="301" spans="8:10" x14ac:dyDescent="0.2">
      <c r="H301" s="136">
        <v>1310</v>
      </c>
      <c r="I301" s="132">
        <v>655</v>
      </c>
      <c r="J301" s="132">
        <v>2620</v>
      </c>
    </row>
    <row r="302" spans="8:10" x14ac:dyDescent="0.2">
      <c r="H302" s="136">
        <v>1310</v>
      </c>
      <c r="I302" s="132">
        <v>655</v>
      </c>
      <c r="J302" s="132">
        <v>2620</v>
      </c>
    </row>
    <row r="303" spans="8:10" x14ac:dyDescent="0.2">
      <c r="H303" s="136">
        <v>1310</v>
      </c>
      <c r="I303" s="132">
        <v>655</v>
      </c>
      <c r="J303" s="132">
        <v>2620</v>
      </c>
    </row>
    <row r="304" spans="8:10" x14ac:dyDescent="0.2">
      <c r="H304" s="136">
        <v>1310</v>
      </c>
      <c r="I304" s="132">
        <v>655</v>
      </c>
      <c r="J304" s="132">
        <v>2620</v>
      </c>
    </row>
    <row r="305" spans="8:10" x14ac:dyDescent="0.2">
      <c r="H305" s="136">
        <v>1310</v>
      </c>
      <c r="I305" s="132">
        <v>655</v>
      </c>
      <c r="J305" s="132">
        <v>2620</v>
      </c>
    </row>
    <row r="306" spans="8:10" x14ac:dyDescent="0.2">
      <c r="H306" s="136">
        <v>1310</v>
      </c>
      <c r="I306" s="132">
        <v>655</v>
      </c>
      <c r="J306" s="132">
        <v>2620</v>
      </c>
    </row>
    <row r="307" spans="8:10" x14ac:dyDescent="0.2">
      <c r="H307" s="136">
        <v>1310</v>
      </c>
      <c r="I307" s="132">
        <v>655</v>
      </c>
      <c r="J307" s="132">
        <v>2620</v>
      </c>
    </row>
    <row r="308" spans="8:10" x14ac:dyDescent="0.2">
      <c r="H308" s="136">
        <v>1310</v>
      </c>
      <c r="I308" s="132">
        <v>655</v>
      </c>
      <c r="J308" s="132">
        <v>2620</v>
      </c>
    </row>
    <row r="309" spans="8:10" x14ac:dyDescent="0.2">
      <c r="H309" s="136">
        <v>1310</v>
      </c>
      <c r="I309" s="132">
        <v>655</v>
      </c>
      <c r="J309" s="132">
        <v>2620</v>
      </c>
    </row>
    <row r="310" spans="8:10" x14ac:dyDescent="0.2">
      <c r="H310" s="136">
        <v>1310</v>
      </c>
      <c r="I310" s="132">
        <v>655</v>
      </c>
      <c r="J310" s="132">
        <v>2620</v>
      </c>
    </row>
    <row r="311" spans="8:10" x14ac:dyDescent="0.2">
      <c r="H311" s="136">
        <v>1310</v>
      </c>
      <c r="I311" s="132">
        <v>655</v>
      </c>
      <c r="J311" s="132">
        <v>2620</v>
      </c>
    </row>
    <row r="312" spans="8:10" x14ac:dyDescent="0.2">
      <c r="H312" s="136">
        <v>1310</v>
      </c>
      <c r="I312" s="132">
        <v>655</v>
      </c>
      <c r="J312" s="132">
        <v>2620</v>
      </c>
    </row>
    <row r="313" spans="8:10" x14ac:dyDescent="0.2">
      <c r="H313" s="136">
        <v>1310</v>
      </c>
      <c r="I313" s="132">
        <v>655</v>
      </c>
      <c r="J313" s="132">
        <v>2620</v>
      </c>
    </row>
    <row r="314" spans="8:10" x14ac:dyDescent="0.2">
      <c r="H314" s="136">
        <v>1310</v>
      </c>
      <c r="I314" s="132">
        <v>655</v>
      </c>
      <c r="J314" s="132">
        <v>2620</v>
      </c>
    </row>
    <row r="315" spans="8:10" x14ac:dyDescent="0.2">
      <c r="H315" s="136">
        <v>1310</v>
      </c>
      <c r="I315" s="132">
        <v>655</v>
      </c>
      <c r="J315" s="132">
        <v>2620</v>
      </c>
    </row>
    <row r="316" spans="8:10" x14ac:dyDescent="0.2">
      <c r="H316" s="136">
        <v>1310</v>
      </c>
      <c r="I316" s="132">
        <v>655</v>
      </c>
      <c r="J316" s="132">
        <v>2620</v>
      </c>
    </row>
    <row r="317" spans="8:10" x14ac:dyDescent="0.2">
      <c r="H317" s="136">
        <v>1310</v>
      </c>
      <c r="I317" s="132">
        <v>655</v>
      </c>
      <c r="J317" s="132">
        <v>2620</v>
      </c>
    </row>
    <row r="318" spans="8:10" x14ac:dyDescent="0.2">
      <c r="H318" s="136">
        <v>1310</v>
      </c>
      <c r="I318" s="132">
        <v>655</v>
      </c>
      <c r="J318" s="132">
        <v>2620</v>
      </c>
    </row>
    <row r="319" spans="8:10" x14ac:dyDescent="0.2">
      <c r="H319" s="136">
        <v>1310</v>
      </c>
      <c r="I319" s="132">
        <v>655</v>
      </c>
      <c r="J319" s="132">
        <v>2620</v>
      </c>
    </row>
    <row r="320" spans="8:10" x14ac:dyDescent="0.2">
      <c r="H320" s="136">
        <v>1310</v>
      </c>
      <c r="I320" s="132">
        <v>655</v>
      </c>
      <c r="J320" s="132">
        <v>2620</v>
      </c>
    </row>
    <row r="321" spans="8:10" x14ac:dyDescent="0.2">
      <c r="H321" s="136">
        <v>1310</v>
      </c>
      <c r="I321" s="132">
        <v>655</v>
      </c>
      <c r="J321" s="132">
        <v>2620</v>
      </c>
    </row>
    <row r="322" spans="8:10" x14ac:dyDescent="0.2">
      <c r="H322" s="136">
        <v>1310</v>
      </c>
      <c r="I322" s="132">
        <v>655</v>
      </c>
      <c r="J322" s="132">
        <v>2620</v>
      </c>
    </row>
    <row r="323" spans="8:10" x14ac:dyDescent="0.2">
      <c r="H323" s="136">
        <v>1310</v>
      </c>
      <c r="I323" s="132">
        <v>655</v>
      </c>
      <c r="J323" s="132">
        <v>2620</v>
      </c>
    </row>
    <row r="324" spans="8:10" x14ac:dyDescent="0.2">
      <c r="H324" s="136">
        <v>1310</v>
      </c>
      <c r="I324" s="132">
        <v>655</v>
      </c>
      <c r="J324" s="132">
        <v>2620</v>
      </c>
    </row>
    <row r="325" spans="8:10" x14ac:dyDescent="0.2">
      <c r="H325" s="136">
        <v>1310</v>
      </c>
      <c r="I325" s="132">
        <v>655</v>
      </c>
      <c r="J325" s="132">
        <v>2620</v>
      </c>
    </row>
    <row r="326" spans="8:10" x14ac:dyDescent="0.2">
      <c r="H326" s="136">
        <v>1310</v>
      </c>
      <c r="I326" s="132">
        <v>655</v>
      </c>
      <c r="J326" s="132">
        <v>2620</v>
      </c>
    </row>
    <row r="327" spans="8:10" x14ac:dyDescent="0.2">
      <c r="H327" s="136">
        <v>1310</v>
      </c>
      <c r="I327" s="132">
        <v>655</v>
      </c>
      <c r="J327" s="132">
        <v>2620</v>
      </c>
    </row>
    <row r="328" spans="8:10" x14ac:dyDescent="0.2">
      <c r="H328" s="136">
        <v>1310</v>
      </c>
      <c r="I328" s="132">
        <v>655</v>
      </c>
      <c r="J328" s="132">
        <v>2620</v>
      </c>
    </row>
    <row r="329" spans="8:10" x14ac:dyDescent="0.2">
      <c r="H329" s="136">
        <v>1310</v>
      </c>
      <c r="I329" s="132">
        <v>655</v>
      </c>
      <c r="J329" s="132">
        <v>2620</v>
      </c>
    </row>
    <row r="330" spans="8:10" x14ac:dyDescent="0.2">
      <c r="H330" s="136">
        <v>1310</v>
      </c>
      <c r="I330" s="132">
        <v>655</v>
      </c>
      <c r="J330" s="132">
        <v>2620</v>
      </c>
    </row>
    <row r="331" spans="8:10" x14ac:dyDescent="0.2">
      <c r="H331" s="136">
        <v>1310</v>
      </c>
      <c r="I331" s="132">
        <v>655</v>
      </c>
      <c r="J331" s="132">
        <v>2620</v>
      </c>
    </row>
    <row r="332" spans="8:10" x14ac:dyDescent="0.2">
      <c r="H332" s="136">
        <v>1310</v>
      </c>
      <c r="I332" s="132">
        <v>655</v>
      </c>
      <c r="J332" s="132">
        <v>2620</v>
      </c>
    </row>
    <row r="333" spans="8:10" x14ac:dyDescent="0.2">
      <c r="H333" s="136">
        <v>1310</v>
      </c>
      <c r="I333" s="132">
        <v>655</v>
      </c>
      <c r="J333" s="132">
        <v>2620</v>
      </c>
    </row>
    <row r="334" spans="8:10" x14ac:dyDescent="0.2">
      <c r="H334" s="136">
        <v>1310</v>
      </c>
      <c r="I334" s="132">
        <v>655</v>
      </c>
      <c r="J334" s="132">
        <v>2620</v>
      </c>
    </row>
    <row r="335" spans="8:10" x14ac:dyDescent="0.2">
      <c r="H335" s="136">
        <v>1310</v>
      </c>
      <c r="I335" s="132">
        <v>655</v>
      </c>
      <c r="J335" s="132">
        <v>2620</v>
      </c>
    </row>
    <row r="336" spans="8:10" x14ac:dyDescent="0.2">
      <c r="H336" s="136">
        <v>1310</v>
      </c>
      <c r="I336" s="132">
        <v>655</v>
      </c>
      <c r="J336" s="132">
        <v>2620</v>
      </c>
    </row>
    <row r="337" spans="8:10" x14ac:dyDescent="0.2">
      <c r="H337" s="136">
        <v>1310</v>
      </c>
      <c r="I337" s="132">
        <v>655</v>
      </c>
      <c r="J337" s="132">
        <v>2620</v>
      </c>
    </row>
    <row r="338" spans="8:10" x14ac:dyDescent="0.2">
      <c r="H338" s="136">
        <v>1310</v>
      </c>
      <c r="I338" s="132">
        <v>655</v>
      </c>
      <c r="J338" s="132">
        <v>2620</v>
      </c>
    </row>
    <row r="339" spans="8:10" x14ac:dyDescent="0.2">
      <c r="H339" s="136">
        <v>1310</v>
      </c>
      <c r="I339" s="132">
        <v>655</v>
      </c>
      <c r="J339" s="132">
        <v>2620</v>
      </c>
    </row>
    <row r="340" spans="8:10" x14ac:dyDescent="0.2">
      <c r="H340" s="136">
        <v>1310</v>
      </c>
      <c r="I340" s="132">
        <v>655</v>
      </c>
      <c r="J340" s="132">
        <v>2620</v>
      </c>
    </row>
    <row r="341" spans="8:10" x14ac:dyDescent="0.2">
      <c r="H341" s="136">
        <v>1310</v>
      </c>
      <c r="I341" s="132">
        <v>655</v>
      </c>
      <c r="J341" s="132">
        <v>2620</v>
      </c>
    </row>
    <row r="342" spans="8:10" x14ac:dyDescent="0.2">
      <c r="H342" s="136">
        <v>1310</v>
      </c>
      <c r="I342" s="132">
        <v>655</v>
      </c>
      <c r="J342" s="132">
        <v>2620</v>
      </c>
    </row>
    <row r="343" spans="8:10" x14ac:dyDescent="0.2">
      <c r="H343" s="136">
        <v>1310</v>
      </c>
      <c r="I343" s="132">
        <v>655</v>
      </c>
      <c r="J343" s="132">
        <v>2620</v>
      </c>
    </row>
    <row r="344" spans="8:10" x14ac:dyDescent="0.2">
      <c r="H344" s="136">
        <v>1310</v>
      </c>
      <c r="I344" s="132">
        <v>655</v>
      </c>
      <c r="J344" s="132">
        <v>2620</v>
      </c>
    </row>
    <row r="345" spans="8:10" x14ac:dyDescent="0.2">
      <c r="H345" s="136">
        <v>1310</v>
      </c>
      <c r="I345" s="132">
        <v>655</v>
      </c>
      <c r="J345" s="132">
        <v>2620</v>
      </c>
    </row>
    <row r="346" spans="8:10" x14ac:dyDescent="0.2">
      <c r="H346" s="136">
        <v>1310</v>
      </c>
      <c r="I346" s="132">
        <v>655</v>
      </c>
      <c r="J346" s="132">
        <v>2620</v>
      </c>
    </row>
    <row r="347" spans="8:10" x14ac:dyDescent="0.2">
      <c r="H347" s="136">
        <v>1310</v>
      </c>
      <c r="I347" s="132">
        <v>655</v>
      </c>
      <c r="J347" s="132">
        <v>2620</v>
      </c>
    </row>
    <row r="348" spans="8:10" x14ac:dyDescent="0.2">
      <c r="H348" s="136">
        <v>1310</v>
      </c>
      <c r="I348" s="132">
        <v>655</v>
      </c>
      <c r="J348" s="132">
        <v>2620</v>
      </c>
    </row>
    <row r="349" spans="8:10" x14ac:dyDescent="0.2">
      <c r="H349" s="136">
        <v>1310</v>
      </c>
      <c r="I349" s="132">
        <v>655</v>
      </c>
      <c r="J349" s="132">
        <v>2620</v>
      </c>
    </row>
    <row r="350" spans="8:10" x14ac:dyDescent="0.2">
      <c r="H350" s="136">
        <v>1310</v>
      </c>
      <c r="I350" s="132">
        <v>655</v>
      </c>
      <c r="J350" s="132">
        <v>2620</v>
      </c>
    </row>
    <row r="351" spans="8:10" x14ac:dyDescent="0.2">
      <c r="H351" s="136">
        <v>1310</v>
      </c>
      <c r="I351" s="132">
        <v>655</v>
      </c>
      <c r="J351" s="132">
        <v>2620</v>
      </c>
    </row>
    <row r="352" spans="8:10" x14ac:dyDescent="0.2">
      <c r="H352" s="136">
        <v>1310</v>
      </c>
      <c r="I352" s="132">
        <v>655</v>
      </c>
      <c r="J352" s="132">
        <v>2620</v>
      </c>
    </row>
    <row r="353" spans="8:10" x14ac:dyDescent="0.2">
      <c r="H353" s="136">
        <v>1310</v>
      </c>
      <c r="I353" s="132">
        <v>655</v>
      </c>
      <c r="J353" s="132">
        <v>2620</v>
      </c>
    </row>
    <row r="354" spans="8:10" x14ac:dyDescent="0.2">
      <c r="H354" s="136">
        <v>1310</v>
      </c>
      <c r="I354" s="132">
        <v>655</v>
      </c>
      <c r="J354" s="132">
        <v>2620</v>
      </c>
    </row>
    <row r="355" spans="8:10" x14ac:dyDescent="0.2">
      <c r="H355" s="136">
        <v>1310</v>
      </c>
      <c r="I355" s="132">
        <v>655</v>
      </c>
      <c r="J355" s="132">
        <v>2620</v>
      </c>
    </row>
    <row r="356" spans="8:10" x14ac:dyDescent="0.2">
      <c r="H356" s="136">
        <v>1310</v>
      </c>
      <c r="I356" s="132">
        <v>655</v>
      </c>
      <c r="J356" s="132">
        <v>2620</v>
      </c>
    </row>
    <row r="357" spans="8:10" x14ac:dyDescent="0.2">
      <c r="H357" s="136">
        <v>1310</v>
      </c>
      <c r="I357" s="132">
        <v>655</v>
      </c>
      <c r="J357" s="132">
        <v>2620</v>
      </c>
    </row>
    <row r="358" spans="8:10" x14ac:dyDescent="0.2">
      <c r="H358" s="136">
        <v>1310</v>
      </c>
      <c r="I358" s="132">
        <v>655</v>
      </c>
      <c r="J358" s="132">
        <v>2620</v>
      </c>
    </row>
    <row r="359" spans="8:10" x14ac:dyDescent="0.2">
      <c r="H359" s="136">
        <v>1310</v>
      </c>
      <c r="I359" s="132">
        <v>655</v>
      </c>
      <c r="J359" s="132">
        <v>2620</v>
      </c>
    </row>
    <row r="360" spans="8:10" x14ac:dyDescent="0.2">
      <c r="H360" s="136">
        <v>1310</v>
      </c>
      <c r="I360" s="132">
        <v>655</v>
      </c>
      <c r="J360" s="132">
        <v>2620</v>
      </c>
    </row>
    <row r="361" spans="8:10" x14ac:dyDescent="0.2">
      <c r="H361" s="136">
        <v>1310</v>
      </c>
      <c r="I361" s="132">
        <v>655</v>
      </c>
      <c r="J361" s="132">
        <v>2620</v>
      </c>
    </row>
    <row r="362" spans="8:10" x14ac:dyDescent="0.2">
      <c r="H362" s="136">
        <v>1310</v>
      </c>
      <c r="I362" s="132">
        <v>655</v>
      </c>
      <c r="J362" s="132">
        <v>2620</v>
      </c>
    </row>
    <row r="363" spans="8:10" x14ac:dyDescent="0.2">
      <c r="H363" s="136">
        <v>1310</v>
      </c>
      <c r="I363" s="132">
        <v>655</v>
      </c>
      <c r="J363" s="132">
        <v>2620</v>
      </c>
    </row>
    <row r="364" spans="8:10" x14ac:dyDescent="0.2">
      <c r="H364" s="136">
        <v>1310</v>
      </c>
      <c r="I364" s="132">
        <v>655</v>
      </c>
      <c r="J364" s="132">
        <v>2620</v>
      </c>
    </row>
    <row r="365" spans="8:10" x14ac:dyDescent="0.2">
      <c r="H365" s="136">
        <v>1310</v>
      </c>
      <c r="I365" s="132">
        <v>655</v>
      </c>
      <c r="J365" s="132">
        <v>2620</v>
      </c>
    </row>
    <row r="366" spans="8:10" x14ac:dyDescent="0.2">
      <c r="H366" s="136">
        <v>1310</v>
      </c>
      <c r="I366" s="132">
        <v>655</v>
      </c>
      <c r="J366" s="132">
        <v>2620</v>
      </c>
    </row>
    <row r="367" spans="8:10" x14ac:dyDescent="0.2">
      <c r="H367" s="136">
        <v>1310</v>
      </c>
      <c r="I367" s="132">
        <v>655</v>
      </c>
      <c r="J367" s="132">
        <v>2620</v>
      </c>
    </row>
    <row r="368" spans="8:10" x14ac:dyDescent="0.2">
      <c r="H368" s="136">
        <v>1310</v>
      </c>
      <c r="I368" s="132">
        <v>655</v>
      </c>
      <c r="J368" s="132">
        <v>2620</v>
      </c>
    </row>
    <row r="369" spans="8:10" x14ac:dyDescent="0.2">
      <c r="H369" s="136">
        <v>1310</v>
      </c>
      <c r="I369" s="132">
        <v>655</v>
      </c>
      <c r="J369" s="132">
        <v>2620</v>
      </c>
    </row>
    <row r="370" spans="8:10" x14ac:dyDescent="0.2">
      <c r="H370" s="136">
        <v>1310</v>
      </c>
      <c r="I370" s="132">
        <v>655</v>
      </c>
      <c r="J370" s="132">
        <v>2620</v>
      </c>
    </row>
    <row r="371" spans="8:10" x14ac:dyDescent="0.2">
      <c r="H371" s="136">
        <v>1310</v>
      </c>
      <c r="I371" s="132">
        <v>655</v>
      </c>
      <c r="J371" s="132">
        <v>2620</v>
      </c>
    </row>
    <row r="372" spans="8:10" x14ac:dyDescent="0.2">
      <c r="H372" s="136">
        <v>1310</v>
      </c>
      <c r="I372" s="132">
        <v>655</v>
      </c>
      <c r="J372" s="132">
        <v>2620</v>
      </c>
    </row>
    <row r="373" spans="8:10" x14ac:dyDescent="0.2">
      <c r="H373" s="136">
        <v>1310</v>
      </c>
      <c r="I373" s="132">
        <v>655</v>
      </c>
      <c r="J373" s="132">
        <v>2620</v>
      </c>
    </row>
    <row r="374" spans="8:10" x14ac:dyDescent="0.2">
      <c r="H374" s="136">
        <v>1310</v>
      </c>
      <c r="I374" s="132">
        <v>655</v>
      </c>
      <c r="J374" s="132">
        <v>2620</v>
      </c>
    </row>
    <row r="375" spans="8:10" x14ac:dyDescent="0.2">
      <c r="H375" s="136">
        <v>1310</v>
      </c>
      <c r="I375" s="132">
        <v>655</v>
      </c>
      <c r="J375" s="132">
        <v>2620</v>
      </c>
    </row>
    <row r="376" spans="8:10" x14ac:dyDescent="0.2">
      <c r="H376" s="136">
        <v>1310</v>
      </c>
      <c r="I376" s="132">
        <v>655</v>
      </c>
      <c r="J376" s="132">
        <v>2620</v>
      </c>
    </row>
    <row r="377" spans="8:10" x14ac:dyDescent="0.2">
      <c r="H377" s="136">
        <v>1310</v>
      </c>
      <c r="I377" s="132">
        <v>655</v>
      </c>
      <c r="J377" s="132">
        <v>2620</v>
      </c>
    </row>
    <row r="378" spans="8:10" x14ac:dyDescent="0.2">
      <c r="H378" s="136">
        <v>1310</v>
      </c>
      <c r="I378" s="132">
        <v>655</v>
      </c>
      <c r="J378" s="132">
        <v>2620</v>
      </c>
    </row>
    <row r="379" spans="8:10" x14ac:dyDescent="0.2">
      <c r="H379" s="136">
        <v>1310</v>
      </c>
      <c r="I379" s="132">
        <v>655</v>
      </c>
      <c r="J379" s="132">
        <v>2620</v>
      </c>
    </row>
    <row r="380" spans="8:10" x14ac:dyDescent="0.2">
      <c r="H380" s="136">
        <v>1310</v>
      </c>
      <c r="I380" s="132">
        <v>655</v>
      </c>
      <c r="J380" s="132">
        <v>2620</v>
      </c>
    </row>
    <row r="381" spans="8:10" x14ac:dyDescent="0.2">
      <c r="H381" s="136">
        <v>1310</v>
      </c>
      <c r="I381" s="132">
        <v>655</v>
      </c>
      <c r="J381" s="132">
        <v>2620</v>
      </c>
    </row>
    <row r="382" spans="8:10" x14ac:dyDescent="0.2">
      <c r="H382" s="136">
        <v>1310</v>
      </c>
      <c r="I382" s="132">
        <v>655</v>
      </c>
      <c r="J382" s="132">
        <v>2620</v>
      </c>
    </row>
    <row r="383" spans="8:10" x14ac:dyDescent="0.2">
      <c r="H383" s="136">
        <v>1310</v>
      </c>
      <c r="I383" s="132">
        <v>655</v>
      </c>
      <c r="J383" s="132">
        <v>2620</v>
      </c>
    </row>
    <row r="384" spans="8:10" x14ac:dyDescent="0.2">
      <c r="H384" s="136">
        <v>1310</v>
      </c>
      <c r="I384" s="132">
        <v>655</v>
      </c>
      <c r="J384" s="132">
        <v>2620</v>
      </c>
    </row>
    <row r="385" spans="8:10" x14ac:dyDescent="0.2">
      <c r="H385" s="136">
        <v>1310</v>
      </c>
      <c r="I385" s="132">
        <v>655</v>
      </c>
      <c r="J385" s="132">
        <v>2620</v>
      </c>
    </row>
    <row r="386" spans="8:10" x14ac:dyDescent="0.2">
      <c r="H386" s="136">
        <v>1310</v>
      </c>
      <c r="I386" s="132">
        <v>655</v>
      </c>
      <c r="J386" s="132">
        <v>2620</v>
      </c>
    </row>
    <row r="387" spans="8:10" x14ac:dyDescent="0.2">
      <c r="H387" s="136">
        <v>1310</v>
      </c>
      <c r="I387" s="132">
        <v>655</v>
      </c>
      <c r="J387" s="132">
        <v>2620</v>
      </c>
    </row>
    <row r="388" spans="8:10" x14ac:dyDescent="0.2">
      <c r="H388" s="136">
        <v>1310</v>
      </c>
      <c r="I388" s="132">
        <v>655</v>
      </c>
      <c r="J388" s="132">
        <v>2620</v>
      </c>
    </row>
    <row r="389" spans="8:10" x14ac:dyDescent="0.2">
      <c r="H389" s="136">
        <v>1310</v>
      </c>
      <c r="I389" s="132">
        <v>655</v>
      </c>
      <c r="J389" s="132">
        <v>2620</v>
      </c>
    </row>
    <row r="390" spans="8:10" x14ac:dyDescent="0.2">
      <c r="H390" s="136">
        <v>1310</v>
      </c>
      <c r="I390" s="132">
        <v>655</v>
      </c>
      <c r="J390" s="132">
        <v>2620</v>
      </c>
    </row>
    <row r="391" spans="8:10" x14ac:dyDescent="0.2">
      <c r="H391" s="136">
        <v>1310</v>
      </c>
      <c r="I391" s="132">
        <v>655</v>
      </c>
      <c r="J391" s="132">
        <v>2620</v>
      </c>
    </row>
    <row r="392" spans="8:10" x14ac:dyDescent="0.2">
      <c r="H392" s="136">
        <v>1310</v>
      </c>
      <c r="I392" s="132">
        <v>655</v>
      </c>
      <c r="J392" s="132">
        <v>2620</v>
      </c>
    </row>
    <row r="393" spans="8:10" x14ac:dyDescent="0.2">
      <c r="H393" s="136">
        <v>1310</v>
      </c>
      <c r="I393" s="132">
        <v>655</v>
      </c>
      <c r="J393" s="132">
        <v>2620</v>
      </c>
    </row>
    <row r="394" spans="8:10" x14ac:dyDescent="0.2">
      <c r="H394" s="136">
        <v>1310</v>
      </c>
      <c r="I394" s="132">
        <v>655</v>
      </c>
      <c r="J394" s="132">
        <v>2620</v>
      </c>
    </row>
    <row r="395" spans="8:10" x14ac:dyDescent="0.2">
      <c r="H395" s="136">
        <v>1310</v>
      </c>
      <c r="I395" s="132">
        <v>655</v>
      </c>
      <c r="J395" s="132">
        <v>2620</v>
      </c>
    </row>
    <row r="396" spans="8:10" x14ac:dyDescent="0.2">
      <c r="H396" s="136">
        <v>1310</v>
      </c>
      <c r="I396" s="132">
        <v>655</v>
      </c>
      <c r="J396" s="132">
        <v>2620</v>
      </c>
    </row>
    <row r="397" spans="8:10" x14ac:dyDescent="0.2">
      <c r="H397" s="136">
        <v>1310</v>
      </c>
      <c r="I397" s="132">
        <v>655</v>
      </c>
      <c r="J397" s="132">
        <v>2620</v>
      </c>
    </row>
    <row r="398" spans="8:10" x14ac:dyDescent="0.2">
      <c r="H398" s="136">
        <v>1310</v>
      </c>
      <c r="I398" s="132">
        <v>655</v>
      </c>
      <c r="J398" s="132">
        <v>2620</v>
      </c>
    </row>
    <row r="399" spans="8:10" x14ac:dyDescent="0.2">
      <c r="H399" s="136">
        <v>1310</v>
      </c>
      <c r="I399" s="132">
        <v>655</v>
      </c>
      <c r="J399" s="132">
        <v>2620</v>
      </c>
    </row>
    <row r="400" spans="8:10" x14ac:dyDescent="0.2">
      <c r="H400" s="136">
        <v>1310</v>
      </c>
      <c r="I400" s="132">
        <v>655</v>
      </c>
      <c r="J400" s="132">
        <v>2620</v>
      </c>
    </row>
    <row r="401" spans="8:10" x14ac:dyDescent="0.2">
      <c r="H401" s="136">
        <v>1310</v>
      </c>
      <c r="I401" s="132">
        <v>655</v>
      </c>
      <c r="J401" s="132">
        <v>2620</v>
      </c>
    </row>
    <row r="402" spans="8:10" x14ac:dyDescent="0.2">
      <c r="H402" s="136">
        <v>1310</v>
      </c>
      <c r="I402" s="132">
        <v>655</v>
      </c>
      <c r="J402" s="132">
        <v>2620</v>
      </c>
    </row>
    <row r="403" spans="8:10" x14ac:dyDescent="0.2">
      <c r="H403" s="136">
        <v>1310</v>
      </c>
      <c r="I403" s="132">
        <v>655</v>
      </c>
      <c r="J403" s="132">
        <v>2620</v>
      </c>
    </row>
    <row r="404" spans="8:10" x14ac:dyDescent="0.2">
      <c r="H404" s="136">
        <v>1310</v>
      </c>
      <c r="I404" s="132">
        <v>655</v>
      </c>
      <c r="J404" s="132">
        <v>2620</v>
      </c>
    </row>
    <row r="405" spans="8:10" x14ac:dyDescent="0.2">
      <c r="H405" s="136">
        <v>1310</v>
      </c>
      <c r="I405" s="132">
        <v>655</v>
      </c>
      <c r="J405" s="132">
        <v>2620</v>
      </c>
    </row>
    <row r="406" spans="8:10" x14ac:dyDescent="0.2">
      <c r="H406" s="136">
        <v>1310</v>
      </c>
      <c r="I406" s="132">
        <v>655</v>
      </c>
      <c r="J406" s="132">
        <v>2620</v>
      </c>
    </row>
    <row r="407" spans="8:10" x14ac:dyDescent="0.2">
      <c r="H407" s="136">
        <v>1310</v>
      </c>
      <c r="I407" s="132">
        <v>655</v>
      </c>
      <c r="J407" s="132">
        <v>2620</v>
      </c>
    </row>
    <row r="408" spans="8:10" x14ac:dyDescent="0.2">
      <c r="H408" s="136">
        <v>1310</v>
      </c>
      <c r="I408" s="132">
        <v>655</v>
      </c>
      <c r="J408" s="132">
        <v>2620</v>
      </c>
    </row>
    <row r="409" spans="8:10" x14ac:dyDescent="0.2">
      <c r="H409" s="136">
        <v>1310</v>
      </c>
      <c r="I409" s="132">
        <v>655</v>
      </c>
      <c r="J409" s="132">
        <v>2620</v>
      </c>
    </row>
    <row r="410" spans="8:10" x14ac:dyDescent="0.2">
      <c r="H410" s="136">
        <v>1310</v>
      </c>
      <c r="I410" s="132">
        <v>655</v>
      </c>
      <c r="J410" s="132">
        <v>2620</v>
      </c>
    </row>
    <row r="411" spans="8:10" x14ac:dyDescent="0.2">
      <c r="H411" s="136">
        <v>1310</v>
      </c>
      <c r="I411" s="132">
        <v>655</v>
      </c>
      <c r="J411" s="132">
        <v>2620</v>
      </c>
    </row>
    <row r="412" spans="8:10" x14ac:dyDescent="0.2">
      <c r="H412" s="136">
        <v>1310</v>
      </c>
      <c r="I412" s="132">
        <v>655</v>
      </c>
      <c r="J412" s="132">
        <v>2620</v>
      </c>
    </row>
    <row r="413" spans="8:10" x14ac:dyDescent="0.2">
      <c r="H413" s="136">
        <v>1310</v>
      </c>
      <c r="I413" s="132">
        <v>655</v>
      </c>
      <c r="J413" s="132">
        <v>2620</v>
      </c>
    </row>
    <row r="414" spans="8:10" x14ac:dyDescent="0.2">
      <c r="H414" s="136">
        <v>1310</v>
      </c>
      <c r="I414" s="132">
        <v>655</v>
      </c>
      <c r="J414" s="132">
        <v>2620</v>
      </c>
    </row>
    <row r="415" spans="8:10" x14ac:dyDescent="0.2">
      <c r="H415" s="136">
        <v>1310</v>
      </c>
      <c r="I415" s="132">
        <v>655</v>
      </c>
      <c r="J415" s="132">
        <v>2620</v>
      </c>
    </row>
    <row r="416" spans="8:10" x14ac:dyDescent="0.2">
      <c r="H416" s="136">
        <v>1310</v>
      </c>
      <c r="I416" s="132">
        <v>655</v>
      </c>
      <c r="J416" s="132">
        <v>2620</v>
      </c>
    </row>
    <row r="417" spans="8:10" x14ac:dyDescent="0.2">
      <c r="H417" s="136">
        <v>1310</v>
      </c>
      <c r="I417" s="132">
        <v>655</v>
      </c>
      <c r="J417" s="132">
        <v>2620</v>
      </c>
    </row>
    <row r="418" spans="8:10" x14ac:dyDescent="0.2">
      <c r="H418" s="136">
        <v>1310</v>
      </c>
      <c r="I418" s="132">
        <v>655</v>
      </c>
      <c r="J418" s="132">
        <v>2620</v>
      </c>
    </row>
    <row r="419" spans="8:10" x14ac:dyDescent="0.2">
      <c r="H419" s="136">
        <v>1310</v>
      </c>
      <c r="I419" s="132">
        <v>655</v>
      </c>
      <c r="J419" s="132">
        <v>2620</v>
      </c>
    </row>
    <row r="420" spans="8:10" x14ac:dyDescent="0.2">
      <c r="H420" s="136">
        <v>1310</v>
      </c>
      <c r="I420" s="132">
        <v>655</v>
      </c>
      <c r="J420" s="132">
        <v>2620</v>
      </c>
    </row>
    <row r="421" spans="8:10" x14ac:dyDescent="0.2">
      <c r="H421" s="136">
        <v>1310</v>
      </c>
      <c r="I421" s="132">
        <v>655</v>
      </c>
      <c r="J421" s="132">
        <v>2620</v>
      </c>
    </row>
    <row r="422" spans="8:10" x14ac:dyDescent="0.2">
      <c r="H422" s="136">
        <v>1310</v>
      </c>
      <c r="I422" s="132">
        <v>655</v>
      </c>
      <c r="J422" s="132">
        <v>2620</v>
      </c>
    </row>
    <row r="423" spans="8:10" x14ac:dyDescent="0.2">
      <c r="H423" s="136">
        <v>1310</v>
      </c>
      <c r="I423" s="132">
        <v>655</v>
      </c>
      <c r="J423" s="132">
        <v>2620</v>
      </c>
    </row>
    <row r="424" spans="8:10" x14ac:dyDescent="0.2">
      <c r="H424" s="136">
        <v>1310</v>
      </c>
      <c r="I424" s="132">
        <v>655</v>
      </c>
      <c r="J424" s="132">
        <v>2620</v>
      </c>
    </row>
    <row r="425" spans="8:10" x14ac:dyDescent="0.2">
      <c r="H425" s="136">
        <v>1310</v>
      </c>
      <c r="I425" s="132">
        <v>655</v>
      </c>
      <c r="J425" s="132">
        <v>2620</v>
      </c>
    </row>
    <row r="426" spans="8:10" x14ac:dyDescent="0.2">
      <c r="H426" s="136">
        <v>1310</v>
      </c>
      <c r="I426" s="132">
        <v>655</v>
      </c>
      <c r="J426" s="132">
        <v>2620</v>
      </c>
    </row>
    <row r="427" spans="8:10" x14ac:dyDescent="0.2">
      <c r="H427" s="136">
        <v>1310</v>
      </c>
      <c r="I427" s="132">
        <v>655</v>
      </c>
      <c r="J427" s="132">
        <v>2620</v>
      </c>
    </row>
    <row r="428" spans="8:10" x14ac:dyDescent="0.2">
      <c r="H428" s="136">
        <v>1310</v>
      </c>
      <c r="I428" s="132">
        <v>655</v>
      </c>
      <c r="J428" s="132">
        <v>2620</v>
      </c>
    </row>
    <row r="429" spans="8:10" x14ac:dyDescent="0.2">
      <c r="H429" s="136">
        <v>1310</v>
      </c>
      <c r="I429" s="132">
        <v>655</v>
      </c>
      <c r="J429" s="132">
        <v>2620</v>
      </c>
    </row>
    <row r="430" spans="8:10" x14ac:dyDescent="0.2">
      <c r="H430" s="136">
        <v>1310</v>
      </c>
      <c r="I430" s="132">
        <v>655</v>
      </c>
      <c r="J430" s="132">
        <v>2620</v>
      </c>
    </row>
    <row r="431" spans="8:10" x14ac:dyDescent="0.2">
      <c r="H431" s="136">
        <v>1310</v>
      </c>
      <c r="I431" s="132">
        <v>655</v>
      </c>
      <c r="J431" s="132">
        <v>2620</v>
      </c>
    </row>
    <row r="432" spans="8:10" x14ac:dyDescent="0.2">
      <c r="H432" s="136">
        <v>1310</v>
      </c>
      <c r="I432" s="132">
        <v>655</v>
      </c>
      <c r="J432" s="132">
        <v>2620</v>
      </c>
    </row>
    <row r="433" spans="8:10" x14ac:dyDescent="0.2">
      <c r="H433" s="136">
        <v>1310</v>
      </c>
      <c r="I433" s="132">
        <v>655</v>
      </c>
      <c r="J433" s="132">
        <v>2620</v>
      </c>
    </row>
    <row r="434" spans="8:10" x14ac:dyDescent="0.2">
      <c r="H434" s="136">
        <v>1310</v>
      </c>
      <c r="I434" s="132">
        <v>655</v>
      </c>
      <c r="J434" s="132">
        <v>2620</v>
      </c>
    </row>
    <row r="435" spans="8:10" x14ac:dyDescent="0.2">
      <c r="H435" s="136">
        <v>1310</v>
      </c>
      <c r="I435" s="132">
        <v>655</v>
      </c>
      <c r="J435" s="132">
        <v>2620</v>
      </c>
    </row>
    <row r="436" spans="8:10" x14ac:dyDescent="0.2">
      <c r="H436" s="136">
        <v>1310</v>
      </c>
      <c r="I436" s="132">
        <v>655</v>
      </c>
      <c r="J436" s="132">
        <v>2620</v>
      </c>
    </row>
    <row r="437" spans="8:10" x14ac:dyDescent="0.2">
      <c r="H437" s="136">
        <v>1310</v>
      </c>
      <c r="I437" s="132">
        <v>655</v>
      </c>
      <c r="J437" s="132">
        <v>2620</v>
      </c>
    </row>
    <row r="438" spans="8:10" x14ac:dyDescent="0.2">
      <c r="H438" s="136">
        <v>1310</v>
      </c>
      <c r="I438" s="132">
        <v>655</v>
      </c>
      <c r="J438" s="132">
        <v>2620</v>
      </c>
    </row>
    <row r="439" spans="8:10" x14ac:dyDescent="0.2">
      <c r="H439" s="136">
        <v>1310</v>
      </c>
      <c r="I439" s="132">
        <v>655</v>
      </c>
      <c r="J439" s="132">
        <v>2620</v>
      </c>
    </row>
    <row r="440" spans="8:10" x14ac:dyDescent="0.2">
      <c r="H440" s="136">
        <v>1310</v>
      </c>
      <c r="I440" s="132">
        <v>655</v>
      </c>
      <c r="J440" s="132">
        <v>2620</v>
      </c>
    </row>
    <row r="441" spans="8:10" x14ac:dyDescent="0.2">
      <c r="H441" s="136">
        <v>1310</v>
      </c>
      <c r="I441" s="132">
        <v>655</v>
      </c>
      <c r="J441" s="132">
        <v>2620</v>
      </c>
    </row>
    <row r="442" spans="8:10" x14ac:dyDescent="0.2">
      <c r="H442" s="136">
        <v>1310</v>
      </c>
      <c r="I442" s="132">
        <v>655</v>
      </c>
      <c r="J442" s="132">
        <v>2620</v>
      </c>
    </row>
    <row r="443" spans="8:10" x14ac:dyDescent="0.2">
      <c r="H443" s="136">
        <v>1310</v>
      </c>
      <c r="I443" s="132">
        <v>655</v>
      </c>
      <c r="J443" s="132">
        <v>2620</v>
      </c>
    </row>
    <row r="444" spans="8:10" x14ac:dyDescent="0.2">
      <c r="H444" s="136">
        <v>1310</v>
      </c>
      <c r="I444" s="132">
        <v>655</v>
      </c>
      <c r="J444" s="132">
        <v>2620</v>
      </c>
    </row>
    <row r="445" spans="8:10" x14ac:dyDescent="0.2">
      <c r="H445" s="136">
        <v>1310</v>
      </c>
      <c r="I445" s="132">
        <v>655</v>
      </c>
      <c r="J445" s="132">
        <v>2620</v>
      </c>
    </row>
    <row r="446" spans="8:10" x14ac:dyDescent="0.2">
      <c r="H446" s="136">
        <v>1310</v>
      </c>
      <c r="I446" s="132">
        <v>655</v>
      </c>
      <c r="J446" s="132">
        <v>2620</v>
      </c>
    </row>
    <row r="447" spans="8:10" x14ac:dyDescent="0.2">
      <c r="H447" s="136">
        <v>1310</v>
      </c>
      <c r="I447" s="132">
        <v>655</v>
      </c>
      <c r="J447" s="132">
        <v>2620</v>
      </c>
    </row>
    <row r="448" spans="8:10" x14ac:dyDescent="0.2">
      <c r="H448" s="136">
        <v>1310</v>
      </c>
      <c r="I448" s="132">
        <v>655</v>
      </c>
      <c r="J448" s="132">
        <v>2620</v>
      </c>
    </row>
    <row r="449" spans="8:10" x14ac:dyDescent="0.2">
      <c r="H449" s="136">
        <v>1310</v>
      </c>
      <c r="I449" s="132">
        <v>655</v>
      </c>
      <c r="J449" s="132">
        <v>2620</v>
      </c>
    </row>
    <row r="450" spans="8:10" x14ac:dyDescent="0.2">
      <c r="H450" s="136">
        <v>1310</v>
      </c>
      <c r="I450" s="132">
        <v>655</v>
      </c>
      <c r="J450" s="132">
        <v>2620</v>
      </c>
    </row>
    <row r="451" spans="8:10" x14ac:dyDescent="0.2">
      <c r="H451" s="136">
        <v>1310</v>
      </c>
      <c r="I451" s="132">
        <v>655</v>
      </c>
      <c r="J451" s="132">
        <v>2620</v>
      </c>
    </row>
    <row r="452" spans="8:10" x14ac:dyDescent="0.2">
      <c r="H452" s="136">
        <v>1310</v>
      </c>
      <c r="I452" s="132">
        <v>655</v>
      </c>
      <c r="J452" s="132">
        <v>2620</v>
      </c>
    </row>
    <row r="453" spans="8:10" x14ac:dyDescent="0.2">
      <c r="H453" s="136">
        <v>1310</v>
      </c>
      <c r="I453" s="132">
        <v>655</v>
      </c>
      <c r="J453" s="132">
        <v>2620</v>
      </c>
    </row>
  </sheetData>
  <sheetProtection password="C46D" sheet="1" objects="1" scenarios="1" selectLockedCells="1"/>
  <mergeCells count="17">
    <mergeCell ref="A140:B140"/>
    <mergeCell ref="A42:A44"/>
    <mergeCell ref="A45:A47"/>
    <mergeCell ref="A30:A33"/>
    <mergeCell ref="A1:F1"/>
    <mergeCell ref="C4:C5"/>
    <mergeCell ref="B4:B5"/>
    <mergeCell ref="E3:F3"/>
    <mergeCell ref="A19:A22"/>
    <mergeCell ref="A23:A25"/>
    <mergeCell ref="A34:A37"/>
    <mergeCell ref="A38:A41"/>
    <mergeCell ref="A4:A5"/>
    <mergeCell ref="A6:A8"/>
    <mergeCell ref="A9:A12"/>
    <mergeCell ref="A13:A18"/>
    <mergeCell ref="A26:A29"/>
  </mergeCells>
  <phoneticPr fontId="0" type="noConversion"/>
  <conditionalFormatting sqref="E6:E52 E54:E56 E58:E63 E65:E69 E71:E80 E82:E91 E93:E101 E103:E114 E116:E121 E123 E125:E128 E130:E139">
    <cfRule type="cellIs" dxfId="148" priority="29" stopIfTrue="1" operator="equal">
      <formula>""</formula>
    </cfRule>
  </conditionalFormatting>
  <dataValidations xWindow="854" yWindow="452" count="1">
    <dataValidation allowBlank="1" showInputMessage="1" showErrorMessage="1" promptTitle="Внимание!" sqref="E6:E52 E54:E56 E58:E63 E65:E69 E71:E80 E82:E91 E93:E101 E103:E114 E116:E121 E123 E125:E128 E130:E139"/>
  </dataValidations>
  <printOptions horizontalCentered="1"/>
  <pageMargins left="0.19685039370078741" right="0.19685039370078741" top="0.19685039370078741" bottom="0.78740157480314965" header="0.19685039370078741" footer="0.19685039370078741"/>
  <pageSetup paperSize="9" scale="84" fitToHeight="0" orientation="portrait" r:id="rId1"/>
  <headerFooter alignWithMargins="0">
    <oddFooter>Страница &amp;P&amp;R&amp;A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pageSetUpPr autoPageBreaks="0" fitToPage="1"/>
  </sheetPr>
  <dimension ref="A1:AJ1604"/>
  <sheetViews>
    <sheetView showGridLines="0" showZeros="0" showOutlineSymbols="0" zoomScaleSheetLayoutView="50" workbookViewId="0">
      <pane ySplit="4" topLeftCell="A5" activePane="bottomLeft" state="frozen"/>
      <selection activeCell="C1" sqref="C1"/>
      <selection pane="bottomLeft" activeCell="I6" sqref="I6"/>
    </sheetView>
  </sheetViews>
  <sheetFormatPr defaultColWidth="9.140625" defaultRowHeight="11.25" x14ac:dyDescent="0.2"/>
  <cols>
    <col min="1" max="1" width="27.42578125" style="18" customWidth="1"/>
    <col min="2" max="2" width="13.5703125" style="19" customWidth="1"/>
    <col min="3" max="3" width="8.42578125" style="19" bestFit="1" customWidth="1"/>
    <col min="4" max="4" width="11.5703125" style="19" customWidth="1"/>
    <col min="5" max="5" width="7.5703125" style="20" bestFit="1" customWidth="1"/>
    <col min="6" max="6" width="9.85546875" style="20" customWidth="1"/>
    <col min="7" max="7" width="12.42578125" style="20" bestFit="1" customWidth="1"/>
    <col min="8" max="8" width="7.140625" style="409" bestFit="1" customWidth="1"/>
    <col min="9" max="9" width="4.42578125" style="18" customWidth="1"/>
    <col min="10" max="24" width="4.140625" style="18" customWidth="1"/>
    <col min="25" max="25" width="8.85546875" style="744" bestFit="1" customWidth="1"/>
    <col min="26" max="28" width="9.140625" style="99" hidden="1" customWidth="1"/>
    <col min="29" max="29" width="4.140625" style="99" hidden="1" customWidth="1"/>
    <col min="30" max="30" width="4.42578125" style="18" hidden="1" customWidth="1"/>
    <col min="31" max="33" width="9.140625" style="18" hidden="1" customWidth="1"/>
    <col min="34" max="41" width="9.140625" style="18" customWidth="1"/>
    <col min="42" max="16384" width="9.140625" style="18"/>
  </cols>
  <sheetData>
    <row r="1" spans="1:36" s="176" customFormat="1" ht="22.5" thickTop="1" thickBot="1" x14ac:dyDescent="0.25">
      <c r="A1" s="1505" t="s">
        <v>908</v>
      </c>
      <c r="B1" s="1506"/>
      <c r="C1" s="1506"/>
      <c r="D1" s="1506"/>
      <c r="E1" s="1506"/>
      <c r="F1" s="1506"/>
      <c r="G1" s="1584"/>
      <c r="H1" s="1584"/>
      <c r="I1" s="1506"/>
      <c r="J1" s="1506"/>
      <c r="K1" s="1506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  <c r="W1" s="1506"/>
      <c r="X1" s="1507"/>
      <c r="Y1" s="743"/>
      <c r="Z1" s="693"/>
      <c r="AA1" s="693"/>
      <c r="AB1" s="693"/>
      <c r="AC1" s="693"/>
    </row>
    <row r="2" spans="1:36" s="176" customFormat="1" ht="25.5" customHeight="1" thickTop="1" thickBot="1" x14ac:dyDescent="0.25">
      <c r="A2" s="159"/>
      <c r="B2" s="159"/>
      <c r="C2" s="159"/>
      <c r="D2" s="159"/>
      <c r="E2" s="159"/>
      <c r="F2" s="159"/>
      <c r="G2" s="1588" t="s">
        <v>364</v>
      </c>
      <c r="H2" s="1589"/>
      <c r="I2" s="175"/>
      <c r="J2" s="175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3"/>
      <c r="Y2" s="746" t="s">
        <v>615</v>
      </c>
      <c r="Z2" s="693"/>
      <c r="AA2" s="693"/>
      <c r="AB2" s="693"/>
      <c r="AC2" s="693"/>
    </row>
    <row r="3" spans="1:36" s="12" customFormat="1" ht="13.5" thickBot="1" x14ac:dyDescent="0.25">
      <c r="C3" s="177"/>
      <c r="E3" s="216" t="s">
        <v>202</v>
      </c>
      <c r="F3" s="692">
        <f>'Условия+Итоги'!H56</f>
        <v>0</v>
      </c>
      <c r="G3" s="691">
        <f>G4++G15+G27+G178+G31+G43+G57+G63+G75+G84+G98+G90+G110+G120+G130+G140+G150+G158+G169+G182+G189+G199+G214</f>
        <v>0</v>
      </c>
      <c r="H3" s="696">
        <f>H4+H15+H27+H178+H31+H43+H57+H63+H75+H84+H98+H90+H110+H120+H130+H140+H150+H158+H169+H182+H189+H199+H214+H35</f>
        <v>0</v>
      </c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8"/>
      <c r="Y3" s="747">
        <f>SUM(Y6:Y215)</f>
        <v>0</v>
      </c>
      <c r="Z3" s="96"/>
      <c r="AA3" s="96"/>
      <c r="AB3" s="96"/>
      <c r="AC3" s="96"/>
    </row>
    <row r="4" spans="1:36" ht="12" x14ac:dyDescent="0.2">
      <c r="A4" s="430" t="s">
        <v>169</v>
      </c>
      <c r="B4" s="392"/>
      <c r="C4" s="392"/>
      <c r="D4" s="392"/>
      <c r="E4" s="415"/>
      <c r="F4" s="677"/>
      <c r="G4" s="208">
        <f>SUM(G6:G13)</f>
        <v>0</v>
      </c>
      <c r="H4" s="401">
        <f>SUM(H6:H13)</f>
        <v>0</v>
      </c>
      <c r="I4" s="1515" t="s">
        <v>170</v>
      </c>
      <c r="J4" s="1515"/>
      <c r="K4" s="1515"/>
      <c r="L4" s="1515"/>
      <c r="M4" s="1515"/>
      <c r="N4" s="1515"/>
      <c r="O4" s="1515"/>
      <c r="P4" s="1515"/>
      <c r="Q4" s="1515"/>
      <c r="R4" s="1515"/>
      <c r="S4" s="1515"/>
      <c r="T4" s="1515"/>
      <c r="U4" s="1515"/>
      <c r="V4" s="1516"/>
      <c r="Z4" s="99">
        <v>5</v>
      </c>
      <c r="AA4" s="99">
        <v>10</v>
      </c>
      <c r="AB4" s="99">
        <v>4</v>
      </c>
      <c r="AC4" s="99">
        <v>20</v>
      </c>
    </row>
    <row r="5" spans="1:36" ht="22.5" x14ac:dyDescent="0.2">
      <c r="A5" s="417" t="s">
        <v>0</v>
      </c>
      <c r="B5" s="417" t="s">
        <v>171</v>
      </c>
      <c r="C5" s="417" t="s">
        <v>172</v>
      </c>
      <c r="D5" s="417" t="s">
        <v>173</v>
      </c>
      <c r="E5" s="418" t="s">
        <v>201</v>
      </c>
      <c r="F5" s="701" t="s">
        <v>369</v>
      </c>
      <c r="G5" s="183" t="s">
        <v>352</v>
      </c>
      <c r="H5" s="402" t="s">
        <v>149</v>
      </c>
      <c r="I5" s="390">
        <v>100</v>
      </c>
      <c r="J5" s="391">
        <v>105</v>
      </c>
      <c r="K5" s="391">
        <v>110</v>
      </c>
      <c r="L5" s="391">
        <v>115</v>
      </c>
      <c r="M5" s="391">
        <v>120</v>
      </c>
      <c r="N5" s="391">
        <v>125</v>
      </c>
      <c r="O5" s="391">
        <v>130</v>
      </c>
      <c r="P5" s="391">
        <v>135</v>
      </c>
      <c r="Q5" s="391">
        <v>140</v>
      </c>
      <c r="R5" s="391">
        <v>145</v>
      </c>
      <c r="S5" s="391">
        <v>150</v>
      </c>
      <c r="T5" s="391">
        <v>155</v>
      </c>
      <c r="U5" s="391">
        <v>160</v>
      </c>
      <c r="V5" s="391">
        <v>165</v>
      </c>
      <c r="X5" s="184"/>
      <c r="Z5" s="99">
        <v>10</v>
      </c>
      <c r="AA5" s="99">
        <v>20</v>
      </c>
      <c r="AB5" s="99">
        <v>8</v>
      </c>
      <c r="AC5" s="99">
        <v>40</v>
      </c>
    </row>
    <row r="6" spans="1:36" ht="10.5" customHeight="1" x14ac:dyDescent="0.2">
      <c r="A6" s="1520" t="s">
        <v>540</v>
      </c>
      <c r="B6" s="1517" t="s">
        <v>715</v>
      </c>
      <c r="C6" s="688" t="s">
        <v>27</v>
      </c>
      <c r="D6" s="1517" t="s">
        <v>174</v>
      </c>
      <c r="E6" s="229">
        <f>Прайс!D171</f>
        <v>1036</v>
      </c>
      <c r="F6" s="215">
        <f t="shared" ref="F6:F13" si="0">IF(H6=0,0,IF(ROUND(E6-E6*$F$3,0)=E6,0,ROUND(E6-E6*$F$3,0)))</f>
        <v>0</v>
      </c>
      <c r="G6" s="206">
        <f t="shared" ref="G6:G13" si="1">H6*F6</f>
        <v>0</v>
      </c>
      <c r="H6" s="403">
        <f>SUM(I6:L6)</f>
        <v>0</v>
      </c>
      <c r="I6" s="760"/>
      <c r="J6" s="760"/>
      <c r="K6" s="209"/>
      <c r="L6" s="209"/>
      <c r="M6" s="185"/>
      <c r="N6" s="185"/>
      <c r="O6" s="185"/>
      <c r="P6" s="185"/>
      <c r="Q6" s="185"/>
      <c r="R6" s="185"/>
      <c r="S6" s="185"/>
      <c r="T6" s="185"/>
      <c r="U6" s="185"/>
      <c r="V6" s="185"/>
      <c r="X6" s="19"/>
      <c r="Y6" s="744">
        <f t="shared" ref="Y6" si="2">E6*H6</f>
        <v>0</v>
      </c>
      <c r="Z6" s="99">
        <v>15</v>
      </c>
      <c r="AA6" s="99">
        <v>30</v>
      </c>
      <c r="AB6" s="99">
        <v>12</v>
      </c>
      <c r="AC6" s="99">
        <v>60</v>
      </c>
      <c r="AJ6" s="186"/>
    </row>
    <row r="7" spans="1:36" ht="10.5" customHeight="1" x14ac:dyDescent="0.2">
      <c r="A7" s="1521"/>
      <c r="B7" s="1519"/>
      <c r="C7" s="689" t="s">
        <v>160</v>
      </c>
      <c r="D7" s="1518"/>
      <c r="E7" s="229">
        <f>E6</f>
        <v>1036</v>
      </c>
      <c r="F7" s="215">
        <f t="shared" si="0"/>
        <v>0</v>
      </c>
      <c r="G7" s="206">
        <f t="shared" si="1"/>
        <v>0</v>
      </c>
      <c r="H7" s="403">
        <f>SUM(I7:L7)</f>
        <v>0</v>
      </c>
      <c r="I7" s="760"/>
      <c r="J7" s="760"/>
      <c r="K7" s="209"/>
      <c r="L7" s="209"/>
      <c r="M7" s="185"/>
      <c r="N7" s="185"/>
      <c r="O7" s="185"/>
      <c r="P7" s="185"/>
      <c r="Q7" s="185"/>
      <c r="R7" s="185"/>
      <c r="S7" s="185"/>
      <c r="T7" s="185"/>
      <c r="U7" s="185"/>
      <c r="V7" s="185"/>
      <c r="X7" s="19"/>
      <c r="Y7" s="744">
        <f>E7*H7</f>
        <v>0</v>
      </c>
      <c r="Z7" s="99">
        <v>20</v>
      </c>
      <c r="AA7" s="99">
        <v>40</v>
      </c>
      <c r="AB7" s="99">
        <v>16</v>
      </c>
      <c r="AC7" s="99">
        <v>80</v>
      </c>
      <c r="AJ7" s="186"/>
    </row>
    <row r="8" spans="1:36" ht="10.5" customHeight="1" x14ac:dyDescent="0.2">
      <c r="A8" s="1521"/>
      <c r="B8" s="1517" t="s">
        <v>716</v>
      </c>
      <c r="C8" s="688" t="s">
        <v>27</v>
      </c>
      <c r="D8" s="1518"/>
      <c r="E8" s="229">
        <f>Прайс!D172</f>
        <v>1074</v>
      </c>
      <c r="F8" s="215">
        <f t="shared" si="0"/>
        <v>0</v>
      </c>
      <c r="G8" s="206">
        <f t="shared" si="1"/>
        <v>0</v>
      </c>
      <c r="H8" s="403">
        <f>SUM(M8:P8)</f>
        <v>0</v>
      </c>
      <c r="I8" s="187"/>
      <c r="J8" s="185"/>
      <c r="K8" s="185"/>
      <c r="L8" s="185"/>
      <c r="M8" s="209"/>
      <c r="N8" s="209"/>
      <c r="O8" s="209"/>
      <c r="P8" s="209"/>
      <c r="Q8" s="185"/>
      <c r="R8" s="185"/>
      <c r="S8" s="185"/>
      <c r="T8" s="185"/>
      <c r="U8" s="185"/>
      <c r="V8" s="185"/>
      <c r="X8" s="19"/>
      <c r="Y8" s="744">
        <f t="shared" ref="Y8:Y13" si="3">E8*H8</f>
        <v>0</v>
      </c>
      <c r="Z8" s="99">
        <v>25</v>
      </c>
      <c r="AA8" s="99">
        <v>50</v>
      </c>
      <c r="AB8" s="99">
        <v>20</v>
      </c>
      <c r="AC8" s="99">
        <v>100</v>
      </c>
      <c r="AJ8" s="186"/>
    </row>
    <row r="9" spans="1:36" ht="10.5" customHeight="1" x14ac:dyDescent="0.2">
      <c r="A9" s="1521"/>
      <c r="B9" s="1519"/>
      <c r="C9" s="689" t="s">
        <v>160</v>
      </c>
      <c r="D9" s="1518"/>
      <c r="E9" s="229">
        <f>E8</f>
        <v>1074</v>
      </c>
      <c r="F9" s="215">
        <f t="shared" si="0"/>
        <v>0</v>
      </c>
      <c r="G9" s="206">
        <f t="shared" si="1"/>
        <v>0</v>
      </c>
      <c r="H9" s="403">
        <f>SUM(M9:P9)</f>
        <v>0</v>
      </c>
      <c r="I9" s="187"/>
      <c r="J9" s="185"/>
      <c r="K9" s="185"/>
      <c r="L9" s="185"/>
      <c r="M9" s="209"/>
      <c r="N9" s="209"/>
      <c r="O9" s="209"/>
      <c r="P9" s="209"/>
      <c r="Q9" s="185"/>
      <c r="R9" s="185"/>
      <c r="S9" s="185"/>
      <c r="T9" s="185"/>
      <c r="U9" s="185"/>
      <c r="V9" s="185"/>
      <c r="X9" s="19"/>
      <c r="Y9" s="744">
        <f t="shared" si="3"/>
        <v>0</v>
      </c>
      <c r="Z9" s="99">
        <v>30</v>
      </c>
      <c r="AA9" s="99">
        <v>60</v>
      </c>
      <c r="AB9" s="99">
        <v>24</v>
      </c>
      <c r="AC9" s="99">
        <v>120</v>
      </c>
      <c r="AJ9" s="186"/>
    </row>
    <row r="10" spans="1:36" ht="10.5" customHeight="1" x14ac:dyDescent="0.2">
      <c r="A10" s="1521"/>
      <c r="B10" s="1517" t="s">
        <v>717</v>
      </c>
      <c r="C10" s="688" t="s">
        <v>27</v>
      </c>
      <c r="D10" s="1518"/>
      <c r="E10" s="229">
        <f>Прайс!D173</f>
        <v>1150</v>
      </c>
      <c r="F10" s="215">
        <f t="shared" ref="F10:F11" si="4">IF(H10=0,0,IF(ROUND(E10-E10*$F$3,0)=E10,0,ROUND(E10-E10*$F$3,0)))</f>
        <v>0</v>
      </c>
      <c r="G10" s="206">
        <f t="shared" ref="G10:G11" si="5">H10*F10</f>
        <v>0</v>
      </c>
      <c r="H10" s="403">
        <f>SUM(Q10:T10)</f>
        <v>0</v>
      </c>
      <c r="I10" s="187"/>
      <c r="J10" s="185"/>
      <c r="K10" s="185"/>
      <c r="L10" s="185"/>
      <c r="M10" s="185"/>
      <c r="N10" s="185"/>
      <c r="O10" s="185"/>
      <c r="P10" s="185"/>
      <c r="Q10" s="209"/>
      <c r="R10" s="209"/>
      <c r="S10" s="209"/>
      <c r="T10" s="209"/>
      <c r="U10" s="185"/>
      <c r="V10" s="185"/>
      <c r="X10" s="19"/>
      <c r="Y10" s="744">
        <f t="shared" si="3"/>
        <v>0</v>
      </c>
      <c r="Z10" s="99">
        <v>35</v>
      </c>
      <c r="AA10" s="99">
        <v>70</v>
      </c>
      <c r="AB10" s="99">
        <v>28</v>
      </c>
      <c r="AC10" s="99">
        <v>140</v>
      </c>
      <c r="AJ10" s="186"/>
    </row>
    <row r="11" spans="1:36" ht="10.5" customHeight="1" x14ac:dyDescent="0.2">
      <c r="A11" s="1521"/>
      <c r="B11" s="1519"/>
      <c r="C11" s="689" t="s">
        <v>160</v>
      </c>
      <c r="D11" s="1518"/>
      <c r="E11" s="229">
        <f>E10</f>
        <v>1150</v>
      </c>
      <c r="F11" s="215">
        <f t="shared" si="4"/>
        <v>0</v>
      </c>
      <c r="G11" s="206">
        <f t="shared" si="5"/>
        <v>0</v>
      </c>
      <c r="H11" s="403">
        <f>SUM(Q11:T11)</f>
        <v>0</v>
      </c>
      <c r="I11" s="187"/>
      <c r="J11" s="185"/>
      <c r="K11" s="185"/>
      <c r="L11" s="185"/>
      <c r="M11" s="185"/>
      <c r="N11" s="185"/>
      <c r="O11" s="185"/>
      <c r="P11" s="185"/>
      <c r="Q11" s="209"/>
      <c r="R11" s="209"/>
      <c r="S11" s="209"/>
      <c r="T11" s="209"/>
      <c r="U11" s="185"/>
      <c r="V11" s="185"/>
      <c r="X11" s="19"/>
      <c r="Y11" s="744">
        <f t="shared" si="3"/>
        <v>0</v>
      </c>
      <c r="Z11" s="99">
        <v>40</v>
      </c>
      <c r="AA11" s="99">
        <v>80</v>
      </c>
      <c r="AB11" s="99">
        <v>32</v>
      </c>
      <c r="AC11" s="99">
        <v>160</v>
      </c>
      <c r="AJ11" s="186"/>
    </row>
    <row r="12" spans="1:36" ht="10.5" customHeight="1" x14ac:dyDescent="0.2">
      <c r="A12" s="1521"/>
      <c r="B12" s="1517" t="s">
        <v>718</v>
      </c>
      <c r="C12" s="688" t="s">
        <v>27</v>
      </c>
      <c r="D12" s="1518"/>
      <c r="E12" s="229">
        <f>Прайс!D174</f>
        <v>1195</v>
      </c>
      <c r="F12" s="215">
        <f t="shared" si="0"/>
        <v>0</v>
      </c>
      <c r="G12" s="206">
        <f t="shared" si="1"/>
        <v>0</v>
      </c>
      <c r="H12" s="403">
        <f>SUM(U12:V12)</f>
        <v>0</v>
      </c>
      <c r="I12" s="187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760"/>
      <c r="V12" s="760"/>
      <c r="X12" s="19"/>
      <c r="Y12" s="744">
        <f>E12*H12</f>
        <v>0</v>
      </c>
      <c r="Z12" s="99">
        <v>45</v>
      </c>
      <c r="AA12" s="99">
        <v>90</v>
      </c>
      <c r="AB12" s="99">
        <v>36</v>
      </c>
      <c r="AC12" s="99">
        <v>180</v>
      </c>
    </row>
    <row r="13" spans="1:36" ht="10.5" customHeight="1" thickBot="1" x14ac:dyDescent="0.25">
      <c r="A13" s="1522"/>
      <c r="B13" s="1519"/>
      <c r="C13" s="689" t="s">
        <v>160</v>
      </c>
      <c r="D13" s="1519"/>
      <c r="E13" s="229">
        <f>Прайс!D174</f>
        <v>1195</v>
      </c>
      <c r="F13" s="215">
        <f t="shared" si="0"/>
        <v>0</v>
      </c>
      <c r="G13" s="207">
        <f t="shared" si="1"/>
        <v>0</v>
      </c>
      <c r="H13" s="404">
        <f>SUM(U13:V13)</f>
        <v>0</v>
      </c>
      <c r="I13" s="187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760"/>
      <c r="V13" s="760"/>
      <c r="X13" s="19"/>
      <c r="Y13" s="744">
        <f t="shared" si="3"/>
        <v>0</v>
      </c>
      <c r="Z13" s="99">
        <v>50</v>
      </c>
      <c r="AA13" s="99">
        <v>100</v>
      </c>
      <c r="AB13" s="99">
        <v>40</v>
      </c>
      <c r="AC13" s="99">
        <v>200</v>
      </c>
    </row>
    <row r="14" spans="1:36" ht="5.45" customHeight="1" thickBot="1" x14ac:dyDescent="0.25">
      <c r="A14" s="108"/>
      <c r="E14" s="189"/>
      <c r="F14" s="189"/>
      <c r="G14" s="189"/>
      <c r="H14" s="405"/>
      <c r="P14" s="19"/>
      <c r="Q14" s="19"/>
      <c r="R14" s="19"/>
      <c r="S14" s="19"/>
      <c r="Z14" s="99">
        <v>55</v>
      </c>
      <c r="AA14" s="99">
        <v>110</v>
      </c>
      <c r="AB14" s="99">
        <v>44</v>
      </c>
      <c r="AC14" s="99">
        <v>220</v>
      </c>
    </row>
    <row r="15" spans="1:36" ht="11.25" customHeight="1" x14ac:dyDescent="0.2">
      <c r="A15" s="430" t="s">
        <v>730</v>
      </c>
      <c r="B15" s="392"/>
      <c r="C15" s="392"/>
      <c r="D15" s="392"/>
      <c r="E15" s="415"/>
      <c r="F15" s="677"/>
      <c r="G15" s="208">
        <f>SUM(G17:G24)</f>
        <v>0</v>
      </c>
      <c r="H15" s="401">
        <f>SUM(H17:H24)</f>
        <v>0</v>
      </c>
      <c r="I15" s="1515" t="s">
        <v>170</v>
      </c>
      <c r="J15" s="1515"/>
      <c r="K15" s="1515"/>
      <c r="L15" s="1515"/>
      <c r="M15" s="1515"/>
      <c r="N15" s="1515"/>
      <c r="O15" s="1515"/>
      <c r="P15" s="1515"/>
      <c r="Q15" s="1515"/>
      <c r="R15" s="1515"/>
      <c r="S15" s="1515"/>
      <c r="T15" s="1515"/>
      <c r="U15" s="1515"/>
      <c r="V15" s="1516"/>
      <c r="Z15" s="99">
        <v>60</v>
      </c>
      <c r="AA15" s="99">
        <v>120</v>
      </c>
      <c r="AB15" s="99">
        <v>48</v>
      </c>
      <c r="AC15" s="99">
        <v>240</v>
      </c>
    </row>
    <row r="16" spans="1:36" ht="22.5" x14ac:dyDescent="0.2">
      <c r="A16" s="417" t="s">
        <v>0</v>
      </c>
      <c r="B16" s="417" t="s">
        <v>171</v>
      </c>
      <c r="C16" s="417" t="s">
        <v>172</v>
      </c>
      <c r="D16" s="417" t="s">
        <v>173</v>
      </c>
      <c r="E16" s="418" t="s">
        <v>201</v>
      </c>
      <c r="F16" s="419" t="s">
        <v>369</v>
      </c>
      <c r="G16" s="183" t="s">
        <v>352</v>
      </c>
      <c r="H16" s="402" t="s">
        <v>149</v>
      </c>
      <c r="I16" s="390">
        <v>100</v>
      </c>
      <c r="J16" s="391">
        <v>105</v>
      </c>
      <c r="K16" s="391">
        <v>110</v>
      </c>
      <c r="L16" s="391">
        <v>115</v>
      </c>
      <c r="M16" s="391">
        <v>120</v>
      </c>
      <c r="N16" s="391">
        <v>125</v>
      </c>
      <c r="O16" s="391">
        <v>130</v>
      </c>
      <c r="P16" s="391">
        <v>135</v>
      </c>
      <c r="Q16" s="391">
        <v>140</v>
      </c>
      <c r="R16" s="391">
        <v>145</v>
      </c>
      <c r="S16" s="391">
        <v>150</v>
      </c>
      <c r="T16" s="391">
        <v>155</v>
      </c>
      <c r="U16" s="391">
        <v>160</v>
      </c>
      <c r="V16" s="391">
        <v>165</v>
      </c>
      <c r="X16" s="184"/>
      <c r="Z16" s="99">
        <v>65</v>
      </c>
      <c r="AA16" s="99">
        <v>130</v>
      </c>
      <c r="AB16" s="99">
        <v>52</v>
      </c>
      <c r="AC16" s="99">
        <v>260</v>
      </c>
      <c r="AE16" s="18">
        <v>152</v>
      </c>
      <c r="AF16" s="18">
        <v>1200</v>
      </c>
    </row>
    <row r="17" spans="1:32" ht="11.25" customHeight="1" x14ac:dyDescent="0.2">
      <c r="A17" s="1520" t="s">
        <v>729</v>
      </c>
      <c r="B17" s="1517" t="s">
        <v>715</v>
      </c>
      <c r="C17" s="688" t="s">
        <v>27</v>
      </c>
      <c r="D17" s="1517" t="s">
        <v>174</v>
      </c>
      <c r="E17" s="229">
        <f>Прайс!D175</f>
        <v>1195</v>
      </c>
      <c r="F17" s="215">
        <f t="shared" ref="F17:F24" si="6">IF(H17=0,0,IF(ROUND(E17-E17*$F$3,0)=E17,0,ROUND(E17-E17*$F$3,0)))</f>
        <v>0</v>
      </c>
      <c r="G17" s="206">
        <f t="shared" ref="G17:G24" si="7">H17*F17</f>
        <v>0</v>
      </c>
      <c r="H17" s="403">
        <f>SUM(I17:L17)</f>
        <v>0</v>
      </c>
      <c r="I17" s="760"/>
      <c r="J17" s="760"/>
      <c r="K17" s="760"/>
      <c r="L17" s="760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X17" s="19"/>
      <c r="Y17" s="744">
        <f t="shared" ref="Y17" si="8">E17*H17</f>
        <v>0</v>
      </c>
      <c r="Z17" s="99">
        <v>70</v>
      </c>
      <c r="AA17" s="99">
        <v>140</v>
      </c>
      <c r="AB17" s="99">
        <v>56</v>
      </c>
      <c r="AC17" s="99">
        <v>280</v>
      </c>
      <c r="AE17" s="18">
        <v>157</v>
      </c>
      <c r="AF17" s="18">
        <v>1200</v>
      </c>
    </row>
    <row r="18" spans="1:32" ht="10.5" customHeight="1" x14ac:dyDescent="0.2">
      <c r="A18" s="1521"/>
      <c r="B18" s="1519"/>
      <c r="C18" s="689" t="s">
        <v>160</v>
      </c>
      <c r="D18" s="1518"/>
      <c r="E18" s="229">
        <f>E17</f>
        <v>1195</v>
      </c>
      <c r="F18" s="215">
        <f t="shared" si="6"/>
        <v>0</v>
      </c>
      <c r="G18" s="206">
        <f t="shared" si="7"/>
        <v>0</v>
      </c>
      <c r="H18" s="403">
        <f>SUM(I18:L18)</f>
        <v>0</v>
      </c>
      <c r="I18" s="760"/>
      <c r="J18" s="760"/>
      <c r="K18" s="760"/>
      <c r="L18" s="760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X18" s="19"/>
      <c r="Y18" s="744">
        <f>E18*H18</f>
        <v>0</v>
      </c>
      <c r="Z18" s="99">
        <v>75</v>
      </c>
      <c r="AA18" s="99">
        <v>150</v>
      </c>
      <c r="AB18" s="99">
        <v>60</v>
      </c>
      <c r="AC18" s="99">
        <v>300</v>
      </c>
      <c r="AE18" s="18">
        <v>162</v>
      </c>
      <c r="AF18" s="18">
        <v>1260</v>
      </c>
    </row>
    <row r="19" spans="1:32" ht="11.1" customHeight="1" x14ac:dyDescent="0.2">
      <c r="A19" s="1521"/>
      <c r="B19" s="1517" t="s">
        <v>716</v>
      </c>
      <c r="C19" s="688" t="s">
        <v>27</v>
      </c>
      <c r="D19" s="1518"/>
      <c r="E19" s="229">
        <f>Прайс!D176</f>
        <v>1235</v>
      </c>
      <c r="F19" s="215">
        <f t="shared" si="6"/>
        <v>0</v>
      </c>
      <c r="G19" s="206">
        <f t="shared" si="7"/>
        <v>0</v>
      </c>
      <c r="H19" s="403">
        <f>SUM(M19:P19)</f>
        <v>0</v>
      </c>
      <c r="I19" s="187"/>
      <c r="J19" s="185"/>
      <c r="K19" s="185"/>
      <c r="L19" s="185"/>
      <c r="M19" s="209"/>
      <c r="N19" s="209"/>
      <c r="O19" s="209"/>
      <c r="P19" s="209"/>
      <c r="Q19" s="185"/>
      <c r="R19" s="185"/>
      <c r="S19" s="185"/>
      <c r="T19" s="185"/>
      <c r="U19" s="185"/>
      <c r="V19" s="185"/>
      <c r="X19" s="19"/>
      <c r="Y19" s="744">
        <f t="shared" ref="Y19:Y22" si="9">E19*H19</f>
        <v>0</v>
      </c>
      <c r="Z19" s="99">
        <v>80</v>
      </c>
      <c r="AA19" s="99">
        <v>160</v>
      </c>
      <c r="AB19" s="99">
        <v>64</v>
      </c>
      <c r="AC19" s="99">
        <v>320</v>
      </c>
      <c r="AE19" s="18">
        <v>167</v>
      </c>
      <c r="AF19" s="18">
        <v>1260</v>
      </c>
    </row>
    <row r="20" spans="1:32" x14ac:dyDescent="0.2">
      <c r="A20" s="1521"/>
      <c r="B20" s="1519"/>
      <c r="C20" s="689" t="s">
        <v>160</v>
      </c>
      <c r="D20" s="1518"/>
      <c r="E20" s="229">
        <f>E19</f>
        <v>1235</v>
      </c>
      <c r="F20" s="215">
        <f t="shared" si="6"/>
        <v>0</v>
      </c>
      <c r="G20" s="206">
        <f t="shared" si="7"/>
        <v>0</v>
      </c>
      <c r="H20" s="403">
        <f>SUM(M20:P20)</f>
        <v>0</v>
      </c>
      <c r="I20" s="187"/>
      <c r="J20" s="185"/>
      <c r="K20" s="185"/>
      <c r="L20" s="185"/>
      <c r="M20" s="209"/>
      <c r="N20" s="209"/>
      <c r="O20" s="209"/>
      <c r="P20" s="209"/>
      <c r="Q20" s="185"/>
      <c r="R20" s="185"/>
      <c r="S20" s="185"/>
      <c r="T20" s="185"/>
      <c r="U20" s="185"/>
      <c r="V20" s="185"/>
      <c r="X20" s="19"/>
      <c r="Y20" s="744">
        <f t="shared" si="9"/>
        <v>0</v>
      </c>
      <c r="Z20" s="99">
        <v>85</v>
      </c>
      <c r="AA20" s="99">
        <v>170</v>
      </c>
      <c r="AB20" s="99">
        <v>68</v>
      </c>
      <c r="AC20" s="99">
        <v>340</v>
      </c>
      <c r="AE20" s="18">
        <v>172</v>
      </c>
      <c r="AF20" s="18">
        <v>1320</v>
      </c>
    </row>
    <row r="21" spans="1:32" ht="13.5" customHeight="1" x14ac:dyDescent="0.2">
      <c r="A21" s="1521"/>
      <c r="B21" s="1517" t="s">
        <v>717</v>
      </c>
      <c r="C21" s="688" t="s">
        <v>27</v>
      </c>
      <c r="D21" s="1518"/>
      <c r="E21" s="229">
        <f>Прайс!D177</f>
        <v>1312</v>
      </c>
      <c r="F21" s="215">
        <f t="shared" si="6"/>
        <v>0</v>
      </c>
      <c r="G21" s="206">
        <f t="shared" si="7"/>
        <v>0</v>
      </c>
      <c r="H21" s="403">
        <f>SUM(Q21:T21)</f>
        <v>0</v>
      </c>
      <c r="I21" s="187"/>
      <c r="J21" s="185"/>
      <c r="K21" s="185"/>
      <c r="L21" s="185"/>
      <c r="M21" s="185"/>
      <c r="N21" s="185"/>
      <c r="O21" s="185"/>
      <c r="P21" s="185"/>
      <c r="Q21" s="209"/>
      <c r="R21" s="209"/>
      <c r="S21" s="209"/>
      <c r="T21" s="209"/>
      <c r="U21" s="185"/>
      <c r="V21" s="185"/>
      <c r="X21" s="19"/>
      <c r="Y21" s="744">
        <f t="shared" si="9"/>
        <v>0</v>
      </c>
      <c r="Z21" s="99">
        <v>90</v>
      </c>
      <c r="AA21" s="99">
        <v>180</v>
      </c>
      <c r="AB21" s="99">
        <v>72</v>
      </c>
      <c r="AC21" s="99">
        <v>360</v>
      </c>
      <c r="AE21" s="18">
        <v>177</v>
      </c>
      <c r="AF21" s="18">
        <v>1320</v>
      </c>
    </row>
    <row r="22" spans="1:32" x14ac:dyDescent="0.2">
      <c r="A22" s="1521"/>
      <c r="B22" s="1519"/>
      <c r="C22" s="689" t="s">
        <v>160</v>
      </c>
      <c r="D22" s="1518"/>
      <c r="E22" s="229">
        <f>E21</f>
        <v>1312</v>
      </c>
      <c r="F22" s="215">
        <f t="shared" si="6"/>
        <v>0</v>
      </c>
      <c r="G22" s="206">
        <f t="shared" si="7"/>
        <v>0</v>
      </c>
      <c r="H22" s="403">
        <f>SUM(Q22:T22)</f>
        <v>0</v>
      </c>
      <c r="I22" s="187"/>
      <c r="J22" s="185"/>
      <c r="K22" s="185"/>
      <c r="L22" s="185"/>
      <c r="M22" s="185"/>
      <c r="N22" s="185"/>
      <c r="O22" s="185"/>
      <c r="P22" s="185"/>
      <c r="Q22" s="209"/>
      <c r="R22" s="209"/>
      <c r="S22" s="209"/>
      <c r="T22" s="209"/>
      <c r="U22" s="185"/>
      <c r="V22" s="185"/>
      <c r="X22" s="19"/>
      <c r="Y22" s="744">
        <f t="shared" si="9"/>
        <v>0</v>
      </c>
      <c r="Z22" s="99">
        <v>95</v>
      </c>
      <c r="AA22" s="99">
        <v>190</v>
      </c>
      <c r="AB22" s="99">
        <v>76</v>
      </c>
      <c r="AC22" s="99">
        <v>380</v>
      </c>
    </row>
    <row r="23" spans="1:32" ht="11.25" customHeight="1" x14ac:dyDescent="0.2">
      <c r="A23" s="1521"/>
      <c r="B23" s="1517" t="s">
        <v>718</v>
      </c>
      <c r="C23" s="688" t="s">
        <v>27</v>
      </c>
      <c r="D23" s="1518"/>
      <c r="E23" s="229">
        <f>Прайс!D178</f>
        <v>1312</v>
      </c>
      <c r="F23" s="215">
        <f t="shared" si="6"/>
        <v>0</v>
      </c>
      <c r="G23" s="206">
        <f t="shared" si="7"/>
        <v>0</v>
      </c>
      <c r="H23" s="403">
        <f>SUM(U23:V23)</f>
        <v>0</v>
      </c>
      <c r="I23" s="187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760"/>
      <c r="V23" s="760"/>
      <c r="X23" s="19"/>
      <c r="Y23" s="744">
        <f>E23*H23</f>
        <v>0</v>
      </c>
      <c r="Z23" s="99">
        <v>100</v>
      </c>
      <c r="AA23" s="99">
        <v>200</v>
      </c>
      <c r="AB23" s="99">
        <v>80</v>
      </c>
      <c r="AC23" s="99">
        <v>400</v>
      </c>
    </row>
    <row r="24" spans="1:32" ht="11.25" customHeight="1" thickBot="1" x14ac:dyDescent="0.25">
      <c r="A24" s="1522"/>
      <c r="B24" s="1519"/>
      <c r="C24" s="689" t="s">
        <v>160</v>
      </c>
      <c r="D24" s="1519"/>
      <c r="E24" s="229">
        <f>E23</f>
        <v>1312</v>
      </c>
      <c r="F24" s="215">
        <f t="shared" si="6"/>
        <v>0</v>
      </c>
      <c r="G24" s="207">
        <f t="shared" si="7"/>
        <v>0</v>
      </c>
      <c r="H24" s="404">
        <f>SUM(U24:V24)</f>
        <v>0</v>
      </c>
      <c r="I24" s="187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760"/>
      <c r="V24" s="760"/>
      <c r="X24" s="19"/>
      <c r="Y24" s="744">
        <f t="shared" ref="Y24" si="10">E24*H24</f>
        <v>0</v>
      </c>
      <c r="Z24" s="99">
        <v>105</v>
      </c>
      <c r="AA24" s="99">
        <v>210</v>
      </c>
      <c r="AB24" s="99">
        <v>84</v>
      </c>
      <c r="AC24" s="99">
        <v>420</v>
      </c>
    </row>
    <row r="25" spans="1:32" ht="11.25" customHeight="1" thickBot="1" x14ac:dyDescent="0.25">
      <c r="B25" s="18"/>
      <c r="C25" s="18"/>
      <c r="D25" s="18"/>
      <c r="E25" s="18"/>
      <c r="F25" s="18"/>
      <c r="G25" s="18"/>
      <c r="H25" s="18"/>
      <c r="X25" s="19"/>
      <c r="Z25" s="99">
        <v>110</v>
      </c>
      <c r="AA25" s="99">
        <v>220</v>
      </c>
      <c r="AB25" s="99">
        <v>88</v>
      </c>
      <c r="AC25" s="99">
        <v>440</v>
      </c>
    </row>
    <row r="26" spans="1:32" ht="11.25" hidden="1" customHeight="1" thickBot="1" x14ac:dyDescent="0.25">
      <c r="B26" s="18"/>
      <c r="C26" s="18"/>
      <c r="D26" s="18"/>
      <c r="E26" s="18"/>
      <c r="F26" s="18"/>
      <c r="G26" s="18"/>
      <c r="H26" s="18"/>
      <c r="X26" s="19"/>
    </row>
    <row r="27" spans="1:32" ht="12" x14ac:dyDescent="0.2">
      <c r="A27" s="430" t="s">
        <v>740</v>
      </c>
      <c r="B27" s="392"/>
      <c r="C27" s="392"/>
      <c r="D27" s="392"/>
      <c r="E27" s="421"/>
      <c r="F27" s="422"/>
      <c r="G27" s="208">
        <f>G29</f>
        <v>0</v>
      </c>
      <c r="H27" s="690">
        <f>H29</f>
        <v>0</v>
      </c>
      <c r="I27" s="694" t="s">
        <v>732</v>
      </c>
      <c r="J27" s="428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Z27" s="99">
        <v>115</v>
      </c>
      <c r="AA27" s="99">
        <v>230</v>
      </c>
      <c r="AB27" s="99">
        <v>92</v>
      </c>
      <c r="AC27" s="99">
        <v>460</v>
      </c>
    </row>
    <row r="28" spans="1:32" ht="21" customHeight="1" x14ac:dyDescent="0.2">
      <c r="A28" s="417" t="s">
        <v>0</v>
      </c>
      <c r="B28" s="417" t="s">
        <v>180</v>
      </c>
      <c r="C28" s="417" t="s">
        <v>172</v>
      </c>
      <c r="D28" s="417" t="s">
        <v>173</v>
      </c>
      <c r="E28" s="418" t="s">
        <v>201</v>
      </c>
      <c r="F28" s="419" t="s">
        <v>369</v>
      </c>
      <c r="G28" s="183" t="s">
        <v>352</v>
      </c>
      <c r="H28" s="402" t="s">
        <v>149</v>
      </c>
      <c r="I28" s="1529" t="s">
        <v>725</v>
      </c>
      <c r="J28" s="1530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Z28" s="99">
        <v>120</v>
      </c>
      <c r="AA28" s="99">
        <v>240</v>
      </c>
      <c r="AB28" s="99">
        <v>96</v>
      </c>
      <c r="AC28" s="99">
        <v>480</v>
      </c>
    </row>
    <row r="29" spans="1:32" ht="30" customHeight="1" thickBot="1" x14ac:dyDescent="0.25">
      <c r="A29" s="737" t="s">
        <v>741</v>
      </c>
      <c r="B29" s="192" t="s">
        <v>731</v>
      </c>
      <c r="C29" s="192"/>
      <c r="D29" s="192" t="s">
        <v>174</v>
      </c>
      <c r="E29" s="229">
        <f>Прайс!D179</f>
        <v>790</v>
      </c>
      <c r="F29" s="215">
        <f>IF(H29=0,0,IF(ROUND(E29-E29*$F$3,0)=E29,0,ROUND(E29-E29*$F$3,0)))</f>
        <v>0</v>
      </c>
      <c r="G29" s="207">
        <f>H29*F29</f>
        <v>0</v>
      </c>
      <c r="H29" s="404">
        <f>I29</f>
        <v>0</v>
      </c>
      <c r="I29" s="1531"/>
      <c r="J29" s="1532"/>
      <c r="X29" s="184"/>
      <c r="Y29" s="745">
        <f>E29*H29</f>
        <v>0</v>
      </c>
      <c r="Z29" s="99">
        <v>125</v>
      </c>
      <c r="AA29" s="99">
        <v>250</v>
      </c>
      <c r="AB29" s="99">
        <v>100</v>
      </c>
      <c r="AC29" s="99">
        <v>500</v>
      </c>
    </row>
    <row r="30" spans="1:32" ht="22.5" customHeight="1" x14ac:dyDescent="0.2">
      <c r="E30" s="189"/>
      <c r="F30" s="189"/>
      <c r="G30" s="189"/>
      <c r="H30" s="408"/>
      <c r="J30" s="99"/>
      <c r="K30" s="99"/>
      <c r="L30" s="19"/>
      <c r="W30" s="19"/>
      <c r="X30" s="19"/>
      <c r="Z30" s="99">
        <v>130</v>
      </c>
      <c r="AA30" s="99">
        <v>260</v>
      </c>
      <c r="AB30" s="99">
        <v>104</v>
      </c>
      <c r="AC30" s="99">
        <v>520</v>
      </c>
    </row>
    <row r="31" spans="1:32" ht="12" hidden="1" x14ac:dyDescent="0.2">
      <c r="A31" s="430" t="s">
        <v>736</v>
      </c>
      <c r="B31" s="392"/>
      <c r="C31" s="392"/>
      <c r="D31" s="392"/>
      <c r="E31" s="415"/>
      <c r="F31" s="416"/>
      <c r="G31" s="208">
        <f>SUM(G33:G33)</f>
        <v>0</v>
      </c>
      <c r="H31" s="401">
        <f>SUM(H33:H33)</f>
        <v>0</v>
      </c>
      <c r="I31" s="1533" t="s">
        <v>732</v>
      </c>
      <c r="J31" s="1515"/>
      <c r="K31" s="1516"/>
      <c r="Z31" s="99">
        <v>135</v>
      </c>
      <c r="AA31" s="99">
        <v>270</v>
      </c>
      <c r="AB31" s="99">
        <v>108</v>
      </c>
      <c r="AC31" s="99">
        <v>540</v>
      </c>
    </row>
    <row r="32" spans="1:32" ht="22.5" hidden="1" x14ac:dyDescent="0.2">
      <c r="A32" s="420" t="s">
        <v>0</v>
      </c>
      <c r="B32" s="420" t="s">
        <v>175</v>
      </c>
      <c r="C32" s="417" t="s">
        <v>172</v>
      </c>
      <c r="D32" s="417" t="s">
        <v>176</v>
      </c>
      <c r="E32" s="418" t="s">
        <v>201</v>
      </c>
      <c r="F32" s="419" t="s">
        <v>369</v>
      </c>
      <c r="G32" s="183" t="s">
        <v>352</v>
      </c>
      <c r="H32" s="402" t="s">
        <v>149</v>
      </c>
      <c r="I32" s="393">
        <v>185</v>
      </c>
      <c r="J32" s="392">
        <v>190</v>
      </c>
      <c r="K32" s="392">
        <v>195</v>
      </c>
      <c r="X32" s="205"/>
      <c r="Z32" s="99">
        <v>140</v>
      </c>
      <c r="AA32" s="99">
        <v>280</v>
      </c>
      <c r="AB32" s="99">
        <v>112</v>
      </c>
      <c r="AC32" s="99">
        <v>560</v>
      </c>
    </row>
    <row r="33" spans="1:29" ht="13.5" hidden="1" thickBot="1" x14ac:dyDescent="0.25">
      <c r="A33" s="736" t="s">
        <v>737</v>
      </c>
      <c r="B33" s="341" t="s">
        <v>738</v>
      </c>
      <c r="C33" s="697" t="s">
        <v>553</v>
      </c>
      <c r="D33" s="672" t="s">
        <v>739</v>
      </c>
      <c r="E33" s="439">
        <f>Прайс!D180</f>
        <v>5010</v>
      </c>
      <c r="F33" s="215">
        <f>IF(H33=0,0,IF(ROUND(E33-E33*$F$3,0)=E33,0,ROUND(E33-E33*$F$3,0)))</f>
        <v>0</v>
      </c>
      <c r="G33" s="207">
        <f>H33*F33</f>
        <v>0</v>
      </c>
      <c r="H33" s="404">
        <f>K33+I33</f>
        <v>0</v>
      </c>
      <c r="I33" s="210"/>
      <c r="J33" s="185"/>
      <c r="K33" s="210"/>
      <c r="X33" s="205"/>
      <c r="Y33" s="744">
        <f>E33*H33</f>
        <v>0</v>
      </c>
      <c r="Z33" s="99">
        <v>145</v>
      </c>
      <c r="AA33" s="99">
        <v>290</v>
      </c>
      <c r="AB33" s="99">
        <v>116</v>
      </c>
      <c r="AC33" s="99">
        <v>580</v>
      </c>
    </row>
    <row r="34" spans="1:29" ht="12.6" hidden="1" customHeight="1" x14ac:dyDescent="0.2">
      <c r="A34" s="188"/>
      <c r="B34" s="18"/>
      <c r="C34" s="18"/>
      <c r="D34" s="18"/>
      <c r="E34" s="189"/>
      <c r="F34" s="189"/>
      <c r="G34" s="189"/>
      <c r="H34" s="405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Z34" s="99">
        <v>150</v>
      </c>
      <c r="AA34" s="99">
        <v>300</v>
      </c>
      <c r="AB34" s="99">
        <v>120</v>
      </c>
      <c r="AC34" s="99">
        <v>600</v>
      </c>
    </row>
    <row r="35" spans="1:29" ht="12" customHeight="1" x14ac:dyDescent="0.2">
      <c r="A35" s="430" t="s">
        <v>851</v>
      </c>
      <c r="B35" s="392"/>
      <c r="C35" s="392"/>
      <c r="D35" s="392"/>
      <c r="E35" s="415"/>
      <c r="F35" s="416"/>
      <c r="G35" s="1042">
        <f>SUM(G37:G41)</f>
        <v>0</v>
      </c>
      <c r="H35" s="1043">
        <f>SUM(H37:H41)</f>
        <v>0</v>
      </c>
      <c r="I35" s="1541" t="s">
        <v>170</v>
      </c>
      <c r="J35" s="1538"/>
      <c r="K35" s="1538"/>
      <c r="L35" s="1538"/>
      <c r="M35" s="1538"/>
      <c r="N35" s="1538"/>
      <c r="Z35" s="99">
        <v>155</v>
      </c>
      <c r="AA35" s="99">
        <v>310</v>
      </c>
      <c r="AB35" s="99">
        <v>124</v>
      </c>
      <c r="AC35" s="99">
        <v>620</v>
      </c>
    </row>
    <row r="36" spans="1:29" ht="21" customHeight="1" x14ac:dyDescent="0.2">
      <c r="A36" s="420" t="s">
        <v>0</v>
      </c>
      <c r="B36" s="420" t="s">
        <v>175</v>
      </c>
      <c r="C36" s="420" t="s">
        <v>181</v>
      </c>
      <c r="D36" s="417" t="s">
        <v>176</v>
      </c>
      <c r="E36" s="418" t="s">
        <v>201</v>
      </c>
      <c r="F36" s="419" t="s">
        <v>369</v>
      </c>
      <c r="G36" s="183" t="s">
        <v>352</v>
      </c>
      <c r="H36" s="402" t="s">
        <v>149</v>
      </c>
      <c r="I36" s="1037">
        <v>152</v>
      </c>
      <c r="J36" s="1037">
        <v>157</v>
      </c>
      <c r="K36" s="392">
        <v>162</v>
      </c>
      <c r="L36" s="392">
        <v>167</v>
      </c>
      <c r="M36" s="392">
        <v>172</v>
      </c>
      <c r="N36" s="392">
        <v>177</v>
      </c>
      <c r="X36" s="205"/>
      <c r="Z36" s="99">
        <v>160</v>
      </c>
      <c r="AA36" s="99">
        <v>320</v>
      </c>
      <c r="AB36" s="99">
        <v>128</v>
      </c>
      <c r="AC36" s="99">
        <v>640</v>
      </c>
    </row>
    <row r="37" spans="1:29" ht="24" hidden="1" x14ac:dyDescent="0.2">
      <c r="A37" s="1044" t="s">
        <v>852</v>
      </c>
      <c r="B37" s="341" t="s">
        <v>854</v>
      </c>
      <c r="C37" s="342" t="s">
        <v>853</v>
      </c>
      <c r="D37" s="1036" t="s">
        <v>184</v>
      </c>
      <c r="E37" s="229">
        <f>Прайс!D194</f>
        <v>2980</v>
      </c>
      <c r="F37" s="229">
        <f>IF(H37=0,0,IF(ROUND(E37-E37*$F$3,0)=E37,0,ROUND(E37-E37*$F$3,0)))</f>
        <v>0</v>
      </c>
      <c r="G37" s="389">
        <f>H37*F37</f>
        <v>0</v>
      </c>
      <c r="H37" s="406">
        <f>SUM(I37:J37)</f>
        <v>0</v>
      </c>
      <c r="I37" s="760"/>
      <c r="J37" s="760"/>
      <c r="K37" s="185"/>
      <c r="L37" s="185"/>
      <c r="M37" s="185"/>
      <c r="N37" s="185"/>
      <c r="X37" s="205"/>
      <c r="Y37" s="744">
        <f>E37*H37</f>
        <v>0</v>
      </c>
      <c r="Z37" s="99">
        <v>165</v>
      </c>
      <c r="AA37" s="99">
        <v>330</v>
      </c>
      <c r="AB37" s="99">
        <v>132</v>
      </c>
      <c r="AC37" s="99">
        <v>660</v>
      </c>
    </row>
    <row r="38" spans="1:29" ht="18" hidden="1" customHeight="1" x14ac:dyDescent="0.2">
      <c r="A38" s="673" t="s">
        <v>856</v>
      </c>
      <c r="B38" s="341" t="s">
        <v>855</v>
      </c>
      <c r="C38" s="342" t="s">
        <v>853</v>
      </c>
      <c r="D38" s="675"/>
      <c r="E38" s="229">
        <f>Прайс!D195</f>
        <v>3100</v>
      </c>
      <c r="F38" s="229">
        <f>IF(H38=0,0,IF(ROUND(E38-E38*$F$3,0)=E38,0,ROUND(E38-E38*$F$3,0)))</f>
        <v>0</v>
      </c>
      <c r="G38" s="389">
        <f>H38*F38</f>
        <v>0</v>
      </c>
      <c r="H38" s="406">
        <f>SUM(K38:L38)</f>
        <v>0</v>
      </c>
      <c r="I38" s="187"/>
      <c r="J38" s="185"/>
      <c r="K38" s="760"/>
      <c r="L38" s="760"/>
      <c r="M38" s="760"/>
      <c r="N38" s="185"/>
      <c r="X38" s="205"/>
      <c r="Y38" s="744">
        <f t="shared" ref="Y38" si="11">E38*H38</f>
        <v>0</v>
      </c>
      <c r="Z38" s="99">
        <v>170</v>
      </c>
      <c r="AA38" s="99">
        <v>340</v>
      </c>
      <c r="AB38" s="99">
        <v>136</v>
      </c>
      <c r="AC38" s="99">
        <v>680</v>
      </c>
    </row>
    <row r="39" spans="1:29" ht="18" customHeight="1" x14ac:dyDescent="0.2">
      <c r="A39" s="674" t="s">
        <v>857</v>
      </c>
      <c r="B39" s="341" t="s">
        <v>858</v>
      </c>
      <c r="C39" s="342" t="s">
        <v>853</v>
      </c>
      <c r="D39" s="676"/>
      <c r="E39" s="229">
        <f>Прайс!D196</f>
        <v>3200</v>
      </c>
      <c r="F39" s="229">
        <f>IF(H39=0,0,IF(ROUND(E39-E39*$F$3,0)=E39,0,ROUND(E39-E39*$F$3,0)))</f>
        <v>0</v>
      </c>
      <c r="G39" s="389">
        <f>H39*F39</f>
        <v>0</v>
      </c>
      <c r="H39" s="406">
        <f>SUM(M39:N41)</f>
        <v>0</v>
      </c>
      <c r="I39" s="187"/>
      <c r="J39" s="185"/>
      <c r="K39" s="185"/>
      <c r="L39" s="185"/>
      <c r="M39" s="760"/>
      <c r="N39" s="185"/>
      <c r="X39" s="205"/>
      <c r="Y39" s="744">
        <f>E39*H39</f>
        <v>0</v>
      </c>
      <c r="Z39" s="99">
        <v>175</v>
      </c>
      <c r="AA39" s="99">
        <v>350</v>
      </c>
      <c r="AB39" s="99">
        <v>140</v>
      </c>
      <c r="AC39" s="99">
        <v>700</v>
      </c>
    </row>
    <row r="40" spans="1:29" ht="12" hidden="1" customHeight="1" x14ac:dyDescent="0.2">
      <c r="A40" s="673"/>
      <c r="B40" s="1039" t="s">
        <v>624</v>
      </c>
      <c r="C40" s="1040" t="s">
        <v>553</v>
      </c>
      <c r="D40" s="675"/>
      <c r="E40" s="248">
        <f>Прайс!D183</f>
        <v>3800</v>
      </c>
      <c r="F40" s="1041">
        <f>IF(H40=0,0,IF(ROUND(E40-E40*$F$3,0)=E40,0,ROUND(E40-E40*$F$3,0)))</f>
        <v>0</v>
      </c>
      <c r="G40" s="389">
        <f>H40*F40</f>
        <v>0</v>
      </c>
      <c r="H40" s="406">
        <f>SUM(O40:P40)</f>
        <v>0</v>
      </c>
      <c r="I40" s="187"/>
      <c r="J40" s="185"/>
      <c r="K40" s="185"/>
      <c r="L40" s="185"/>
      <c r="M40" s="185"/>
      <c r="N40" s="185"/>
      <c r="X40" s="205"/>
      <c r="Z40" s="99">
        <v>180</v>
      </c>
      <c r="AA40" s="99">
        <v>360</v>
      </c>
      <c r="AB40" s="99">
        <v>144</v>
      </c>
      <c r="AC40" s="99">
        <v>720</v>
      </c>
    </row>
    <row r="41" spans="1:29" ht="12" hidden="1" customHeight="1" x14ac:dyDescent="0.2">
      <c r="A41" s="674"/>
      <c r="B41" s="341" t="s">
        <v>625</v>
      </c>
      <c r="C41" s="342" t="s">
        <v>553</v>
      </c>
      <c r="D41" s="676"/>
      <c r="E41" s="229">
        <f>Прайс!D185</f>
        <v>0</v>
      </c>
      <c r="F41" s="215">
        <f>IF(H41=0,0,IF(ROUND(E41-E41*$F$3,0)=E41,0,ROUND(E41-E41*$F$3,0)))</f>
        <v>0</v>
      </c>
      <c r="G41" s="389">
        <f>H41*F41</f>
        <v>0</v>
      </c>
      <c r="H41" s="406">
        <f>SUM(Q41:T41)</f>
        <v>0</v>
      </c>
      <c r="I41" s="187"/>
      <c r="J41" s="185"/>
      <c r="K41" s="185"/>
      <c r="L41" s="185"/>
      <c r="M41" s="185"/>
      <c r="N41" s="185"/>
      <c r="X41" s="205"/>
      <c r="Z41" s="99">
        <v>185</v>
      </c>
      <c r="AA41" s="99">
        <v>370</v>
      </c>
      <c r="AB41" s="99">
        <v>148</v>
      </c>
      <c r="AC41" s="99">
        <v>740</v>
      </c>
    </row>
    <row r="42" spans="1:29" ht="11.1" customHeight="1" thickBot="1" x14ac:dyDescent="0.25">
      <c r="A42" s="188"/>
      <c r="B42" s="18"/>
      <c r="C42" s="18"/>
      <c r="D42" s="18"/>
      <c r="E42" s="189"/>
      <c r="F42" s="189"/>
      <c r="G42" s="189"/>
      <c r="H42" s="405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Z42" s="99">
        <v>190</v>
      </c>
      <c r="AA42" s="99">
        <v>380</v>
      </c>
      <c r="AB42" s="99">
        <v>152</v>
      </c>
      <c r="AC42" s="99">
        <v>760</v>
      </c>
    </row>
    <row r="43" spans="1:29" ht="12" x14ac:dyDescent="0.2">
      <c r="A43" s="430" t="s">
        <v>179</v>
      </c>
      <c r="B43" s="392"/>
      <c r="C43" s="392"/>
      <c r="D43" s="392"/>
      <c r="E43" s="421"/>
      <c r="F43" s="422"/>
      <c r="G43" s="208">
        <f>SUM(G45:G61)</f>
        <v>0</v>
      </c>
      <c r="H43" s="401">
        <f>SUM(H45:H55)</f>
        <v>0</v>
      </c>
      <c r="I43" s="1590" t="s">
        <v>937</v>
      </c>
      <c r="J43" s="1590"/>
      <c r="K43" s="1590"/>
      <c r="L43" s="1590"/>
      <c r="M43" s="1590"/>
      <c r="N43" s="1590"/>
      <c r="O43" s="184"/>
      <c r="P43" s="184"/>
      <c r="Q43" s="184"/>
      <c r="R43" s="184"/>
      <c r="U43" s="19"/>
      <c r="Z43" s="99">
        <v>195</v>
      </c>
      <c r="AA43" s="99">
        <v>390</v>
      </c>
      <c r="AB43" s="99">
        <v>156</v>
      </c>
      <c r="AC43" s="99">
        <v>780</v>
      </c>
    </row>
    <row r="44" spans="1:29" ht="22.5" x14ac:dyDescent="0.2">
      <c r="A44" s="420" t="s">
        <v>0</v>
      </c>
      <c r="B44" s="420" t="s">
        <v>180</v>
      </c>
      <c r="C44" s="420" t="s">
        <v>181</v>
      </c>
      <c r="D44" s="420" t="s">
        <v>176</v>
      </c>
      <c r="E44" s="423" t="s">
        <v>201</v>
      </c>
      <c r="F44" s="424" t="s">
        <v>369</v>
      </c>
      <c r="G44" s="410" t="s">
        <v>352</v>
      </c>
      <c r="H44" s="1271" t="s">
        <v>149</v>
      </c>
      <c r="I44" s="1255">
        <v>173</v>
      </c>
      <c r="J44" s="1255">
        <v>178</v>
      </c>
      <c r="K44" s="1255">
        <v>183</v>
      </c>
      <c r="L44" s="1255">
        <v>188</v>
      </c>
      <c r="M44" s="1255">
        <v>193</v>
      </c>
      <c r="N44" s="1255"/>
      <c r="R44" s="184"/>
      <c r="U44" s="19"/>
      <c r="Z44" s="99">
        <v>200</v>
      </c>
      <c r="AA44" s="99">
        <v>400</v>
      </c>
      <c r="AB44" s="99">
        <v>160</v>
      </c>
      <c r="AC44" s="99">
        <v>800</v>
      </c>
    </row>
    <row r="45" spans="1:29" ht="11.25" hidden="1" customHeight="1" x14ac:dyDescent="0.2">
      <c r="A45" s="1542" t="s">
        <v>368</v>
      </c>
      <c r="B45" s="192" t="s">
        <v>461</v>
      </c>
      <c r="C45" s="1517" t="s">
        <v>183</v>
      </c>
      <c r="D45" s="1517" t="s">
        <v>184</v>
      </c>
      <c r="E45" s="229">
        <f>Прайс!D186</f>
        <v>9500</v>
      </c>
      <c r="F45" s="215">
        <f t="shared" ref="F45:F55" si="12">IF(H45=0,0,IF(ROUND(E45-E45*$F$3,0)=E45,0,ROUND(E45-E45*$F$3,0)))</f>
        <v>0</v>
      </c>
      <c r="G45" s="206">
        <f t="shared" ref="G45:G55" si="13">H45*F45</f>
        <v>0</v>
      </c>
      <c r="H45" s="403">
        <f t="shared" ref="H45:H54" si="14">SUM(I45:N45)</f>
        <v>0</v>
      </c>
      <c r="I45" s="1272"/>
      <c r="J45" s="760"/>
      <c r="K45" s="1273"/>
      <c r="L45" s="1273"/>
      <c r="M45" s="1273"/>
      <c r="N45" s="1273"/>
      <c r="R45" s="19"/>
      <c r="U45" s="19"/>
      <c r="Y45" s="744">
        <f>E45*H45</f>
        <v>0</v>
      </c>
      <c r="Z45" s="99">
        <v>205</v>
      </c>
      <c r="AA45" s="99">
        <v>410</v>
      </c>
      <c r="AB45" s="99">
        <v>164</v>
      </c>
      <c r="AC45" s="99">
        <v>820</v>
      </c>
    </row>
    <row r="46" spans="1:29" ht="11.25" hidden="1" customHeight="1" x14ac:dyDescent="0.2">
      <c r="A46" s="1543"/>
      <c r="B46" s="1038" t="s">
        <v>862</v>
      </c>
      <c r="C46" s="1518"/>
      <c r="D46" s="1518"/>
      <c r="E46" s="229">
        <f>Прайс!D187</f>
        <v>10250</v>
      </c>
      <c r="F46" s="215">
        <f t="shared" ref="F46" si="15">IF(H46=0,0,IF(ROUND(E46-E46*$F$3,0)=E46,0,ROUND(E46-E46*$F$3,0)))</f>
        <v>0</v>
      </c>
      <c r="G46" s="206">
        <f t="shared" ref="G46" si="16">H46*F46</f>
        <v>0</v>
      </c>
      <c r="H46" s="403">
        <f t="shared" ref="H46" si="17">SUM(I46:N46)</f>
        <v>0</v>
      </c>
      <c r="I46" s="212"/>
      <c r="J46" s="211"/>
      <c r="K46" s="760"/>
      <c r="L46" s="760"/>
      <c r="M46" s="211"/>
      <c r="N46" s="211"/>
      <c r="R46" s="19"/>
      <c r="U46" s="190"/>
      <c r="Y46" s="744">
        <f t="shared" ref="Y46" si="18">E46*H46</f>
        <v>0</v>
      </c>
      <c r="Z46" s="99">
        <v>210</v>
      </c>
      <c r="AA46" s="99">
        <v>420</v>
      </c>
      <c r="AB46" s="99">
        <v>168</v>
      </c>
      <c r="AC46" s="99">
        <v>840</v>
      </c>
    </row>
    <row r="47" spans="1:29" ht="11.25" hidden="1" customHeight="1" x14ac:dyDescent="0.2">
      <c r="A47" s="1544"/>
      <c r="B47" s="192" t="s">
        <v>861</v>
      </c>
      <c r="C47" s="1519"/>
      <c r="D47" s="1519"/>
      <c r="E47" s="229">
        <f>Прайс!D189</f>
        <v>10940</v>
      </c>
      <c r="F47" s="215">
        <f t="shared" si="12"/>
        <v>0</v>
      </c>
      <c r="G47" s="206">
        <f t="shared" si="13"/>
        <v>0</v>
      </c>
      <c r="H47" s="403">
        <f t="shared" si="14"/>
        <v>0</v>
      </c>
      <c r="I47" s="212"/>
      <c r="J47" s="211"/>
      <c r="K47" s="211"/>
      <c r="L47" s="211"/>
      <c r="M47" s="760"/>
      <c r="N47" s="760"/>
      <c r="R47" s="19"/>
      <c r="U47" s="190"/>
      <c r="Y47" s="744">
        <f t="shared" ref="Y47:Y49" si="19">E47*H47</f>
        <v>0</v>
      </c>
      <c r="Z47" s="99">
        <v>215</v>
      </c>
      <c r="AA47" s="99">
        <v>430</v>
      </c>
      <c r="AB47" s="99">
        <v>172</v>
      </c>
      <c r="AC47" s="99">
        <v>860</v>
      </c>
    </row>
    <row r="48" spans="1:29" hidden="1" x14ac:dyDescent="0.2">
      <c r="A48" s="1536" t="s">
        <v>460</v>
      </c>
      <c r="B48" s="192"/>
      <c r="C48" s="1534" t="s">
        <v>183</v>
      </c>
      <c r="D48" s="1534" t="s">
        <v>184</v>
      </c>
      <c r="E48" s="229">
        <f>Прайс!D188</f>
        <v>0</v>
      </c>
      <c r="F48" s="215">
        <f t="shared" si="12"/>
        <v>0</v>
      </c>
      <c r="G48" s="206">
        <f t="shared" si="13"/>
        <v>0</v>
      </c>
      <c r="H48" s="403">
        <f t="shared" si="14"/>
        <v>0</v>
      </c>
      <c r="I48" s="211"/>
      <c r="J48" s="211"/>
      <c r="K48" s="211"/>
      <c r="L48" s="211"/>
      <c r="M48" s="211"/>
      <c r="N48" s="211"/>
      <c r="R48" s="19"/>
      <c r="Y48" s="744">
        <f t="shared" si="19"/>
        <v>0</v>
      </c>
      <c r="Z48" s="99">
        <v>220</v>
      </c>
      <c r="AA48" s="99">
        <v>440</v>
      </c>
      <c r="AB48" s="99">
        <v>176</v>
      </c>
      <c r="AC48" s="99">
        <v>880</v>
      </c>
    </row>
    <row r="49" spans="1:29" ht="11.25" hidden="1" customHeight="1" x14ac:dyDescent="0.2">
      <c r="A49" s="1536"/>
      <c r="B49" s="192" t="s">
        <v>462</v>
      </c>
      <c r="C49" s="1534"/>
      <c r="D49" s="1534"/>
      <c r="E49" s="229">
        <f>Прайс!D189</f>
        <v>10940</v>
      </c>
      <c r="F49" s="215">
        <f t="shared" si="12"/>
        <v>0</v>
      </c>
      <c r="G49" s="206">
        <f t="shared" si="13"/>
        <v>0</v>
      </c>
      <c r="H49" s="403">
        <f t="shared" si="14"/>
        <v>0</v>
      </c>
      <c r="I49" s="212"/>
      <c r="J49" s="211"/>
      <c r="K49" s="213"/>
      <c r="L49" s="213"/>
      <c r="M49" s="213"/>
      <c r="N49" s="213"/>
      <c r="R49" s="19"/>
      <c r="U49" s="190"/>
      <c r="Y49" s="744">
        <f t="shared" si="19"/>
        <v>0</v>
      </c>
      <c r="Z49" s="99">
        <v>225</v>
      </c>
      <c r="AA49" s="99">
        <v>450</v>
      </c>
      <c r="AB49" s="99">
        <v>180</v>
      </c>
      <c r="AC49" s="99">
        <v>900</v>
      </c>
    </row>
    <row r="50" spans="1:29" ht="11.25" customHeight="1" x14ac:dyDescent="0.2">
      <c r="A50" s="1536" t="s">
        <v>182</v>
      </c>
      <c r="B50" s="192" t="s">
        <v>934</v>
      </c>
      <c r="C50" s="1534" t="s">
        <v>929</v>
      </c>
      <c r="D50" s="1534" t="s">
        <v>184</v>
      </c>
      <c r="E50" s="229">
        <f>Прайс!D182</f>
        <v>3800</v>
      </c>
      <c r="F50" s="215">
        <f t="shared" si="12"/>
        <v>0</v>
      </c>
      <c r="G50" s="206">
        <f t="shared" si="13"/>
        <v>0</v>
      </c>
      <c r="H50" s="403">
        <f>SUM(I50:N50)</f>
        <v>0</v>
      </c>
      <c r="I50" s="760"/>
      <c r="J50" s="760"/>
      <c r="K50" s="211"/>
      <c r="L50" s="211"/>
      <c r="M50" s="211"/>
      <c r="N50" s="211"/>
      <c r="R50" s="19"/>
      <c r="Y50" s="744">
        <f>E50*H50</f>
        <v>0</v>
      </c>
      <c r="Z50" s="99">
        <v>230</v>
      </c>
      <c r="AA50" s="99">
        <v>460</v>
      </c>
      <c r="AB50" s="99">
        <v>184</v>
      </c>
      <c r="AC50" s="99">
        <v>920</v>
      </c>
    </row>
    <row r="51" spans="1:29" ht="11.25" customHeight="1" x14ac:dyDescent="0.2">
      <c r="A51" s="1536"/>
      <c r="B51" s="192" t="s">
        <v>936</v>
      </c>
      <c r="C51" s="1534"/>
      <c r="D51" s="1534"/>
      <c r="E51" s="229">
        <f>Прайс!D180</f>
        <v>5010</v>
      </c>
      <c r="F51" s="215">
        <f t="shared" si="12"/>
        <v>0</v>
      </c>
      <c r="G51" s="206">
        <f t="shared" si="13"/>
        <v>0</v>
      </c>
      <c r="H51" s="403">
        <f t="shared" si="14"/>
        <v>0</v>
      </c>
      <c r="I51" s="212"/>
      <c r="J51" s="211"/>
      <c r="K51" s="760"/>
      <c r="L51" s="760"/>
      <c r="M51" s="760"/>
      <c r="N51" s="211"/>
      <c r="R51" s="19"/>
      <c r="U51" s="19"/>
      <c r="Y51" s="744">
        <f t="shared" ref="Y51:Y55" si="20">E51*H51</f>
        <v>0</v>
      </c>
      <c r="Z51" s="99">
        <v>235</v>
      </c>
      <c r="AA51" s="99">
        <v>470</v>
      </c>
      <c r="AB51" s="99">
        <v>188</v>
      </c>
      <c r="AC51" s="99">
        <v>940</v>
      </c>
    </row>
    <row r="52" spans="1:29" ht="12" hidden="1" customHeight="1" x14ac:dyDescent="0.2">
      <c r="A52" s="1254"/>
      <c r="B52" s="1253"/>
      <c r="C52" s="1253"/>
      <c r="D52" s="1253"/>
      <c r="E52" s="229"/>
      <c r="F52" s="215"/>
      <c r="G52" s="206"/>
      <c r="H52" s="403"/>
      <c r="I52" s="212"/>
      <c r="J52" s="211"/>
      <c r="K52" s="760"/>
      <c r="L52" s="760"/>
      <c r="M52" s="760"/>
      <c r="N52" s="760"/>
      <c r="R52" s="19"/>
      <c r="U52" s="19"/>
      <c r="Y52" s="744">
        <f t="shared" si="20"/>
        <v>0</v>
      </c>
      <c r="Z52" s="99">
        <v>240</v>
      </c>
      <c r="AA52" s="99">
        <v>480</v>
      </c>
      <c r="AB52" s="99">
        <v>192</v>
      </c>
      <c r="AC52" s="99">
        <v>960</v>
      </c>
    </row>
    <row r="53" spans="1:29" ht="12.75" x14ac:dyDescent="0.2">
      <c r="A53" s="1292"/>
      <c r="B53" s="1293"/>
      <c r="C53" s="1293"/>
      <c r="D53" s="1293"/>
      <c r="E53" s="1294"/>
      <c r="F53" s="1295"/>
      <c r="G53" s="1296"/>
      <c r="H53" s="1297"/>
      <c r="I53" s="1255">
        <v>172</v>
      </c>
      <c r="J53" s="1255">
        <v>177</v>
      </c>
      <c r="K53" s="1255">
        <v>184</v>
      </c>
      <c r="L53" s="1255">
        <v>189</v>
      </c>
      <c r="M53" s="1255">
        <v>194</v>
      </c>
      <c r="N53" s="1255">
        <v>199</v>
      </c>
      <c r="R53" s="19"/>
      <c r="U53" s="19"/>
      <c r="Y53" s="744">
        <f t="shared" si="20"/>
        <v>0</v>
      </c>
      <c r="Z53" s="99">
        <v>245</v>
      </c>
      <c r="AA53" s="99">
        <v>490</v>
      </c>
      <c r="AB53" s="99">
        <v>196</v>
      </c>
      <c r="AC53" s="99">
        <v>980</v>
      </c>
    </row>
    <row r="54" spans="1:29" ht="12.75" x14ac:dyDescent="0.2">
      <c r="A54" s="1536" t="s">
        <v>931</v>
      </c>
      <c r="B54" s="1253" t="s">
        <v>461</v>
      </c>
      <c r="C54" s="1534" t="s">
        <v>183</v>
      </c>
      <c r="D54" s="1534" t="s">
        <v>184</v>
      </c>
      <c r="E54" s="229">
        <f>E50</f>
        <v>3800</v>
      </c>
      <c r="F54" s="215">
        <f t="shared" si="12"/>
        <v>0</v>
      </c>
      <c r="G54" s="206">
        <f t="shared" si="13"/>
        <v>0</v>
      </c>
      <c r="H54" s="403">
        <f t="shared" si="14"/>
        <v>0</v>
      </c>
      <c r="I54" s="760"/>
      <c r="J54" s="760"/>
      <c r="K54" s="211"/>
      <c r="L54" s="211"/>
      <c r="M54" s="211"/>
      <c r="N54" s="211"/>
      <c r="R54" s="19"/>
      <c r="U54" s="19"/>
      <c r="Y54" s="744">
        <f t="shared" si="20"/>
        <v>0</v>
      </c>
      <c r="Z54" s="99">
        <v>250</v>
      </c>
      <c r="AA54" s="99">
        <v>500</v>
      </c>
      <c r="AB54" s="99">
        <v>200</v>
      </c>
      <c r="AC54" s="99">
        <v>1000</v>
      </c>
    </row>
    <row r="55" spans="1:29" ht="13.5" thickBot="1" x14ac:dyDescent="0.25">
      <c r="A55" s="1536"/>
      <c r="B55" s="192" t="s">
        <v>935</v>
      </c>
      <c r="C55" s="1534"/>
      <c r="D55" s="1534"/>
      <c r="E55" s="229">
        <f>E51</f>
        <v>5010</v>
      </c>
      <c r="F55" s="215">
        <f t="shared" si="12"/>
        <v>0</v>
      </c>
      <c r="G55" s="207">
        <f t="shared" si="13"/>
        <v>0</v>
      </c>
      <c r="H55" s="404">
        <f>SUM(I55:N55)</f>
        <v>0</v>
      </c>
      <c r="I55" s="212"/>
      <c r="J55" s="211"/>
      <c r="K55" s="760"/>
      <c r="L55" s="760"/>
      <c r="M55" s="760"/>
      <c r="N55" s="760"/>
      <c r="R55" s="19"/>
      <c r="U55" s="19"/>
      <c r="Y55" s="744">
        <f t="shared" si="20"/>
        <v>0</v>
      </c>
      <c r="Z55" s="99">
        <v>255</v>
      </c>
      <c r="AA55" s="99">
        <v>510</v>
      </c>
      <c r="AB55" s="99">
        <v>204</v>
      </c>
      <c r="AC55" s="99">
        <v>1020</v>
      </c>
    </row>
    <row r="56" spans="1:29" ht="12" thickBot="1" x14ac:dyDescent="0.25">
      <c r="H56" s="20"/>
      <c r="I56" s="20"/>
      <c r="J56" s="20"/>
      <c r="K56" s="20"/>
      <c r="L56" s="20"/>
      <c r="M56" s="20"/>
      <c r="U56" s="19"/>
      <c r="Z56" s="99">
        <v>260</v>
      </c>
      <c r="AA56" s="99">
        <v>520</v>
      </c>
      <c r="AB56" s="99">
        <v>208</v>
      </c>
      <c r="AC56" s="99">
        <v>1040</v>
      </c>
    </row>
    <row r="57" spans="1:29" ht="12.75" thickBot="1" x14ac:dyDescent="0.25">
      <c r="A57" s="430" t="s">
        <v>179</v>
      </c>
      <c r="B57" s="392"/>
      <c r="C57" s="392"/>
      <c r="D57" s="392"/>
      <c r="E57" s="421"/>
      <c r="F57" s="422"/>
      <c r="G57" s="699">
        <f>SUM(G59:G61)</f>
        <v>0</v>
      </c>
      <c r="H57" s="700">
        <f>SUM(H59:H61)</f>
        <v>0</v>
      </c>
      <c r="I57" s="1570" t="s">
        <v>425</v>
      </c>
      <c r="J57" s="1530"/>
      <c r="K57" s="1530"/>
      <c r="L57" s="1530"/>
      <c r="M57" s="1530"/>
      <c r="N57" s="1530"/>
      <c r="O57" s="203"/>
      <c r="P57" s="184"/>
      <c r="Q57" s="184"/>
      <c r="R57" s="184"/>
      <c r="U57" s="19"/>
      <c r="Y57" s="744">
        <f t="shared" ref="Y57:Y58" si="21">E59*H59</f>
        <v>0</v>
      </c>
      <c r="Z57" s="99">
        <v>265</v>
      </c>
      <c r="AA57" s="99">
        <v>530</v>
      </c>
      <c r="AB57" s="99">
        <v>212</v>
      </c>
      <c r="AC57" s="99">
        <v>1060</v>
      </c>
    </row>
    <row r="58" spans="1:29" ht="22.5" x14ac:dyDescent="0.2">
      <c r="A58" s="417" t="s">
        <v>0</v>
      </c>
      <c r="B58" s="417" t="s">
        <v>180</v>
      </c>
      <c r="C58" s="417" t="s">
        <v>181</v>
      </c>
      <c r="D58" s="417" t="s">
        <v>176</v>
      </c>
      <c r="E58" s="418" t="s">
        <v>201</v>
      </c>
      <c r="F58" s="419" t="s">
        <v>369</v>
      </c>
      <c r="G58" s="698" t="s">
        <v>352</v>
      </c>
      <c r="H58" s="426" t="s">
        <v>149</v>
      </c>
      <c r="I58" s="393">
        <v>180</v>
      </c>
      <c r="J58" s="392">
        <v>185</v>
      </c>
      <c r="K58" s="392">
        <v>190</v>
      </c>
      <c r="L58" s="392">
        <v>195</v>
      </c>
      <c r="M58" s="392">
        <v>200</v>
      </c>
      <c r="N58" s="392">
        <v>205</v>
      </c>
      <c r="R58" s="184"/>
      <c r="U58" s="19"/>
      <c r="Y58" s="744">
        <f t="shared" si="21"/>
        <v>0</v>
      </c>
      <c r="Z58" s="99">
        <v>270</v>
      </c>
      <c r="AA58" s="99">
        <v>540</v>
      </c>
      <c r="AB58" s="99">
        <v>216</v>
      </c>
      <c r="AC58" s="99">
        <v>1080</v>
      </c>
    </row>
    <row r="59" spans="1:29" x14ac:dyDescent="0.2">
      <c r="A59" s="1574" t="s">
        <v>933</v>
      </c>
      <c r="B59" s="192" t="s">
        <v>465</v>
      </c>
      <c r="C59" s="1517" t="s">
        <v>929</v>
      </c>
      <c r="D59" s="1517" t="s">
        <v>184</v>
      </c>
      <c r="E59" s="229">
        <f>Прайс!D194</f>
        <v>2980</v>
      </c>
      <c r="F59" s="215">
        <f>IF(H59=0,0,IF(ROUND(E59-E59*$F$3,0)=E59,0,ROUND(E59-E59*$F$3,0)))</f>
        <v>0</v>
      </c>
      <c r="G59" s="206">
        <f>H59*F59</f>
        <v>0</v>
      </c>
      <c r="H59" s="403">
        <f>SUM(I59:N59)</f>
        <v>0</v>
      </c>
      <c r="I59" s="210"/>
      <c r="J59" s="210"/>
      <c r="K59" s="212"/>
      <c r="L59" s="212"/>
      <c r="M59" s="212"/>
      <c r="N59" s="212"/>
      <c r="R59" s="19"/>
      <c r="S59" s="19"/>
      <c r="U59" s="19"/>
      <c r="Y59" s="744">
        <f>E61*H61</f>
        <v>0</v>
      </c>
      <c r="Z59" s="99">
        <v>275</v>
      </c>
      <c r="AA59" s="99">
        <v>550</v>
      </c>
      <c r="AB59" s="99">
        <v>220</v>
      </c>
      <c r="AC59" s="99">
        <v>1100</v>
      </c>
    </row>
    <row r="60" spans="1:29" x14ac:dyDescent="0.2">
      <c r="A60" s="1575"/>
      <c r="B60" s="192" t="s">
        <v>385</v>
      </c>
      <c r="C60" s="1518"/>
      <c r="D60" s="1518"/>
      <c r="E60" s="229">
        <f>Прайс!D195</f>
        <v>3100</v>
      </c>
      <c r="F60" s="215">
        <f>IF(H60=0,0,IF(ROUND(E60-E60*$F$3,0)=E60,0,ROUND(E60-E60*$F$3,0)))</f>
        <v>0</v>
      </c>
      <c r="G60" s="206">
        <f>H60*F60</f>
        <v>0</v>
      </c>
      <c r="H60" s="403">
        <f>SUM(I60:N60)</f>
        <v>0</v>
      </c>
      <c r="I60" s="212"/>
      <c r="J60" s="212"/>
      <c r="K60" s="210"/>
      <c r="L60" s="210"/>
      <c r="M60" s="212"/>
      <c r="N60" s="212"/>
      <c r="R60" s="19"/>
      <c r="S60" s="19"/>
      <c r="Y60" s="744">
        <f t="shared" ref="Y60:Y62" si="22">E65*H65</f>
        <v>0</v>
      </c>
      <c r="Z60" s="99">
        <v>280</v>
      </c>
      <c r="AA60" s="99">
        <v>560</v>
      </c>
      <c r="AB60" s="99">
        <v>224</v>
      </c>
      <c r="AC60" s="99">
        <v>1120</v>
      </c>
    </row>
    <row r="61" spans="1:29" ht="12" thickBot="1" x14ac:dyDescent="0.25">
      <c r="A61" s="1576"/>
      <c r="B61" s="192" t="s">
        <v>187</v>
      </c>
      <c r="C61" s="1519"/>
      <c r="D61" s="1519"/>
      <c r="E61" s="229">
        <f>Прайс!D196</f>
        <v>3200</v>
      </c>
      <c r="F61" s="215">
        <f>IF(H61=0,0,IF(ROUND(E61-E61*$F$3,0)=E61,0,ROUND(E61-E61*$F$3,0)))</f>
        <v>0</v>
      </c>
      <c r="G61" s="207">
        <f>H61*F61</f>
        <v>0</v>
      </c>
      <c r="H61" s="404">
        <f>SUM(I61:N61)</f>
        <v>0</v>
      </c>
      <c r="I61" s="212"/>
      <c r="J61" s="212"/>
      <c r="K61" s="212"/>
      <c r="L61" s="212"/>
      <c r="M61" s="210"/>
      <c r="N61" s="210"/>
      <c r="R61" s="19"/>
      <c r="S61" s="19"/>
      <c r="Y61" s="744">
        <f t="shared" si="22"/>
        <v>0</v>
      </c>
      <c r="Z61" s="99">
        <v>285</v>
      </c>
      <c r="AA61" s="99">
        <v>570</v>
      </c>
      <c r="AB61" s="99">
        <v>228</v>
      </c>
      <c r="AC61" s="99">
        <v>1140</v>
      </c>
    </row>
    <row r="62" spans="1:29" ht="12" thickBot="1" x14ac:dyDescent="0.25">
      <c r="A62" s="108"/>
      <c r="E62" s="111"/>
      <c r="F62" s="189"/>
      <c r="G62" s="189"/>
      <c r="H62" s="405"/>
      <c r="P62" s="19"/>
      <c r="Q62" s="19"/>
      <c r="R62" s="19"/>
      <c r="S62" s="19"/>
      <c r="Y62" s="744">
        <f t="shared" si="22"/>
        <v>0</v>
      </c>
      <c r="Z62" s="99">
        <v>290</v>
      </c>
      <c r="AA62" s="99">
        <v>580</v>
      </c>
      <c r="AB62" s="99">
        <v>232</v>
      </c>
      <c r="AC62" s="99">
        <v>1160</v>
      </c>
    </row>
    <row r="63" spans="1:29" ht="12" x14ac:dyDescent="0.2">
      <c r="A63" s="414" t="s">
        <v>469</v>
      </c>
      <c r="B63" s="392"/>
      <c r="C63" s="392"/>
      <c r="D63" s="392"/>
      <c r="E63" s="415"/>
      <c r="F63" s="416"/>
      <c r="G63" s="208">
        <f>SUM(G65:G73)</f>
        <v>0</v>
      </c>
      <c r="H63" s="401">
        <f>SUM(H65:H73)</f>
        <v>0</v>
      </c>
      <c r="I63" s="1537" t="s">
        <v>472</v>
      </c>
      <c r="J63" s="1538"/>
      <c r="K63" s="1538"/>
      <c r="L63" s="1538"/>
      <c r="M63" s="1538"/>
      <c r="N63" s="1538"/>
      <c r="O63" s="1538"/>
      <c r="P63" s="1538"/>
      <c r="Q63" s="1538"/>
      <c r="R63" s="1538"/>
      <c r="S63" s="1538"/>
      <c r="T63" s="1538"/>
      <c r="U63" s="1538"/>
      <c r="V63" s="1538"/>
      <c r="W63" s="1538"/>
      <c r="X63" s="1538"/>
      <c r="Y63" s="744">
        <f>E65*H65</f>
        <v>0</v>
      </c>
      <c r="Z63" s="99">
        <v>295</v>
      </c>
      <c r="AA63" s="99">
        <v>590</v>
      </c>
      <c r="AB63" s="99">
        <v>236</v>
      </c>
      <c r="AC63" s="99">
        <v>1180</v>
      </c>
    </row>
    <row r="64" spans="1:29" ht="22.5" x14ac:dyDescent="0.2">
      <c r="A64" s="417" t="s">
        <v>0</v>
      </c>
      <c r="B64" s="417" t="s">
        <v>180</v>
      </c>
      <c r="C64" s="417" t="s">
        <v>181</v>
      </c>
      <c r="D64" s="417" t="s">
        <v>176</v>
      </c>
      <c r="E64" s="418" t="s">
        <v>201</v>
      </c>
      <c r="F64" s="419" t="s">
        <v>369</v>
      </c>
      <c r="G64" s="183" t="s">
        <v>352</v>
      </c>
      <c r="H64" s="402" t="s">
        <v>149</v>
      </c>
      <c r="I64" s="393">
        <v>90</v>
      </c>
      <c r="J64" s="392">
        <v>100</v>
      </c>
      <c r="K64" s="393">
        <v>110</v>
      </c>
      <c r="L64" s="392">
        <v>120</v>
      </c>
      <c r="M64" s="393">
        <v>130</v>
      </c>
      <c r="N64" s="392">
        <v>140</v>
      </c>
      <c r="O64" s="393">
        <v>150</v>
      </c>
      <c r="P64" s="393">
        <v>160</v>
      </c>
      <c r="Q64" s="392">
        <v>170</v>
      </c>
      <c r="R64" s="392">
        <v>175</v>
      </c>
      <c r="S64" s="392">
        <v>180</v>
      </c>
      <c r="T64" s="392">
        <v>185</v>
      </c>
      <c r="U64" s="392">
        <v>190</v>
      </c>
      <c r="V64" s="392">
        <v>195</v>
      </c>
      <c r="W64" s="392">
        <v>200</v>
      </c>
      <c r="X64" s="392">
        <v>205</v>
      </c>
      <c r="Y64" s="744">
        <f t="shared" ref="Y64:Y71" si="23">E66*H66</f>
        <v>0</v>
      </c>
      <c r="Z64" s="99">
        <v>300</v>
      </c>
      <c r="AA64" s="99">
        <v>600</v>
      </c>
      <c r="AB64" s="99">
        <v>240</v>
      </c>
      <c r="AC64" s="99">
        <v>1200</v>
      </c>
    </row>
    <row r="65" spans="1:29" ht="12.75" x14ac:dyDescent="0.2">
      <c r="A65" s="1526" t="s">
        <v>473</v>
      </c>
      <c r="B65" s="192" t="s">
        <v>470</v>
      </c>
      <c r="C65" s="1534" t="s">
        <v>186</v>
      </c>
      <c r="D65" s="1579" t="s">
        <v>90</v>
      </c>
      <c r="E65" s="229">
        <f>Прайс!D203</f>
        <v>1530</v>
      </c>
      <c r="F65" s="215">
        <f t="shared" ref="F65:F73" si="24">IF(H65=0,0,IF(ROUND(E65-E65*$F$3,0)=E65,0,ROUND(E65-E65*$F$3,0)))</f>
        <v>0</v>
      </c>
      <c r="G65" s="206">
        <f>H65*F65</f>
        <v>0</v>
      </c>
      <c r="H65" s="403">
        <f>SUM(I65:J65)</f>
        <v>0</v>
      </c>
      <c r="I65" s="760"/>
      <c r="J65" s="76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744">
        <f t="shared" si="23"/>
        <v>0</v>
      </c>
      <c r="Z65" s="99">
        <v>305</v>
      </c>
      <c r="AA65" s="99">
        <v>610</v>
      </c>
      <c r="AB65" s="99">
        <v>244</v>
      </c>
      <c r="AC65" s="99">
        <v>1220</v>
      </c>
    </row>
    <row r="66" spans="1:29" ht="12.75" x14ac:dyDescent="0.2">
      <c r="A66" s="1577"/>
      <c r="B66" s="192" t="s">
        <v>471</v>
      </c>
      <c r="C66" s="1534"/>
      <c r="D66" s="1579"/>
      <c r="E66" s="229">
        <f>Прайс!D204</f>
        <v>1760</v>
      </c>
      <c r="F66" s="215">
        <f t="shared" si="24"/>
        <v>0</v>
      </c>
      <c r="G66" s="214">
        <f t="shared" ref="G66:G73" si="25">H66*F66</f>
        <v>0</v>
      </c>
      <c r="H66" s="407">
        <f>SUM(K66:M66)</f>
        <v>0</v>
      </c>
      <c r="I66" s="187"/>
      <c r="J66" s="187"/>
      <c r="K66" s="760"/>
      <c r="L66" s="760"/>
      <c r="M66" s="760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744">
        <f t="shared" si="23"/>
        <v>0</v>
      </c>
      <c r="Z66" s="99">
        <v>310</v>
      </c>
      <c r="AA66" s="99">
        <v>620</v>
      </c>
      <c r="AB66" s="99">
        <v>248</v>
      </c>
      <c r="AC66" s="99">
        <v>1240</v>
      </c>
    </row>
    <row r="67" spans="1:29" x14ac:dyDescent="0.2">
      <c r="A67" s="1577"/>
      <c r="B67" s="192">
        <v>140</v>
      </c>
      <c r="C67" s="1534"/>
      <c r="D67" s="1579"/>
      <c r="E67" s="229">
        <f>Прайс!D205</f>
        <v>2080</v>
      </c>
      <c r="F67" s="215">
        <f t="shared" si="24"/>
        <v>0</v>
      </c>
      <c r="G67" s="214">
        <f t="shared" si="25"/>
        <v>0</v>
      </c>
      <c r="H67" s="407">
        <f>SUM(N67)</f>
        <v>0</v>
      </c>
      <c r="I67" s="187"/>
      <c r="J67" s="187"/>
      <c r="K67" s="187"/>
      <c r="L67" s="187"/>
      <c r="M67" s="187"/>
      <c r="N67" s="210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744">
        <f t="shared" si="23"/>
        <v>0</v>
      </c>
      <c r="Z67" s="99">
        <v>315</v>
      </c>
      <c r="AA67" s="99">
        <v>630</v>
      </c>
      <c r="AB67" s="99">
        <v>252</v>
      </c>
      <c r="AC67" s="99">
        <v>1260</v>
      </c>
    </row>
    <row r="68" spans="1:29" x14ac:dyDescent="0.2">
      <c r="A68" s="1577"/>
      <c r="B68" s="192">
        <v>150</v>
      </c>
      <c r="C68" s="1534" t="s">
        <v>177</v>
      </c>
      <c r="D68" s="1579"/>
      <c r="E68" s="229">
        <f>Прайс!D206</f>
        <v>2320</v>
      </c>
      <c r="F68" s="215">
        <f t="shared" si="24"/>
        <v>0</v>
      </c>
      <c r="G68" s="214">
        <f t="shared" si="25"/>
        <v>0</v>
      </c>
      <c r="H68" s="407">
        <f>SUM(O68)</f>
        <v>0</v>
      </c>
      <c r="I68" s="187"/>
      <c r="J68" s="187"/>
      <c r="K68" s="187"/>
      <c r="L68" s="187"/>
      <c r="M68" s="187"/>
      <c r="N68" s="187"/>
      <c r="O68" s="210"/>
      <c r="P68" s="187"/>
      <c r="Q68" s="187"/>
      <c r="R68" s="187"/>
      <c r="S68" s="187"/>
      <c r="T68" s="187"/>
      <c r="U68" s="187"/>
      <c r="V68" s="187"/>
      <c r="W68" s="187"/>
      <c r="X68" s="187"/>
      <c r="Y68" s="744">
        <f>E70*H70</f>
        <v>0</v>
      </c>
      <c r="Z68" s="99">
        <v>320</v>
      </c>
      <c r="AA68" s="99">
        <v>640</v>
      </c>
      <c r="AB68" s="99">
        <v>256</v>
      </c>
      <c r="AC68" s="99">
        <v>1280</v>
      </c>
    </row>
    <row r="69" spans="1:29" x14ac:dyDescent="0.2">
      <c r="A69" s="1577"/>
      <c r="B69" s="192">
        <v>160</v>
      </c>
      <c r="C69" s="1534"/>
      <c r="D69" s="1579"/>
      <c r="E69" s="229">
        <f>Прайс!D207</f>
        <v>2380</v>
      </c>
      <c r="F69" s="215">
        <f t="shared" si="24"/>
        <v>0</v>
      </c>
      <c r="G69" s="214">
        <f t="shared" si="25"/>
        <v>0</v>
      </c>
      <c r="H69" s="407">
        <f>SUM(P69)</f>
        <v>0</v>
      </c>
      <c r="I69" s="187"/>
      <c r="J69" s="187"/>
      <c r="K69" s="187"/>
      <c r="L69" s="187"/>
      <c r="M69" s="187"/>
      <c r="N69" s="187"/>
      <c r="O69" s="187"/>
      <c r="P69" s="210"/>
      <c r="Q69" s="187"/>
      <c r="R69" s="187"/>
      <c r="S69" s="187"/>
      <c r="T69" s="187"/>
      <c r="U69" s="187"/>
      <c r="V69" s="187"/>
      <c r="W69" s="187"/>
      <c r="X69" s="187"/>
      <c r="Y69" s="744">
        <f t="shared" si="23"/>
        <v>0</v>
      </c>
      <c r="Z69" s="99">
        <v>325</v>
      </c>
      <c r="AA69" s="99">
        <v>650</v>
      </c>
      <c r="AB69" s="99">
        <v>260</v>
      </c>
      <c r="AC69" s="99">
        <v>1300</v>
      </c>
    </row>
    <row r="70" spans="1:29" x14ac:dyDescent="0.2">
      <c r="A70" s="1577"/>
      <c r="B70" s="192" t="s">
        <v>467</v>
      </c>
      <c r="C70" s="1534"/>
      <c r="D70" s="1579"/>
      <c r="E70" s="229">
        <f>Прайс!D208</f>
        <v>2490</v>
      </c>
      <c r="F70" s="215">
        <f t="shared" si="24"/>
        <v>0</v>
      </c>
      <c r="G70" s="214">
        <f t="shared" si="25"/>
        <v>0</v>
      </c>
      <c r="H70" s="407">
        <f>SUM(Q70:R70)</f>
        <v>0</v>
      </c>
      <c r="I70" s="187"/>
      <c r="J70" s="187"/>
      <c r="K70" s="187"/>
      <c r="L70" s="187"/>
      <c r="M70" s="187"/>
      <c r="N70" s="187"/>
      <c r="O70" s="187"/>
      <c r="P70" s="187"/>
      <c r="Q70" s="210"/>
      <c r="R70" s="210"/>
      <c r="S70" s="187"/>
      <c r="T70" s="187"/>
      <c r="U70" s="187"/>
      <c r="V70" s="187"/>
      <c r="W70" s="187"/>
      <c r="X70" s="187"/>
      <c r="Y70" s="744">
        <f t="shared" si="23"/>
        <v>0</v>
      </c>
      <c r="Z70" s="99">
        <v>330</v>
      </c>
      <c r="AA70" s="99">
        <v>660</v>
      </c>
      <c r="AB70" s="99">
        <v>264</v>
      </c>
      <c r="AC70" s="99">
        <v>1320</v>
      </c>
    </row>
    <row r="71" spans="1:29" ht="12.75" customHeight="1" x14ac:dyDescent="0.2">
      <c r="A71" s="1577"/>
      <c r="B71" s="192" t="s">
        <v>464</v>
      </c>
      <c r="C71" s="1534" t="s">
        <v>178</v>
      </c>
      <c r="D71" s="1579"/>
      <c r="E71" s="229">
        <f>Прайс!D209</f>
        <v>3040</v>
      </c>
      <c r="F71" s="215">
        <f t="shared" si="24"/>
        <v>0</v>
      </c>
      <c r="G71" s="206">
        <f t="shared" si="25"/>
        <v>0</v>
      </c>
      <c r="H71" s="403">
        <f>SUM(S71:T71)</f>
        <v>0</v>
      </c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210"/>
      <c r="T71" s="210"/>
      <c r="U71" s="187"/>
      <c r="V71" s="187"/>
      <c r="W71" s="187"/>
      <c r="X71" s="187"/>
      <c r="Y71" s="744">
        <f t="shared" si="23"/>
        <v>0</v>
      </c>
      <c r="Z71" s="99">
        <v>335</v>
      </c>
      <c r="AA71" s="99">
        <v>670</v>
      </c>
      <c r="AB71" s="99">
        <v>268</v>
      </c>
      <c r="AC71" s="99">
        <v>1340</v>
      </c>
    </row>
    <row r="72" spans="1:29" x14ac:dyDescent="0.2">
      <c r="A72" s="1577"/>
      <c r="B72" s="192" t="s">
        <v>384</v>
      </c>
      <c r="C72" s="1534"/>
      <c r="D72" s="1579"/>
      <c r="E72" s="229">
        <f>Прайс!D210</f>
        <v>3400</v>
      </c>
      <c r="F72" s="215">
        <f t="shared" si="24"/>
        <v>0</v>
      </c>
      <c r="G72" s="206">
        <f t="shared" si="25"/>
        <v>0</v>
      </c>
      <c r="H72" s="403">
        <f>SUM(U72:V72)</f>
        <v>0</v>
      </c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210"/>
      <c r="V72" s="213"/>
      <c r="W72" s="187"/>
      <c r="X72" s="187"/>
      <c r="Z72" s="99">
        <v>340</v>
      </c>
      <c r="AA72" s="99">
        <v>680</v>
      </c>
      <c r="AB72" s="99">
        <v>272</v>
      </c>
      <c r="AC72" s="99">
        <v>1360</v>
      </c>
    </row>
    <row r="73" spans="1:29" ht="12" thickBot="1" x14ac:dyDescent="0.25">
      <c r="A73" s="1578"/>
      <c r="B73" s="192" t="s">
        <v>91</v>
      </c>
      <c r="C73" s="1534"/>
      <c r="D73" s="1579"/>
      <c r="E73" s="229">
        <f>Прайс!D211</f>
        <v>3560</v>
      </c>
      <c r="F73" s="215">
        <f t="shared" si="24"/>
        <v>0</v>
      </c>
      <c r="G73" s="207">
        <f t="shared" si="25"/>
        <v>0</v>
      </c>
      <c r="H73" s="404">
        <f>SUM(W73:X73)</f>
        <v>0</v>
      </c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213"/>
      <c r="X73" s="213"/>
      <c r="Z73" s="99">
        <v>345</v>
      </c>
      <c r="AA73" s="99">
        <v>690</v>
      </c>
      <c r="AB73" s="99">
        <v>276</v>
      </c>
      <c r="AC73" s="99">
        <v>1380</v>
      </c>
    </row>
    <row r="74" spans="1:29" ht="11.25" customHeight="1" thickBot="1" x14ac:dyDescent="0.25">
      <c r="E74" s="189"/>
      <c r="F74" s="189"/>
      <c r="G74" s="189"/>
      <c r="H74" s="408"/>
      <c r="J74" s="99"/>
      <c r="K74" s="99"/>
      <c r="L74" s="19"/>
      <c r="Z74" s="99">
        <v>350</v>
      </c>
      <c r="AA74" s="99">
        <v>700</v>
      </c>
      <c r="AB74" s="99">
        <v>280</v>
      </c>
      <c r="AC74" s="99">
        <v>1400</v>
      </c>
    </row>
    <row r="75" spans="1:29" ht="12" x14ac:dyDescent="0.2">
      <c r="A75" s="430" t="s">
        <v>474</v>
      </c>
      <c r="B75" s="392"/>
      <c r="C75" s="392"/>
      <c r="D75" s="392"/>
      <c r="E75" s="415"/>
      <c r="F75" s="416"/>
      <c r="G75" s="208">
        <f>SUM(G77:G82)</f>
        <v>0</v>
      </c>
      <c r="H75" s="401">
        <f>SUM(H77:H82)</f>
        <v>0</v>
      </c>
      <c r="I75" s="1537" t="s">
        <v>472</v>
      </c>
      <c r="J75" s="1538"/>
      <c r="K75" s="1538"/>
      <c r="L75" s="1538"/>
      <c r="M75" s="1538"/>
      <c r="N75" s="1538"/>
      <c r="O75" s="1538"/>
      <c r="P75" s="1538"/>
      <c r="Q75" s="1538"/>
      <c r="R75" s="1538"/>
      <c r="Y75" s="744">
        <f t="shared" ref="Y75:Y79" si="26">H77*E77</f>
        <v>0</v>
      </c>
      <c r="Z75" s="99">
        <v>355</v>
      </c>
      <c r="AA75" s="99">
        <v>710</v>
      </c>
      <c r="AB75" s="99">
        <v>284</v>
      </c>
      <c r="AC75" s="99">
        <v>1420</v>
      </c>
    </row>
    <row r="76" spans="1:29" ht="11.25" customHeight="1" x14ac:dyDescent="0.2">
      <c r="A76" s="417" t="s">
        <v>0</v>
      </c>
      <c r="B76" s="417" t="s">
        <v>180</v>
      </c>
      <c r="C76" s="417" t="s">
        <v>181</v>
      </c>
      <c r="D76" s="417" t="s">
        <v>176</v>
      </c>
      <c r="E76" s="418" t="s">
        <v>201</v>
      </c>
      <c r="F76" s="419" t="s">
        <v>369</v>
      </c>
      <c r="G76" s="183" t="s">
        <v>352</v>
      </c>
      <c r="H76" s="402" t="s">
        <v>149</v>
      </c>
      <c r="I76" s="393">
        <v>150</v>
      </c>
      <c r="J76" s="393">
        <v>160</v>
      </c>
      <c r="K76" s="392">
        <v>170</v>
      </c>
      <c r="L76" s="392">
        <v>175</v>
      </c>
      <c r="M76" s="392">
        <v>180</v>
      </c>
      <c r="N76" s="392">
        <v>185</v>
      </c>
      <c r="O76" s="392">
        <v>190</v>
      </c>
      <c r="P76" s="392">
        <v>195</v>
      </c>
      <c r="Q76" s="392">
        <v>200</v>
      </c>
      <c r="R76" s="392">
        <v>205</v>
      </c>
      <c r="Y76" s="744">
        <f t="shared" si="26"/>
        <v>0</v>
      </c>
      <c r="Z76" s="99">
        <v>360</v>
      </c>
      <c r="AA76" s="99">
        <v>720</v>
      </c>
      <c r="AB76" s="99">
        <v>288</v>
      </c>
      <c r="AC76" s="99">
        <v>1440</v>
      </c>
    </row>
    <row r="77" spans="1:29" ht="11.25" customHeight="1" x14ac:dyDescent="0.2">
      <c r="A77" s="1526" t="s">
        <v>475</v>
      </c>
      <c r="B77" s="192">
        <v>150</v>
      </c>
      <c r="C77" s="1534" t="s">
        <v>177</v>
      </c>
      <c r="D77" s="1523" t="s">
        <v>184</v>
      </c>
      <c r="E77" s="229">
        <f>Прайс!D197</f>
        <v>2240</v>
      </c>
      <c r="F77" s="215">
        <f t="shared" ref="F77:F82" si="27">IF(H77=0,0,IF(ROUND(E77-E77*$F$3,0)=E77,0,ROUND(E77-E77*$F$3,0)))</f>
        <v>0</v>
      </c>
      <c r="G77" s="214">
        <f t="shared" ref="G77:G82" si="28">H77*F77</f>
        <v>0</v>
      </c>
      <c r="H77" s="407">
        <f>SUM(I77)</f>
        <v>0</v>
      </c>
      <c r="I77" s="210"/>
      <c r="J77" s="187"/>
      <c r="K77" s="187"/>
      <c r="L77" s="187"/>
      <c r="M77" s="187"/>
      <c r="N77" s="187"/>
      <c r="O77" s="187"/>
      <c r="P77" s="187"/>
      <c r="Q77" s="187"/>
      <c r="R77" s="187"/>
      <c r="Y77" s="744">
        <f>H79*E79</f>
        <v>0</v>
      </c>
      <c r="Z77" s="99">
        <v>365</v>
      </c>
      <c r="AA77" s="99">
        <v>730</v>
      </c>
      <c r="AB77" s="99">
        <v>292</v>
      </c>
      <c r="AC77" s="99">
        <v>1460</v>
      </c>
    </row>
    <row r="78" spans="1:29" ht="11.25" customHeight="1" x14ac:dyDescent="0.2">
      <c r="A78" s="1527"/>
      <c r="B78" s="192">
        <v>160</v>
      </c>
      <c r="C78" s="1534"/>
      <c r="D78" s="1524"/>
      <c r="E78" s="229">
        <f>Прайс!D198</f>
        <v>2290</v>
      </c>
      <c r="F78" s="215">
        <f t="shared" si="27"/>
        <v>0</v>
      </c>
      <c r="G78" s="214">
        <f t="shared" si="28"/>
        <v>0</v>
      </c>
      <c r="H78" s="407">
        <f>SUM(J78)</f>
        <v>0</v>
      </c>
      <c r="I78" s="187"/>
      <c r="J78" s="210"/>
      <c r="K78" s="187"/>
      <c r="L78" s="187"/>
      <c r="M78" s="187"/>
      <c r="N78" s="187"/>
      <c r="O78" s="187"/>
      <c r="P78" s="187"/>
      <c r="Q78" s="187"/>
      <c r="R78" s="187"/>
      <c r="Y78" s="744">
        <f t="shared" si="26"/>
        <v>0</v>
      </c>
      <c r="Z78" s="99">
        <v>370</v>
      </c>
      <c r="AA78" s="99">
        <v>740</v>
      </c>
      <c r="AB78" s="99">
        <v>296</v>
      </c>
      <c r="AC78" s="99">
        <v>1480</v>
      </c>
    </row>
    <row r="79" spans="1:29" ht="12" customHeight="1" x14ac:dyDescent="0.2">
      <c r="A79" s="1527"/>
      <c r="B79" s="192" t="s">
        <v>467</v>
      </c>
      <c r="C79" s="1534"/>
      <c r="D79" s="1524"/>
      <c r="E79" s="229">
        <f>Прайс!D199</f>
        <v>2380</v>
      </c>
      <c r="F79" s="215">
        <f t="shared" si="27"/>
        <v>0</v>
      </c>
      <c r="G79" s="214">
        <f t="shared" si="28"/>
        <v>0</v>
      </c>
      <c r="H79" s="407">
        <f>SUM(K79:L79)</f>
        <v>0</v>
      </c>
      <c r="I79" s="187"/>
      <c r="J79" s="187"/>
      <c r="K79" s="210"/>
      <c r="L79" s="210"/>
      <c r="M79" s="187"/>
      <c r="N79" s="187"/>
      <c r="O79" s="187"/>
      <c r="P79" s="187"/>
      <c r="Q79" s="187"/>
      <c r="R79" s="187"/>
      <c r="Y79" s="744">
        <f t="shared" si="26"/>
        <v>0</v>
      </c>
      <c r="Z79" s="99">
        <v>375</v>
      </c>
      <c r="AA79" s="99">
        <v>750</v>
      </c>
      <c r="AB79" s="99">
        <v>300</v>
      </c>
      <c r="AC79" s="99">
        <v>1500</v>
      </c>
    </row>
    <row r="80" spans="1:29" x14ac:dyDescent="0.2">
      <c r="A80" s="1527"/>
      <c r="B80" s="192" t="s">
        <v>464</v>
      </c>
      <c r="C80" s="1534" t="s">
        <v>178</v>
      </c>
      <c r="D80" s="1524"/>
      <c r="E80" s="229">
        <f>Прайс!D200</f>
        <v>2930</v>
      </c>
      <c r="F80" s="215">
        <f t="shared" si="27"/>
        <v>0</v>
      </c>
      <c r="G80" s="206">
        <f t="shared" si="28"/>
        <v>0</v>
      </c>
      <c r="H80" s="403">
        <f>SUM(M80:N80)</f>
        <v>0</v>
      </c>
      <c r="I80" s="187"/>
      <c r="J80" s="187"/>
      <c r="K80" s="187"/>
      <c r="L80" s="187"/>
      <c r="M80" s="210"/>
      <c r="N80" s="210"/>
      <c r="O80" s="187"/>
      <c r="P80" s="187"/>
      <c r="Q80" s="187"/>
      <c r="R80" s="187"/>
      <c r="U80" s="191"/>
      <c r="Y80" s="744">
        <f>H82*E82</f>
        <v>0</v>
      </c>
      <c r="Z80" s="99">
        <v>380</v>
      </c>
      <c r="AA80" s="99">
        <v>760</v>
      </c>
      <c r="AB80" s="99">
        <v>304</v>
      </c>
      <c r="AC80" s="99">
        <v>1520</v>
      </c>
    </row>
    <row r="81" spans="1:29" ht="12.75" customHeight="1" x14ac:dyDescent="0.2">
      <c r="A81" s="1527"/>
      <c r="B81" s="192" t="s">
        <v>384</v>
      </c>
      <c r="C81" s="1534"/>
      <c r="D81" s="1524"/>
      <c r="E81" s="229">
        <f>Прайс!D201</f>
        <v>3300</v>
      </c>
      <c r="F81" s="215">
        <f t="shared" si="27"/>
        <v>0</v>
      </c>
      <c r="G81" s="206">
        <f t="shared" si="28"/>
        <v>0</v>
      </c>
      <c r="H81" s="403">
        <f>SUM(O81:P81)</f>
        <v>0</v>
      </c>
      <c r="I81" s="187"/>
      <c r="J81" s="187"/>
      <c r="K81" s="187"/>
      <c r="L81" s="187"/>
      <c r="M81" s="187"/>
      <c r="N81" s="187"/>
      <c r="O81" s="210"/>
      <c r="P81" s="213"/>
      <c r="Q81" s="187"/>
      <c r="R81" s="187"/>
      <c r="U81" s="191"/>
      <c r="Z81" s="99">
        <v>385</v>
      </c>
      <c r="AA81" s="99">
        <v>770</v>
      </c>
      <c r="AB81" s="99">
        <v>308</v>
      </c>
      <c r="AC81" s="99">
        <v>1540</v>
      </c>
    </row>
    <row r="82" spans="1:29" ht="12" thickBot="1" x14ac:dyDescent="0.25">
      <c r="A82" s="1528"/>
      <c r="B82" s="192" t="s">
        <v>91</v>
      </c>
      <c r="C82" s="1534"/>
      <c r="D82" s="1525"/>
      <c r="E82" s="229">
        <f>Прайс!D202</f>
        <v>3460</v>
      </c>
      <c r="F82" s="215">
        <f t="shared" si="27"/>
        <v>0</v>
      </c>
      <c r="G82" s="207">
        <f t="shared" si="28"/>
        <v>0</v>
      </c>
      <c r="H82" s="404">
        <f>SUM(Q82:R82)</f>
        <v>0</v>
      </c>
      <c r="I82" s="187"/>
      <c r="J82" s="187"/>
      <c r="K82" s="187"/>
      <c r="L82" s="187"/>
      <c r="M82" s="187"/>
      <c r="N82" s="187"/>
      <c r="O82" s="187"/>
      <c r="P82" s="187"/>
      <c r="Q82" s="213"/>
      <c r="R82" s="213"/>
      <c r="U82" s="19"/>
      <c r="Z82" s="99">
        <v>390</v>
      </c>
      <c r="AA82" s="99">
        <v>780</v>
      </c>
      <c r="AB82" s="99">
        <v>312</v>
      </c>
      <c r="AC82" s="99">
        <v>1560</v>
      </c>
    </row>
    <row r="83" spans="1:29" ht="12" thickBot="1" x14ac:dyDescent="0.25">
      <c r="E83" s="189"/>
      <c r="F83" s="189"/>
      <c r="G83" s="189"/>
      <c r="H83" s="408"/>
      <c r="J83" s="99"/>
      <c r="K83" s="99"/>
      <c r="L83" s="19"/>
      <c r="Z83" s="99">
        <v>395</v>
      </c>
      <c r="AA83" s="99">
        <v>790</v>
      </c>
      <c r="AB83" s="99">
        <v>316</v>
      </c>
      <c r="AC83" s="99">
        <v>1580</v>
      </c>
    </row>
    <row r="84" spans="1:29" ht="11.25" customHeight="1" x14ac:dyDescent="0.2">
      <c r="A84" s="430" t="s">
        <v>372</v>
      </c>
      <c r="B84" s="392"/>
      <c r="C84" s="392"/>
      <c r="D84" s="392"/>
      <c r="E84" s="415"/>
      <c r="F84" s="416"/>
      <c r="G84" s="208">
        <f>SUM(G86:G88)</f>
        <v>0</v>
      </c>
      <c r="H84" s="401">
        <f>SUM(H86:H88)</f>
        <v>0</v>
      </c>
      <c r="I84" s="1569" t="s">
        <v>477</v>
      </c>
      <c r="J84" s="1569"/>
      <c r="K84" s="1569"/>
      <c r="L84" s="1569"/>
      <c r="M84" s="1569"/>
      <c r="N84" s="1569"/>
      <c r="Y84" s="744">
        <f t="shared" ref="Y84:Y85" si="29">H86*E86</f>
        <v>0</v>
      </c>
      <c r="Z84" s="99">
        <v>400</v>
      </c>
      <c r="AA84" s="99">
        <v>800</v>
      </c>
      <c r="AB84" s="99">
        <v>320</v>
      </c>
      <c r="AC84" s="99">
        <v>1600</v>
      </c>
    </row>
    <row r="85" spans="1:29" ht="22.5" x14ac:dyDescent="0.2">
      <c r="A85" s="417" t="s">
        <v>0</v>
      </c>
      <c r="B85" s="417" t="s">
        <v>180</v>
      </c>
      <c r="C85" s="417" t="s">
        <v>181</v>
      </c>
      <c r="D85" s="417" t="s">
        <v>176</v>
      </c>
      <c r="E85" s="418" t="s">
        <v>201</v>
      </c>
      <c r="F85" s="419" t="s">
        <v>369</v>
      </c>
      <c r="G85" s="183" t="s">
        <v>352</v>
      </c>
      <c r="H85" s="402" t="s">
        <v>149</v>
      </c>
      <c r="I85" s="393">
        <v>90</v>
      </c>
      <c r="J85" s="392">
        <v>100</v>
      </c>
      <c r="K85" s="392">
        <v>110</v>
      </c>
      <c r="L85" s="392">
        <v>120</v>
      </c>
      <c r="M85" s="392">
        <v>130</v>
      </c>
      <c r="N85" s="425">
        <v>140</v>
      </c>
      <c r="U85" s="184"/>
      <c r="Y85" s="744">
        <f t="shared" si="29"/>
        <v>0</v>
      </c>
      <c r="Z85" s="99">
        <v>405</v>
      </c>
      <c r="AA85" s="99">
        <v>810</v>
      </c>
      <c r="AB85" s="99">
        <v>324</v>
      </c>
      <c r="AC85" s="99">
        <v>1620</v>
      </c>
    </row>
    <row r="86" spans="1:29" ht="11.25" customHeight="1" x14ac:dyDescent="0.2">
      <c r="A86" s="1520" t="s">
        <v>476</v>
      </c>
      <c r="B86" s="192" t="s">
        <v>466</v>
      </c>
      <c r="C86" s="1517" t="s">
        <v>186</v>
      </c>
      <c r="D86" s="1571" t="s">
        <v>90</v>
      </c>
      <c r="E86" s="229">
        <f>Прайс!D212</f>
        <v>2390</v>
      </c>
      <c r="F86" s="215">
        <f>IF(H86=0,0,IF(ROUND(E86-E86*$F$3,0)=E86,0,ROUND(E86-E86*$F$3,0)))</f>
        <v>0</v>
      </c>
      <c r="G86" s="206">
        <f>H86*F86</f>
        <v>0</v>
      </c>
      <c r="H86" s="403">
        <f>SUM(I86:J86)</f>
        <v>0</v>
      </c>
      <c r="I86" s="760"/>
      <c r="J86" s="760"/>
      <c r="K86" s="185"/>
      <c r="L86" s="185"/>
      <c r="M86" s="185"/>
      <c r="N86" s="185"/>
      <c r="U86" s="19"/>
      <c r="Y86" s="744">
        <f>H88*E88</f>
        <v>0</v>
      </c>
      <c r="Z86" s="99">
        <v>410</v>
      </c>
      <c r="AA86" s="99">
        <v>820</v>
      </c>
      <c r="AB86" s="99">
        <v>328</v>
      </c>
      <c r="AC86" s="99">
        <v>1640</v>
      </c>
    </row>
    <row r="87" spans="1:29" ht="11.25" customHeight="1" x14ac:dyDescent="0.2">
      <c r="A87" s="1539"/>
      <c r="B87" s="192" t="s">
        <v>468</v>
      </c>
      <c r="C87" s="1518"/>
      <c r="D87" s="1572"/>
      <c r="E87" s="229">
        <f>Прайс!D213</f>
        <v>2690</v>
      </c>
      <c r="F87" s="215">
        <f>IF(H87=0,0,IF(ROUND(E87-E87*$F$3,0)=E87,0,ROUND(E87-E87*$F$3,0)))</f>
        <v>0</v>
      </c>
      <c r="G87" s="206">
        <f>H87*F87</f>
        <v>0</v>
      </c>
      <c r="H87" s="403">
        <f>SUM(K87:M87)</f>
        <v>0</v>
      </c>
      <c r="I87" s="187"/>
      <c r="J87" s="185"/>
      <c r="K87" s="213"/>
      <c r="L87" s="213"/>
      <c r="M87" s="213"/>
      <c r="N87" s="185"/>
      <c r="U87" s="205"/>
      <c r="V87" s="205"/>
      <c r="W87" s="205"/>
      <c r="X87" s="205"/>
      <c r="Y87" s="744">
        <f t="shared" ref="Y87" si="30">E101*H101</f>
        <v>0</v>
      </c>
      <c r="Z87" s="99">
        <v>415</v>
      </c>
      <c r="AA87" s="99">
        <v>830</v>
      </c>
      <c r="AB87" s="99">
        <v>332</v>
      </c>
      <c r="AC87" s="99">
        <v>1660</v>
      </c>
    </row>
    <row r="88" spans="1:29" ht="12" thickBot="1" x14ac:dyDescent="0.25">
      <c r="A88" s="1540"/>
      <c r="B88" s="192">
        <v>140</v>
      </c>
      <c r="C88" s="1519"/>
      <c r="D88" s="1573"/>
      <c r="E88" s="229">
        <f>Прайс!D214</f>
        <v>2990</v>
      </c>
      <c r="F88" s="215">
        <f>IF(H88=0,0,IF(ROUND(E88-E88*$F$3,0)=E88,0,ROUND(E88-E88*$F$3,0)))</f>
        <v>0</v>
      </c>
      <c r="G88" s="207">
        <f>H88*F88</f>
        <v>0</v>
      </c>
      <c r="H88" s="404">
        <f>SUM(N88)</f>
        <v>0</v>
      </c>
      <c r="I88" s="187"/>
      <c r="J88" s="185"/>
      <c r="K88" s="185"/>
      <c r="L88" s="185"/>
      <c r="M88" s="185"/>
      <c r="N88" s="213"/>
      <c r="Z88" s="99">
        <v>420</v>
      </c>
      <c r="AA88" s="99">
        <v>840</v>
      </c>
      <c r="AB88" s="99">
        <v>336</v>
      </c>
      <c r="AC88" s="99">
        <v>1680</v>
      </c>
    </row>
    <row r="89" spans="1:29" ht="10.5" customHeight="1" thickBot="1" x14ac:dyDescent="0.25">
      <c r="A89" s="108"/>
      <c r="E89" s="189"/>
      <c r="F89" s="189"/>
      <c r="G89" s="189"/>
      <c r="H89" s="405"/>
      <c r="P89" s="19"/>
      <c r="Q89" s="19"/>
      <c r="R89" s="19"/>
      <c r="S89" s="19"/>
      <c r="Z89" s="99">
        <v>425</v>
      </c>
      <c r="AA89" s="99">
        <v>850</v>
      </c>
      <c r="AB89" s="99">
        <v>340</v>
      </c>
      <c r="AC89" s="99">
        <v>1700</v>
      </c>
    </row>
    <row r="90" spans="1:29" ht="12.75" customHeight="1" x14ac:dyDescent="0.2">
      <c r="A90" s="430" t="s">
        <v>743</v>
      </c>
      <c r="B90" s="392"/>
      <c r="C90" s="392"/>
      <c r="D90" s="392"/>
      <c r="E90" s="415"/>
      <c r="F90" s="416"/>
      <c r="G90" s="208">
        <f>SUM(G92:G97)</f>
        <v>0</v>
      </c>
      <c r="H90" s="401">
        <f>SUM(H92:H97)</f>
        <v>0</v>
      </c>
      <c r="I90" s="1537" t="s">
        <v>425</v>
      </c>
      <c r="J90" s="1538"/>
      <c r="K90" s="1538"/>
      <c r="L90" s="1538"/>
      <c r="M90" s="1538"/>
      <c r="N90" s="1538"/>
      <c r="O90" s="1538"/>
      <c r="P90" s="1538"/>
      <c r="Q90" s="1538"/>
      <c r="R90" s="1538"/>
      <c r="Y90" s="744">
        <f t="shared" ref="Y90:Y94" si="31">H92*E92</f>
        <v>0</v>
      </c>
      <c r="Z90" s="99">
        <v>430</v>
      </c>
      <c r="AA90" s="99">
        <v>860</v>
      </c>
      <c r="AB90" s="99">
        <v>344</v>
      </c>
      <c r="AC90" s="99">
        <v>1720</v>
      </c>
    </row>
    <row r="91" spans="1:29" ht="10.5" customHeight="1" x14ac:dyDescent="0.2">
      <c r="A91" s="417" t="s">
        <v>0</v>
      </c>
      <c r="B91" s="417" t="s">
        <v>180</v>
      </c>
      <c r="C91" s="417" t="s">
        <v>181</v>
      </c>
      <c r="D91" s="417" t="s">
        <v>176</v>
      </c>
      <c r="E91" s="418" t="s">
        <v>201</v>
      </c>
      <c r="F91" s="419" t="s">
        <v>369</v>
      </c>
      <c r="G91" s="183" t="s">
        <v>352</v>
      </c>
      <c r="H91" s="402" t="s">
        <v>149</v>
      </c>
      <c r="I91" s="393">
        <v>150</v>
      </c>
      <c r="J91" s="393">
        <v>160</v>
      </c>
      <c r="K91" s="392">
        <v>170</v>
      </c>
      <c r="L91" s="392">
        <v>175</v>
      </c>
      <c r="M91" s="392">
        <v>180</v>
      </c>
      <c r="N91" s="392">
        <v>185</v>
      </c>
      <c r="O91" s="392">
        <v>190</v>
      </c>
      <c r="P91" s="392">
        <v>195</v>
      </c>
      <c r="Q91" s="392">
        <v>200</v>
      </c>
      <c r="R91" s="392">
        <v>205</v>
      </c>
      <c r="Y91" s="744">
        <f t="shared" si="31"/>
        <v>0</v>
      </c>
      <c r="Z91" s="99">
        <v>435</v>
      </c>
      <c r="AA91" s="99">
        <v>870</v>
      </c>
      <c r="AB91" s="99">
        <v>348</v>
      </c>
      <c r="AC91" s="99">
        <v>1740</v>
      </c>
    </row>
    <row r="92" spans="1:29" ht="10.5" customHeight="1" x14ac:dyDescent="0.2">
      <c r="A92" s="1526" t="s">
        <v>617</v>
      </c>
      <c r="B92" s="192">
        <v>150</v>
      </c>
      <c r="C92" s="1534" t="s">
        <v>177</v>
      </c>
      <c r="D92" s="1535" t="s">
        <v>184</v>
      </c>
      <c r="E92" s="229">
        <f>Прайс!D217</f>
        <v>3450</v>
      </c>
      <c r="F92" s="215">
        <f t="shared" ref="F92:F97" si="32">IF(H92=0,0,IF(ROUND(E92-E92*$F$3,0)=E92,0,ROUND(E92-E92*$F$3,0)))</f>
        <v>0</v>
      </c>
      <c r="G92" s="214">
        <f t="shared" ref="G92:G97" si="33">H92*F92</f>
        <v>0</v>
      </c>
      <c r="H92" s="407">
        <f>SUM(I92)</f>
        <v>0</v>
      </c>
      <c r="I92" s="760"/>
      <c r="J92" s="187"/>
      <c r="K92" s="187"/>
      <c r="L92" s="187"/>
      <c r="M92" s="187"/>
      <c r="N92" s="187"/>
      <c r="O92" s="187"/>
      <c r="P92" s="187"/>
      <c r="Q92" s="187"/>
      <c r="R92" s="187"/>
      <c r="Y92" s="744">
        <f t="shared" si="31"/>
        <v>0</v>
      </c>
      <c r="Z92" s="99">
        <v>440</v>
      </c>
      <c r="AA92" s="99">
        <v>880</v>
      </c>
      <c r="AB92" s="99">
        <v>352</v>
      </c>
      <c r="AC92" s="99">
        <v>1760</v>
      </c>
    </row>
    <row r="93" spans="1:29" ht="11.25" customHeight="1" x14ac:dyDescent="0.2">
      <c r="A93" s="1527"/>
      <c r="B93" s="192">
        <v>160</v>
      </c>
      <c r="C93" s="1534"/>
      <c r="D93" s="1535"/>
      <c r="E93" s="229">
        <f>Прайс!D218</f>
        <v>3520</v>
      </c>
      <c r="F93" s="215">
        <f t="shared" si="32"/>
        <v>0</v>
      </c>
      <c r="G93" s="214">
        <f t="shared" si="33"/>
        <v>0</v>
      </c>
      <c r="H93" s="407">
        <f>SUM(J93)</f>
        <v>0</v>
      </c>
      <c r="I93" s="187"/>
      <c r="J93" s="760"/>
      <c r="K93" s="187"/>
      <c r="L93" s="187"/>
      <c r="M93" s="187"/>
      <c r="N93" s="187"/>
      <c r="O93" s="187"/>
      <c r="P93" s="187"/>
      <c r="Q93" s="187"/>
      <c r="R93" s="187"/>
      <c r="Y93" s="744">
        <f t="shared" si="31"/>
        <v>0</v>
      </c>
      <c r="Z93" s="99">
        <v>445</v>
      </c>
      <c r="AA93" s="99">
        <v>890</v>
      </c>
      <c r="AB93" s="99">
        <v>356</v>
      </c>
      <c r="AC93" s="99">
        <v>1780</v>
      </c>
    </row>
    <row r="94" spans="1:29" ht="10.5" customHeight="1" x14ac:dyDescent="0.2">
      <c r="A94" s="1527"/>
      <c r="B94" s="192" t="s">
        <v>467</v>
      </c>
      <c r="C94" s="1534"/>
      <c r="D94" s="1535"/>
      <c r="E94" s="229">
        <f>Прайс!D219</f>
        <v>3696</v>
      </c>
      <c r="F94" s="215">
        <f t="shared" si="32"/>
        <v>0</v>
      </c>
      <c r="G94" s="214">
        <f t="shared" si="33"/>
        <v>0</v>
      </c>
      <c r="H94" s="407">
        <f>SUM(K94:L94)</f>
        <v>0</v>
      </c>
      <c r="I94" s="187"/>
      <c r="J94" s="187"/>
      <c r="K94" s="210"/>
      <c r="L94" s="210"/>
      <c r="M94" s="187"/>
      <c r="N94" s="187"/>
      <c r="O94" s="187"/>
      <c r="P94" s="187"/>
      <c r="Q94" s="187"/>
      <c r="R94" s="187"/>
      <c r="Y94" s="744">
        <f t="shared" si="31"/>
        <v>0</v>
      </c>
      <c r="Z94" s="99">
        <v>450</v>
      </c>
      <c r="AA94" s="99">
        <v>900</v>
      </c>
      <c r="AB94" s="99">
        <v>360</v>
      </c>
      <c r="AC94" s="99">
        <v>1800</v>
      </c>
    </row>
    <row r="95" spans="1:29" ht="11.25" customHeight="1" x14ac:dyDescent="0.2">
      <c r="A95" s="1527"/>
      <c r="B95" s="192" t="s">
        <v>464</v>
      </c>
      <c r="C95" s="1534" t="s">
        <v>178</v>
      </c>
      <c r="D95" s="1535"/>
      <c r="E95" s="229">
        <f>Прайс!D220</f>
        <v>4298</v>
      </c>
      <c r="F95" s="215">
        <f t="shared" si="32"/>
        <v>0</v>
      </c>
      <c r="G95" s="206">
        <f t="shared" si="33"/>
        <v>0</v>
      </c>
      <c r="H95" s="403">
        <f>SUM(M95:N95)</f>
        <v>0</v>
      </c>
      <c r="I95" s="187"/>
      <c r="J95" s="187"/>
      <c r="K95" s="187"/>
      <c r="L95" s="187"/>
      <c r="M95" s="210"/>
      <c r="N95" s="210"/>
      <c r="O95" s="187"/>
      <c r="P95" s="187"/>
      <c r="Q95" s="187"/>
      <c r="R95" s="187"/>
      <c r="U95" s="191"/>
      <c r="Y95" s="744">
        <f t="shared" ref="Y95" si="34">H97*E97</f>
        <v>0</v>
      </c>
      <c r="Z95" s="99">
        <v>455</v>
      </c>
      <c r="AA95" s="99">
        <v>910</v>
      </c>
      <c r="AB95" s="99">
        <v>364</v>
      </c>
      <c r="AC95" s="99">
        <v>1820</v>
      </c>
    </row>
    <row r="96" spans="1:29" ht="11.25" customHeight="1" x14ac:dyDescent="0.2">
      <c r="A96" s="1527"/>
      <c r="B96" s="192" t="s">
        <v>384</v>
      </c>
      <c r="C96" s="1534"/>
      <c r="D96" s="1535"/>
      <c r="E96" s="229">
        <f>Прайс!D221</f>
        <v>4672</v>
      </c>
      <c r="F96" s="215">
        <f t="shared" si="32"/>
        <v>0</v>
      </c>
      <c r="G96" s="206">
        <f t="shared" si="33"/>
        <v>0</v>
      </c>
      <c r="H96" s="403">
        <f>SUM(O96:P96)</f>
        <v>0</v>
      </c>
      <c r="I96" s="187"/>
      <c r="J96" s="187"/>
      <c r="K96" s="187"/>
      <c r="L96" s="187"/>
      <c r="M96" s="187"/>
      <c r="N96" s="187"/>
      <c r="O96" s="210"/>
      <c r="P96" s="210"/>
      <c r="Q96" s="187"/>
      <c r="R96" s="187"/>
      <c r="U96" s="205"/>
      <c r="V96" s="205"/>
      <c r="W96" s="205"/>
      <c r="X96" s="205"/>
      <c r="Z96" s="99">
        <v>460</v>
      </c>
      <c r="AA96" s="99">
        <v>920</v>
      </c>
      <c r="AB96" s="99">
        <v>368</v>
      </c>
      <c r="AC96" s="99">
        <v>1840</v>
      </c>
    </row>
    <row r="97" spans="1:29" ht="12" thickBot="1" x14ac:dyDescent="0.25">
      <c r="A97" s="1528"/>
      <c r="B97" s="192" t="s">
        <v>91</v>
      </c>
      <c r="C97" s="1534"/>
      <c r="D97" s="1535"/>
      <c r="E97" s="229">
        <f>Прайс!D222</f>
        <v>4980</v>
      </c>
      <c r="F97" s="215">
        <f t="shared" si="32"/>
        <v>0</v>
      </c>
      <c r="G97" s="207">
        <f t="shared" si="33"/>
        <v>0</v>
      </c>
      <c r="H97" s="404">
        <f>SUM(Q97:R97)</f>
        <v>0</v>
      </c>
      <c r="I97" s="187"/>
      <c r="J97" s="187"/>
      <c r="K97" s="187"/>
      <c r="L97" s="187"/>
      <c r="M97" s="187"/>
      <c r="N97" s="187"/>
      <c r="O97" s="187"/>
      <c r="P97" s="187"/>
      <c r="Q97" s="210"/>
      <c r="R97" s="210"/>
      <c r="Z97" s="99">
        <v>465</v>
      </c>
      <c r="AA97" s="99">
        <v>930</v>
      </c>
      <c r="AB97" s="99">
        <v>372</v>
      </c>
      <c r="AC97" s="99">
        <v>1860</v>
      </c>
    </row>
    <row r="98" spans="1:29" ht="12" x14ac:dyDescent="0.2">
      <c r="A98" s="430" t="s">
        <v>744</v>
      </c>
      <c r="B98" s="392"/>
      <c r="C98" s="392"/>
      <c r="D98" s="392"/>
      <c r="E98" s="415"/>
      <c r="F98" s="416"/>
      <c r="G98" s="208">
        <f>SUM(G101:G107)</f>
        <v>0</v>
      </c>
      <c r="H98" s="690">
        <f>SUM(H100:H107)</f>
        <v>0</v>
      </c>
      <c r="I98" s="1568" t="s">
        <v>425</v>
      </c>
      <c r="J98" s="1569"/>
      <c r="K98" s="1569"/>
      <c r="L98" s="1569"/>
      <c r="M98" s="1569"/>
      <c r="N98" s="1569"/>
      <c r="O98" s="1569"/>
      <c r="P98" s="1569"/>
      <c r="Q98" s="1569"/>
      <c r="R98" s="1569"/>
      <c r="S98" s="1569"/>
      <c r="T98" s="1570"/>
      <c r="Y98" s="744">
        <f>H100*E100</f>
        <v>0</v>
      </c>
      <c r="Z98" s="99">
        <v>470</v>
      </c>
      <c r="AA98" s="99">
        <v>940</v>
      </c>
      <c r="AB98" s="99">
        <v>376</v>
      </c>
      <c r="AC98" s="99">
        <v>1880</v>
      </c>
    </row>
    <row r="99" spans="1:29" ht="22.5" x14ac:dyDescent="0.2">
      <c r="A99" s="417" t="s">
        <v>0</v>
      </c>
      <c r="B99" s="417" t="s">
        <v>180</v>
      </c>
      <c r="C99" s="417" t="s">
        <v>181</v>
      </c>
      <c r="D99" s="417" t="s">
        <v>176</v>
      </c>
      <c r="E99" s="418" t="s">
        <v>201</v>
      </c>
      <c r="F99" s="419" t="s">
        <v>369</v>
      </c>
      <c r="G99" s="183" t="s">
        <v>352</v>
      </c>
      <c r="H99" s="402" t="s">
        <v>149</v>
      </c>
      <c r="I99" s="393">
        <v>130</v>
      </c>
      <c r="J99" s="392">
        <v>140</v>
      </c>
      <c r="K99" s="393">
        <v>150</v>
      </c>
      <c r="L99" s="393">
        <v>160</v>
      </c>
      <c r="M99" s="392">
        <v>170</v>
      </c>
      <c r="N99" s="392">
        <v>175</v>
      </c>
      <c r="O99" s="392">
        <v>180</v>
      </c>
      <c r="P99" s="392">
        <v>185</v>
      </c>
      <c r="Q99" s="392">
        <v>190</v>
      </c>
      <c r="R99" s="392">
        <v>195</v>
      </c>
      <c r="S99" s="392">
        <v>200</v>
      </c>
      <c r="T99" s="392">
        <v>205</v>
      </c>
      <c r="Y99" s="744">
        <f>H101*E101</f>
        <v>0</v>
      </c>
      <c r="Z99" s="99">
        <v>475</v>
      </c>
      <c r="AA99" s="99">
        <v>950</v>
      </c>
      <c r="AB99" s="99">
        <v>380</v>
      </c>
      <c r="AC99" s="99">
        <v>1900</v>
      </c>
    </row>
    <row r="100" spans="1:29" ht="12.75" customHeight="1" x14ac:dyDescent="0.2">
      <c r="A100" s="1520" t="s">
        <v>616</v>
      </c>
      <c r="B100" s="192">
        <v>130</v>
      </c>
      <c r="C100" s="192" t="s">
        <v>186</v>
      </c>
      <c r="D100" s="1571" t="s">
        <v>90</v>
      </c>
      <c r="E100" s="229">
        <f>Прайс!D224</f>
        <v>2850</v>
      </c>
      <c r="F100" s="215">
        <f t="shared" ref="F100" si="35">IF(H100=0,0,IF(ROUND(E100-E100*$F$3,0)=E100,0,ROUND(E100-E100*$F$3,0)))</f>
        <v>0</v>
      </c>
      <c r="G100" s="214">
        <f t="shared" ref="G100" si="36">H100*F100</f>
        <v>0</v>
      </c>
      <c r="H100" s="407">
        <f>I100</f>
        <v>0</v>
      </c>
      <c r="I100" s="760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Y100" s="744">
        <f t="shared" ref="Y100:Y104" si="37">H102*E102</f>
        <v>0</v>
      </c>
      <c r="Z100" s="99">
        <v>480</v>
      </c>
      <c r="AA100" s="99">
        <v>960</v>
      </c>
      <c r="AB100" s="99">
        <v>384</v>
      </c>
      <c r="AC100" s="99">
        <v>1920</v>
      </c>
    </row>
    <row r="101" spans="1:29" ht="12.75" x14ac:dyDescent="0.2">
      <c r="A101" s="1521"/>
      <c r="B101" s="192">
        <v>140</v>
      </c>
      <c r="C101" s="192" t="s">
        <v>186</v>
      </c>
      <c r="D101" s="1572"/>
      <c r="E101" s="229">
        <f>Прайс!D225</f>
        <v>3170</v>
      </c>
      <c r="F101" s="215">
        <f t="shared" ref="F101:F107" si="38">IF(H101=0,0,IF(ROUND(E101-E101*$F$3,0)=E101,0,ROUND(E101-E101*$F$3,0)))</f>
        <v>0</v>
      </c>
      <c r="G101" s="214">
        <f t="shared" ref="G101:G107" si="39">H101*F101</f>
        <v>0</v>
      </c>
      <c r="H101" s="407">
        <f>SUM(J101)</f>
        <v>0</v>
      </c>
      <c r="I101" s="187"/>
      <c r="J101" s="76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Y101" s="744">
        <f t="shared" si="37"/>
        <v>0</v>
      </c>
      <c r="Z101" s="99">
        <v>485</v>
      </c>
      <c r="AA101" s="99">
        <v>970</v>
      </c>
      <c r="AB101" s="99">
        <v>388</v>
      </c>
      <c r="AC101" s="99">
        <v>1940</v>
      </c>
    </row>
    <row r="102" spans="1:29" x14ac:dyDescent="0.2">
      <c r="A102" s="1521"/>
      <c r="B102" s="192">
        <v>150</v>
      </c>
      <c r="C102" s="1534" t="s">
        <v>177</v>
      </c>
      <c r="D102" s="1572"/>
      <c r="E102" s="229">
        <f>Прайс!D226</f>
        <v>3552</v>
      </c>
      <c r="F102" s="215">
        <f t="shared" si="38"/>
        <v>0</v>
      </c>
      <c r="G102" s="214">
        <f t="shared" si="39"/>
        <v>0</v>
      </c>
      <c r="H102" s="407">
        <f>SUM(K102)</f>
        <v>0</v>
      </c>
      <c r="I102" s="187"/>
      <c r="J102" s="187"/>
      <c r="K102" s="210"/>
      <c r="L102" s="187"/>
      <c r="M102" s="187"/>
      <c r="N102" s="187"/>
      <c r="O102" s="187"/>
      <c r="P102" s="187"/>
      <c r="Q102" s="187"/>
      <c r="R102" s="187"/>
      <c r="S102" s="187"/>
      <c r="T102" s="187"/>
      <c r="Y102" s="744">
        <f t="shared" si="37"/>
        <v>0</v>
      </c>
      <c r="Z102" s="99">
        <v>490</v>
      </c>
      <c r="AA102" s="99">
        <v>980</v>
      </c>
      <c r="AB102" s="99">
        <v>392</v>
      </c>
      <c r="AC102" s="99">
        <v>1960</v>
      </c>
    </row>
    <row r="103" spans="1:29" ht="11.25" customHeight="1" x14ac:dyDescent="0.2">
      <c r="A103" s="1521"/>
      <c r="B103" s="192">
        <v>160</v>
      </c>
      <c r="C103" s="1534"/>
      <c r="D103" s="1572"/>
      <c r="E103" s="229">
        <f>Прайс!D227</f>
        <v>3600</v>
      </c>
      <c r="F103" s="215">
        <f t="shared" si="38"/>
        <v>0</v>
      </c>
      <c r="G103" s="214">
        <f t="shared" si="39"/>
        <v>0</v>
      </c>
      <c r="H103" s="407">
        <f>SUM(L103)</f>
        <v>0</v>
      </c>
      <c r="I103" s="187"/>
      <c r="J103" s="187"/>
      <c r="K103" s="187"/>
      <c r="L103" s="210"/>
      <c r="M103" s="187"/>
      <c r="N103" s="187"/>
      <c r="O103" s="187"/>
      <c r="P103" s="187"/>
      <c r="Q103" s="187"/>
      <c r="R103" s="187"/>
      <c r="S103" s="187"/>
      <c r="T103" s="187"/>
      <c r="Y103" s="744">
        <f t="shared" si="37"/>
        <v>0</v>
      </c>
      <c r="Z103" s="99">
        <v>495</v>
      </c>
      <c r="AA103" s="99">
        <v>990</v>
      </c>
      <c r="AB103" s="99">
        <v>396</v>
      </c>
      <c r="AC103" s="99">
        <v>1980</v>
      </c>
    </row>
    <row r="104" spans="1:29" x14ac:dyDescent="0.2">
      <c r="A104" s="1521"/>
      <c r="B104" s="192" t="s">
        <v>467</v>
      </c>
      <c r="C104" s="1534"/>
      <c r="D104" s="1572"/>
      <c r="E104" s="229">
        <f>Прайс!D228</f>
        <v>3788</v>
      </c>
      <c r="F104" s="215">
        <f t="shared" si="38"/>
        <v>0</v>
      </c>
      <c r="G104" s="214">
        <f t="shared" si="39"/>
        <v>0</v>
      </c>
      <c r="H104" s="407">
        <f>SUM(M104:N104)</f>
        <v>0</v>
      </c>
      <c r="I104" s="187"/>
      <c r="J104" s="187"/>
      <c r="K104" s="187"/>
      <c r="L104" s="187"/>
      <c r="M104" s="210"/>
      <c r="N104" s="210"/>
      <c r="O104" s="187"/>
      <c r="P104" s="187"/>
      <c r="Q104" s="187"/>
      <c r="R104" s="187"/>
      <c r="S104" s="187"/>
      <c r="T104" s="187"/>
      <c r="Y104" s="744">
        <f t="shared" si="37"/>
        <v>0</v>
      </c>
      <c r="Z104" s="99">
        <v>500</v>
      </c>
      <c r="AA104" s="99">
        <v>1000</v>
      </c>
      <c r="AB104" s="99">
        <v>400</v>
      </c>
      <c r="AC104" s="99">
        <v>2000</v>
      </c>
    </row>
    <row r="105" spans="1:29" ht="11.25" customHeight="1" x14ac:dyDescent="0.2">
      <c r="A105" s="1521"/>
      <c r="B105" s="192" t="s">
        <v>464</v>
      </c>
      <c r="C105" s="1534" t="s">
        <v>178</v>
      </c>
      <c r="D105" s="1572"/>
      <c r="E105" s="229">
        <f>Прайс!D229</f>
        <v>4404</v>
      </c>
      <c r="F105" s="215">
        <f t="shared" si="38"/>
        <v>0</v>
      </c>
      <c r="G105" s="206">
        <f t="shared" si="39"/>
        <v>0</v>
      </c>
      <c r="H105" s="403">
        <f>SUM(O105:P105)</f>
        <v>0</v>
      </c>
      <c r="I105" s="187"/>
      <c r="J105" s="187"/>
      <c r="K105" s="187"/>
      <c r="L105" s="187"/>
      <c r="M105" s="187"/>
      <c r="N105" s="187"/>
      <c r="O105" s="210"/>
      <c r="P105" s="210"/>
      <c r="Q105" s="187"/>
      <c r="R105" s="187"/>
      <c r="S105" s="187"/>
      <c r="T105" s="187"/>
      <c r="U105" s="19"/>
      <c r="Y105" s="744">
        <f t="shared" ref="Y105" si="40">H107*E107</f>
        <v>0</v>
      </c>
      <c r="Z105" s="99">
        <v>505</v>
      </c>
      <c r="AA105" s="99">
        <v>1010</v>
      </c>
      <c r="AB105" s="99">
        <v>404</v>
      </c>
      <c r="AC105" s="99">
        <v>2020</v>
      </c>
    </row>
    <row r="106" spans="1:29" ht="11.25" customHeight="1" x14ac:dyDescent="0.2">
      <c r="A106" s="1521"/>
      <c r="B106" s="192" t="s">
        <v>384</v>
      </c>
      <c r="C106" s="1534"/>
      <c r="D106" s="1572"/>
      <c r="E106" s="229">
        <f>Прайс!D230</f>
        <v>4916</v>
      </c>
      <c r="F106" s="215">
        <f t="shared" si="38"/>
        <v>0</v>
      </c>
      <c r="G106" s="206">
        <f t="shared" si="39"/>
        <v>0</v>
      </c>
      <c r="H106" s="403">
        <f>SUM(Q106:R106)</f>
        <v>0</v>
      </c>
      <c r="I106" s="187"/>
      <c r="J106" s="187"/>
      <c r="K106" s="187"/>
      <c r="L106" s="187"/>
      <c r="M106" s="187"/>
      <c r="N106" s="187"/>
      <c r="O106" s="187"/>
      <c r="P106" s="187"/>
      <c r="Q106" s="210"/>
      <c r="R106" s="210"/>
      <c r="S106" s="187"/>
      <c r="T106" s="187"/>
      <c r="U106" s="205"/>
      <c r="V106" s="205"/>
      <c r="W106" s="205"/>
      <c r="X106" s="205"/>
      <c r="Z106" s="99">
        <v>510</v>
      </c>
      <c r="AA106" s="99">
        <v>1020</v>
      </c>
      <c r="AB106" s="99">
        <v>408</v>
      </c>
      <c r="AC106" s="99">
        <v>2040</v>
      </c>
    </row>
    <row r="107" spans="1:29" ht="11.25" customHeight="1" thickBot="1" x14ac:dyDescent="0.25">
      <c r="A107" s="1522"/>
      <c r="B107" s="192" t="s">
        <v>91</v>
      </c>
      <c r="C107" s="1534"/>
      <c r="D107" s="1573"/>
      <c r="E107" s="229">
        <f>Прайс!D231</f>
        <v>5080</v>
      </c>
      <c r="F107" s="215">
        <f t="shared" si="38"/>
        <v>0</v>
      </c>
      <c r="G107" s="207">
        <f t="shared" si="39"/>
        <v>0</v>
      </c>
      <c r="H107" s="404">
        <f>SUM(S107:T107)</f>
        <v>0</v>
      </c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210"/>
      <c r="T107" s="210"/>
      <c r="Z107" s="99">
        <v>515</v>
      </c>
      <c r="AA107" s="99">
        <v>1030</v>
      </c>
      <c r="AB107" s="99">
        <v>412</v>
      </c>
      <c r="AC107" s="99">
        <v>2060</v>
      </c>
    </row>
    <row r="108" spans="1:29" x14ac:dyDescent="0.2">
      <c r="A108" s="108"/>
      <c r="E108" s="189"/>
      <c r="F108" s="189"/>
      <c r="G108" s="189"/>
      <c r="H108" s="405"/>
      <c r="P108" s="19"/>
      <c r="Q108" s="19"/>
      <c r="R108" s="19"/>
      <c r="S108" s="19"/>
      <c r="Z108" s="99">
        <v>520</v>
      </c>
      <c r="AA108" s="99">
        <v>1040</v>
      </c>
      <c r="AB108" s="99">
        <v>416</v>
      </c>
      <c r="AC108" s="99">
        <v>2080</v>
      </c>
    </row>
    <row r="109" spans="1:29" ht="12" thickBot="1" x14ac:dyDescent="0.25">
      <c r="E109" s="189"/>
      <c r="F109" s="189"/>
      <c r="G109" s="189"/>
      <c r="H109" s="408"/>
      <c r="J109" s="99"/>
      <c r="K109" s="99"/>
      <c r="L109" s="19"/>
      <c r="Z109" s="99">
        <v>525</v>
      </c>
      <c r="AA109" s="99">
        <v>1050</v>
      </c>
      <c r="AB109" s="99">
        <v>420</v>
      </c>
      <c r="AC109" s="99">
        <v>2100</v>
      </c>
    </row>
    <row r="110" spans="1:29" ht="12.75" customHeight="1" x14ac:dyDescent="0.2">
      <c r="A110" s="430" t="s">
        <v>745</v>
      </c>
      <c r="B110" s="392"/>
      <c r="C110" s="392"/>
      <c r="D110" s="392"/>
      <c r="E110" s="415"/>
      <c r="F110" s="416"/>
      <c r="G110" s="208">
        <f>SUM(G112:G118)</f>
        <v>0</v>
      </c>
      <c r="H110" s="401">
        <f>SUM(H112:H118)</f>
        <v>0</v>
      </c>
      <c r="I110" s="1537" t="s">
        <v>425</v>
      </c>
      <c r="J110" s="1538"/>
      <c r="K110" s="1538"/>
      <c r="L110" s="1538"/>
      <c r="M110" s="1538"/>
      <c r="N110" s="1538"/>
      <c r="O110" s="1538"/>
      <c r="P110" s="1538"/>
      <c r="Q110" s="1538"/>
      <c r="R110" s="1538"/>
      <c r="S110" s="1538"/>
      <c r="T110" s="205"/>
      <c r="Y110" s="744">
        <f t="shared" ref="Y110:Y115" si="41">H112*E112</f>
        <v>0</v>
      </c>
      <c r="Z110" s="99">
        <v>530</v>
      </c>
      <c r="AA110" s="99">
        <v>1060</v>
      </c>
      <c r="AB110" s="99">
        <v>424</v>
      </c>
      <c r="AC110" s="99">
        <v>2120</v>
      </c>
    </row>
    <row r="111" spans="1:29" ht="10.5" customHeight="1" x14ac:dyDescent="0.2">
      <c r="A111" s="417" t="s">
        <v>0</v>
      </c>
      <c r="B111" s="417" t="s">
        <v>180</v>
      </c>
      <c r="C111" s="417" t="s">
        <v>181</v>
      </c>
      <c r="D111" s="417" t="s">
        <v>176</v>
      </c>
      <c r="E111" s="418" t="s">
        <v>201</v>
      </c>
      <c r="F111" s="419" t="s">
        <v>369</v>
      </c>
      <c r="G111" s="183" t="s">
        <v>352</v>
      </c>
      <c r="H111" s="402" t="s">
        <v>149</v>
      </c>
      <c r="I111" s="392">
        <v>140</v>
      </c>
      <c r="J111" s="393">
        <v>150</v>
      </c>
      <c r="K111" s="393">
        <v>160</v>
      </c>
      <c r="L111" s="392">
        <v>170</v>
      </c>
      <c r="M111" s="392">
        <v>175</v>
      </c>
      <c r="N111" s="392">
        <v>180</v>
      </c>
      <c r="O111" s="392">
        <v>185</v>
      </c>
      <c r="P111" s="392">
        <v>190</v>
      </c>
      <c r="Q111" s="392">
        <v>195</v>
      </c>
      <c r="R111" s="392">
        <v>200</v>
      </c>
      <c r="S111" s="392">
        <v>205</v>
      </c>
      <c r="Y111" s="744">
        <f t="shared" si="41"/>
        <v>0</v>
      </c>
      <c r="Z111" s="99">
        <v>535</v>
      </c>
      <c r="AA111" s="99">
        <v>1070</v>
      </c>
      <c r="AB111" s="99">
        <v>428</v>
      </c>
      <c r="AC111" s="99">
        <v>2140</v>
      </c>
    </row>
    <row r="112" spans="1:29" ht="10.5" customHeight="1" x14ac:dyDescent="0.2">
      <c r="A112" s="1526" t="s">
        <v>618</v>
      </c>
      <c r="B112" s="192">
        <v>140</v>
      </c>
      <c r="C112" s="192" t="s">
        <v>186</v>
      </c>
      <c r="D112" s="1523" t="s">
        <v>184</v>
      </c>
      <c r="E112" s="229">
        <f>Прайс!D233</f>
        <v>3780</v>
      </c>
      <c r="F112" s="215">
        <f t="shared" ref="F112:F118" si="42">IF(H112=0,0,IF(ROUND(E112-E112*$F$3,0)=E112,0,ROUND(E112-E112*$F$3,0)))</f>
        <v>0</v>
      </c>
      <c r="G112" s="214">
        <f t="shared" ref="G112:G118" si="43">H112*F112</f>
        <v>0</v>
      </c>
      <c r="H112" s="407">
        <f>SUM(I112)</f>
        <v>0</v>
      </c>
      <c r="I112" s="210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Y112" s="744">
        <f t="shared" si="41"/>
        <v>0</v>
      </c>
      <c r="Z112" s="99">
        <v>540</v>
      </c>
      <c r="AA112" s="99">
        <v>1080</v>
      </c>
      <c r="AB112" s="99">
        <v>432</v>
      </c>
      <c r="AC112" s="99">
        <v>2160</v>
      </c>
    </row>
    <row r="113" spans="1:30" ht="11.25" customHeight="1" x14ac:dyDescent="0.2">
      <c r="A113" s="1527"/>
      <c r="B113" s="192">
        <v>150</v>
      </c>
      <c r="C113" s="1517" t="s">
        <v>177</v>
      </c>
      <c r="D113" s="1524"/>
      <c r="E113" s="229">
        <f>Прайс!D234</f>
        <v>3970</v>
      </c>
      <c r="F113" s="215">
        <f t="shared" si="42"/>
        <v>0</v>
      </c>
      <c r="G113" s="214">
        <f t="shared" si="43"/>
        <v>0</v>
      </c>
      <c r="H113" s="407">
        <f>SUM(J113)</f>
        <v>0</v>
      </c>
      <c r="I113" s="187"/>
      <c r="J113" s="210"/>
      <c r="K113" s="187"/>
      <c r="L113" s="187"/>
      <c r="M113" s="187"/>
      <c r="N113" s="187"/>
      <c r="O113" s="187"/>
      <c r="P113" s="187"/>
      <c r="Q113" s="187"/>
      <c r="R113" s="187"/>
      <c r="S113" s="187"/>
      <c r="Y113" s="744">
        <f t="shared" si="41"/>
        <v>0</v>
      </c>
      <c r="Z113" s="99">
        <v>545</v>
      </c>
      <c r="AA113" s="99">
        <v>1090</v>
      </c>
      <c r="AB113" s="99">
        <v>436</v>
      </c>
      <c r="AC113" s="99">
        <v>2180</v>
      </c>
    </row>
    <row r="114" spans="1:30" ht="11.1" customHeight="1" x14ac:dyDescent="0.2">
      <c r="A114" s="1527"/>
      <c r="B114" s="192">
        <v>160</v>
      </c>
      <c r="C114" s="1518"/>
      <c r="D114" s="1524"/>
      <c r="E114" s="229">
        <f>Прайс!D235</f>
        <v>4040</v>
      </c>
      <c r="F114" s="215">
        <f t="shared" si="42"/>
        <v>0</v>
      </c>
      <c r="G114" s="214">
        <f t="shared" si="43"/>
        <v>0</v>
      </c>
      <c r="H114" s="407">
        <f>SUM(K114)</f>
        <v>0</v>
      </c>
      <c r="I114" s="187"/>
      <c r="J114" s="187"/>
      <c r="K114" s="210"/>
      <c r="L114" s="187"/>
      <c r="M114" s="187"/>
      <c r="N114" s="187"/>
      <c r="O114" s="187"/>
      <c r="P114" s="187"/>
      <c r="Q114" s="187"/>
      <c r="R114" s="187"/>
      <c r="S114" s="187"/>
      <c r="Y114" s="744">
        <f t="shared" si="41"/>
        <v>0</v>
      </c>
      <c r="Z114" s="99">
        <v>550</v>
      </c>
      <c r="AA114" s="99">
        <v>1100</v>
      </c>
      <c r="AB114" s="99">
        <v>440</v>
      </c>
      <c r="AC114" s="99">
        <v>2200</v>
      </c>
    </row>
    <row r="115" spans="1:30" ht="11.25" customHeight="1" x14ac:dyDescent="0.2">
      <c r="A115" s="1527"/>
      <c r="B115" s="192" t="s">
        <v>467</v>
      </c>
      <c r="C115" s="1519"/>
      <c r="D115" s="1524"/>
      <c r="E115" s="229">
        <f>Прайс!D236</f>
        <v>4200</v>
      </c>
      <c r="F115" s="215">
        <f t="shared" si="42"/>
        <v>0</v>
      </c>
      <c r="G115" s="214">
        <f t="shared" si="43"/>
        <v>0</v>
      </c>
      <c r="H115" s="407">
        <f>SUM(L115:M115)</f>
        <v>0</v>
      </c>
      <c r="I115" s="187"/>
      <c r="J115" s="187"/>
      <c r="K115" s="187"/>
      <c r="L115" s="210"/>
      <c r="M115" s="210"/>
      <c r="N115" s="187"/>
      <c r="O115" s="187"/>
      <c r="P115" s="187"/>
      <c r="Q115" s="187"/>
      <c r="R115" s="187"/>
      <c r="S115" s="187"/>
      <c r="Y115" s="744">
        <f t="shared" si="41"/>
        <v>0</v>
      </c>
      <c r="Z115" s="99">
        <v>555</v>
      </c>
      <c r="AA115" s="99">
        <v>1110</v>
      </c>
      <c r="AB115" s="99">
        <v>444</v>
      </c>
      <c r="AC115" s="99">
        <v>2220</v>
      </c>
    </row>
    <row r="116" spans="1:30" ht="11.25" customHeight="1" x14ac:dyDescent="0.2">
      <c r="A116" s="1527"/>
      <c r="B116" s="192" t="s">
        <v>464</v>
      </c>
      <c r="C116" s="1517" t="s">
        <v>178</v>
      </c>
      <c r="D116" s="1524"/>
      <c r="E116" s="229">
        <f>Прайс!D237</f>
        <v>4800</v>
      </c>
      <c r="F116" s="215">
        <f t="shared" si="42"/>
        <v>0</v>
      </c>
      <c r="G116" s="206">
        <f t="shared" si="43"/>
        <v>0</v>
      </c>
      <c r="H116" s="403">
        <f>SUM(N116:O116)</f>
        <v>0</v>
      </c>
      <c r="I116" s="187"/>
      <c r="J116" s="187"/>
      <c r="K116" s="187"/>
      <c r="L116" s="187"/>
      <c r="M116" s="187"/>
      <c r="N116" s="210"/>
      <c r="O116" s="210"/>
      <c r="P116" s="187"/>
      <c r="Q116" s="187"/>
      <c r="R116" s="187"/>
      <c r="S116" s="187"/>
      <c r="U116" s="19"/>
      <c r="Y116" s="744">
        <f t="shared" ref="Y116" si="44">H118*E118</f>
        <v>0</v>
      </c>
      <c r="Z116" s="99">
        <v>560</v>
      </c>
      <c r="AA116" s="99">
        <v>1120</v>
      </c>
      <c r="AB116" s="99">
        <v>448</v>
      </c>
      <c r="AC116" s="99">
        <v>2240</v>
      </c>
    </row>
    <row r="117" spans="1:30" ht="11.25" customHeight="1" x14ac:dyDescent="0.2">
      <c r="A117" s="1527"/>
      <c r="B117" s="192" t="s">
        <v>384</v>
      </c>
      <c r="C117" s="1518"/>
      <c r="D117" s="1524"/>
      <c r="E117" s="229">
        <f>Прайс!D238</f>
        <v>5300</v>
      </c>
      <c r="F117" s="215">
        <f t="shared" si="42"/>
        <v>0</v>
      </c>
      <c r="G117" s="206">
        <f t="shared" si="43"/>
        <v>0</v>
      </c>
      <c r="H117" s="403">
        <f>SUM(P117:Q117)</f>
        <v>0</v>
      </c>
      <c r="I117" s="187"/>
      <c r="J117" s="187"/>
      <c r="K117" s="187"/>
      <c r="L117" s="187"/>
      <c r="M117" s="187"/>
      <c r="N117" s="187"/>
      <c r="O117" s="187"/>
      <c r="P117" s="210"/>
      <c r="Q117" s="210"/>
      <c r="R117" s="187"/>
      <c r="S117" s="187"/>
      <c r="U117" s="205"/>
      <c r="V117" s="205"/>
      <c r="W117" s="205"/>
      <c r="X117" s="205"/>
      <c r="Z117" s="99">
        <v>565</v>
      </c>
      <c r="AA117" s="99">
        <v>1130</v>
      </c>
      <c r="AB117" s="99">
        <v>452</v>
      </c>
      <c r="AC117" s="99">
        <v>2260</v>
      </c>
    </row>
    <row r="118" spans="1:30" ht="12" thickBot="1" x14ac:dyDescent="0.25">
      <c r="A118" s="1528"/>
      <c r="B118" s="192" t="s">
        <v>91</v>
      </c>
      <c r="C118" s="1519"/>
      <c r="D118" s="1525"/>
      <c r="E118" s="229">
        <f>Прайс!D239</f>
        <v>5480</v>
      </c>
      <c r="F118" s="215">
        <f t="shared" si="42"/>
        <v>0</v>
      </c>
      <c r="G118" s="207">
        <f t="shared" si="43"/>
        <v>0</v>
      </c>
      <c r="H118" s="404">
        <f>SUM(R118:S118)</f>
        <v>0</v>
      </c>
      <c r="I118" s="187"/>
      <c r="J118" s="187"/>
      <c r="K118" s="187"/>
      <c r="L118" s="187"/>
      <c r="M118" s="187"/>
      <c r="N118" s="187"/>
      <c r="O118" s="187"/>
      <c r="P118" s="187"/>
      <c r="Q118" s="187"/>
      <c r="R118" s="210"/>
      <c r="S118" s="210"/>
      <c r="Z118" s="99">
        <v>570</v>
      </c>
      <c r="AA118" s="99">
        <v>1140</v>
      </c>
      <c r="AB118" s="99">
        <v>456</v>
      </c>
      <c r="AC118" s="99">
        <v>2280</v>
      </c>
    </row>
    <row r="119" spans="1:30" ht="10.5" customHeight="1" thickBot="1" x14ac:dyDescent="0.25">
      <c r="A119" s="108"/>
      <c r="E119" s="189"/>
      <c r="F119" s="189"/>
      <c r="G119" s="189"/>
      <c r="H119" s="405"/>
      <c r="P119" s="19"/>
      <c r="Q119" s="19"/>
      <c r="R119" s="19"/>
      <c r="S119" s="19"/>
      <c r="Z119" s="99">
        <v>575</v>
      </c>
      <c r="AA119" s="99">
        <v>1150</v>
      </c>
      <c r="AB119" s="99">
        <v>460</v>
      </c>
      <c r="AC119" s="99">
        <v>2300</v>
      </c>
    </row>
    <row r="120" spans="1:30" ht="12.75" customHeight="1" x14ac:dyDescent="0.2">
      <c r="A120" s="430" t="s">
        <v>746</v>
      </c>
      <c r="B120" s="392"/>
      <c r="C120" s="392"/>
      <c r="D120" s="392"/>
      <c r="E120" s="415"/>
      <c r="F120" s="416"/>
      <c r="G120" s="208">
        <f>SUM(G123:G128)</f>
        <v>0</v>
      </c>
      <c r="H120" s="401">
        <f>SUM(H122:H128)</f>
        <v>0</v>
      </c>
      <c r="I120" s="1537" t="s">
        <v>425</v>
      </c>
      <c r="J120" s="1538"/>
      <c r="K120" s="1538"/>
      <c r="L120" s="1538"/>
      <c r="M120" s="1538"/>
      <c r="N120" s="1538"/>
      <c r="O120" s="1538"/>
      <c r="P120" s="1538"/>
      <c r="Q120" s="1538"/>
      <c r="R120" s="1538"/>
      <c r="S120" s="1538"/>
      <c r="Y120" s="744">
        <f t="shared" ref="Y120:Y125" si="45">H122*E122</f>
        <v>0</v>
      </c>
      <c r="Z120" s="99">
        <v>580</v>
      </c>
      <c r="AA120" s="99">
        <v>1160</v>
      </c>
      <c r="AB120" s="99">
        <v>464</v>
      </c>
      <c r="AC120" s="99">
        <v>2320</v>
      </c>
    </row>
    <row r="121" spans="1:30" ht="10.5" customHeight="1" x14ac:dyDescent="0.2">
      <c r="A121" s="417" t="s">
        <v>0</v>
      </c>
      <c r="B121" s="417" t="s">
        <v>180</v>
      </c>
      <c r="C121" s="417" t="s">
        <v>181</v>
      </c>
      <c r="D121" s="417" t="s">
        <v>176</v>
      </c>
      <c r="E121" s="418" t="s">
        <v>201</v>
      </c>
      <c r="F121" s="419" t="s">
        <v>369</v>
      </c>
      <c r="G121" s="183" t="s">
        <v>352</v>
      </c>
      <c r="H121" s="402" t="s">
        <v>149</v>
      </c>
      <c r="I121" s="392">
        <v>140</v>
      </c>
      <c r="J121" s="393">
        <v>150</v>
      </c>
      <c r="K121" s="393">
        <v>160</v>
      </c>
      <c r="L121" s="392">
        <v>170</v>
      </c>
      <c r="M121" s="392">
        <v>175</v>
      </c>
      <c r="N121" s="392">
        <v>180</v>
      </c>
      <c r="O121" s="392">
        <v>185</v>
      </c>
      <c r="P121" s="392">
        <v>190</v>
      </c>
      <c r="Q121" s="392">
        <v>195</v>
      </c>
      <c r="R121" s="392">
        <v>200</v>
      </c>
      <c r="S121" s="392">
        <v>205</v>
      </c>
      <c r="Y121" s="744">
        <f t="shared" si="45"/>
        <v>0</v>
      </c>
      <c r="Z121" s="99">
        <v>585</v>
      </c>
      <c r="AA121" s="99">
        <v>1170</v>
      </c>
      <c r="AB121" s="99">
        <v>468</v>
      </c>
      <c r="AC121" s="99">
        <v>2340</v>
      </c>
      <c r="AD121" s="18">
        <v>2180</v>
      </c>
    </row>
    <row r="122" spans="1:30" ht="10.5" customHeight="1" x14ac:dyDescent="0.2">
      <c r="A122" s="1520" t="s">
        <v>619</v>
      </c>
      <c r="B122" s="192">
        <v>140</v>
      </c>
      <c r="C122" s="1585" t="s">
        <v>177</v>
      </c>
      <c r="D122" s="1581" t="s">
        <v>90</v>
      </c>
      <c r="E122" s="229">
        <f>Прайс!D241</f>
        <v>3870</v>
      </c>
      <c r="F122" s="215">
        <f>IF(H122=0,0,IF(ROUND(E122-E122*$F$3,0)=E122,0,ROUND(E122-E122*$F$3,0)))</f>
        <v>0</v>
      </c>
      <c r="G122" s="214">
        <f t="shared" ref="G122:G128" si="46">H122*F122</f>
        <v>0</v>
      </c>
      <c r="H122" s="407">
        <f>SUM(I122)</f>
        <v>0</v>
      </c>
      <c r="I122" s="210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Y122" s="744">
        <f t="shared" si="45"/>
        <v>0</v>
      </c>
      <c r="Z122" s="99">
        <v>590</v>
      </c>
      <c r="AA122" s="99">
        <v>1180</v>
      </c>
      <c r="AB122" s="99">
        <v>472</v>
      </c>
      <c r="AC122" s="99">
        <v>2360</v>
      </c>
      <c r="AD122" s="18">
        <v>2000</v>
      </c>
    </row>
    <row r="123" spans="1:30" ht="11.25" customHeight="1" x14ac:dyDescent="0.2">
      <c r="A123" s="1521"/>
      <c r="B123" s="192">
        <v>150</v>
      </c>
      <c r="C123" s="1586"/>
      <c r="D123" s="1582"/>
      <c r="E123" s="229">
        <f>Прайс!D242</f>
        <v>3990</v>
      </c>
      <c r="F123" s="215">
        <f t="shared" ref="F123:F128" si="47">IF(H123=0,0,IF(ROUND(E123-E123*$F$3,0)=E123,0,ROUND(E123-E123*$F$3,0)))</f>
        <v>0</v>
      </c>
      <c r="G123" s="214">
        <f t="shared" si="46"/>
        <v>0</v>
      </c>
      <c r="H123" s="407">
        <f>SUM(I123:J123)</f>
        <v>0</v>
      </c>
      <c r="I123" s="187"/>
      <c r="J123" s="210"/>
      <c r="K123" s="187"/>
      <c r="L123" s="187"/>
      <c r="M123" s="187"/>
      <c r="N123" s="187"/>
      <c r="O123" s="187"/>
      <c r="P123" s="187"/>
      <c r="Q123" s="187"/>
      <c r="R123" s="187"/>
      <c r="S123" s="187"/>
      <c r="Y123" s="744">
        <f t="shared" si="45"/>
        <v>0</v>
      </c>
      <c r="Z123" s="99">
        <v>595</v>
      </c>
      <c r="AA123" s="99">
        <v>1190</v>
      </c>
      <c r="AB123" s="99">
        <v>476</v>
      </c>
      <c r="AC123" s="99">
        <v>2380</v>
      </c>
      <c r="AD123" s="18">
        <v>2200</v>
      </c>
    </row>
    <row r="124" spans="1:30" ht="11.1" customHeight="1" x14ac:dyDescent="0.2">
      <c r="A124" s="1521"/>
      <c r="B124" s="192">
        <v>160</v>
      </c>
      <c r="C124" s="1586"/>
      <c r="D124" s="1582"/>
      <c r="E124" s="229">
        <f>Прайс!D243</f>
        <v>4100</v>
      </c>
      <c r="F124" s="215">
        <f t="shared" si="47"/>
        <v>0</v>
      </c>
      <c r="G124" s="214">
        <f t="shared" si="46"/>
        <v>0</v>
      </c>
      <c r="H124" s="407">
        <f>SUM(K124)</f>
        <v>0</v>
      </c>
      <c r="I124" s="187"/>
      <c r="J124" s="187"/>
      <c r="K124" s="210"/>
      <c r="L124" s="187"/>
      <c r="M124" s="187"/>
      <c r="N124" s="187"/>
      <c r="O124" s="187"/>
      <c r="P124" s="187"/>
      <c r="Q124" s="187"/>
      <c r="R124" s="187"/>
      <c r="S124" s="187"/>
      <c r="Y124" s="744">
        <f t="shared" si="45"/>
        <v>0</v>
      </c>
      <c r="Z124" s="99">
        <v>600</v>
      </c>
      <c r="AA124" s="99">
        <v>1200</v>
      </c>
      <c r="AB124" s="99">
        <v>480</v>
      </c>
      <c r="AC124" s="99">
        <v>2400</v>
      </c>
      <c r="AD124" s="18">
        <v>2220</v>
      </c>
    </row>
    <row r="125" spans="1:30" ht="11.25" customHeight="1" x14ac:dyDescent="0.2">
      <c r="A125" s="1521"/>
      <c r="B125" s="192" t="s">
        <v>467</v>
      </c>
      <c r="C125" s="1587"/>
      <c r="D125" s="1582"/>
      <c r="E125" s="229">
        <f>Прайс!D244</f>
        <v>4280</v>
      </c>
      <c r="F125" s="215">
        <f t="shared" si="47"/>
        <v>0</v>
      </c>
      <c r="G125" s="214">
        <f t="shared" si="46"/>
        <v>0</v>
      </c>
      <c r="H125" s="407">
        <f>SUM(K125:M125)</f>
        <v>0</v>
      </c>
      <c r="I125" s="187"/>
      <c r="J125" s="187"/>
      <c r="K125" s="187"/>
      <c r="L125" s="210"/>
      <c r="M125" s="210"/>
      <c r="N125" s="187"/>
      <c r="O125" s="187"/>
      <c r="P125" s="187"/>
      <c r="Q125" s="187"/>
      <c r="R125" s="187"/>
      <c r="S125" s="187"/>
      <c r="Y125" s="744">
        <f t="shared" si="45"/>
        <v>0</v>
      </c>
      <c r="Z125" s="99">
        <v>605</v>
      </c>
      <c r="AA125" s="99">
        <v>1210</v>
      </c>
      <c r="AB125" s="99">
        <v>484</v>
      </c>
      <c r="AC125" s="99">
        <v>2420</v>
      </c>
      <c r="AD125" s="18">
        <v>2240</v>
      </c>
    </row>
    <row r="126" spans="1:30" ht="11.25" customHeight="1" x14ac:dyDescent="0.2">
      <c r="A126" s="1521"/>
      <c r="B126" s="192" t="s">
        <v>464</v>
      </c>
      <c r="C126" s="1517" t="s">
        <v>178</v>
      </c>
      <c r="D126" s="1582"/>
      <c r="E126" s="229">
        <f>Прайс!D245</f>
        <v>4900</v>
      </c>
      <c r="F126" s="215">
        <f t="shared" si="47"/>
        <v>0</v>
      </c>
      <c r="G126" s="206">
        <f t="shared" si="46"/>
        <v>0</v>
      </c>
      <c r="H126" s="403">
        <f>SUM(M126:O126)</f>
        <v>0</v>
      </c>
      <c r="I126" s="187"/>
      <c r="J126" s="187"/>
      <c r="K126" s="187"/>
      <c r="L126" s="187"/>
      <c r="M126" s="187"/>
      <c r="N126" s="210"/>
      <c r="O126" s="210"/>
      <c r="P126" s="187"/>
      <c r="Q126" s="187"/>
      <c r="R126" s="187"/>
      <c r="S126" s="187"/>
      <c r="U126" s="191"/>
      <c r="Y126" s="744">
        <f t="shared" ref="Y126" si="48">H128*E128</f>
        <v>0</v>
      </c>
      <c r="Z126" s="99">
        <v>610</v>
      </c>
      <c r="AA126" s="99">
        <v>1220</v>
      </c>
      <c r="AB126" s="99">
        <v>488</v>
      </c>
      <c r="AC126" s="99">
        <v>2440</v>
      </c>
      <c r="AD126" s="18">
        <v>2260</v>
      </c>
    </row>
    <row r="127" spans="1:30" x14ac:dyDescent="0.2">
      <c r="A127" s="1521"/>
      <c r="B127" s="192" t="s">
        <v>384</v>
      </c>
      <c r="C127" s="1518"/>
      <c r="D127" s="1582"/>
      <c r="E127" s="229">
        <f>Прайс!D246</f>
        <v>5420</v>
      </c>
      <c r="F127" s="215">
        <f t="shared" si="47"/>
        <v>0</v>
      </c>
      <c r="G127" s="206">
        <f t="shared" si="46"/>
        <v>0</v>
      </c>
      <c r="H127" s="403">
        <f>SUM(O127:Q127)</f>
        <v>0</v>
      </c>
      <c r="I127" s="187"/>
      <c r="J127" s="187"/>
      <c r="K127" s="187"/>
      <c r="L127" s="187"/>
      <c r="M127" s="187"/>
      <c r="N127" s="187"/>
      <c r="O127" s="187"/>
      <c r="P127" s="210"/>
      <c r="Q127" s="210"/>
      <c r="R127" s="187"/>
      <c r="S127" s="187"/>
      <c r="U127" s="205"/>
      <c r="V127" s="205"/>
      <c r="W127" s="205"/>
      <c r="X127" s="205"/>
      <c r="Z127" s="99">
        <v>615</v>
      </c>
      <c r="AA127" s="99">
        <v>1230</v>
      </c>
      <c r="AB127" s="99">
        <v>492</v>
      </c>
      <c r="AC127" s="99">
        <v>2460</v>
      </c>
      <c r="AD127" s="18">
        <v>2280</v>
      </c>
    </row>
    <row r="128" spans="1:30" ht="12" thickBot="1" x14ac:dyDescent="0.25">
      <c r="A128" s="1522"/>
      <c r="B128" s="192" t="s">
        <v>91</v>
      </c>
      <c r="C128" s="1519"/>
      <c r="D128" s="1583"/>
      <c r="E128" s="229">
        <f>Прайс!D247</f>
        <v>5580</v>
      </c>
      <c r="F128" s="215">
        <f t="shared" si="47"/>
        <v>0</v>
      </c>
      <c r="G128" s="207">
        <f t="shared" si="46"/>
        <v>0</v>
      </c>
      <c r="H128" s="404">
        <f>SUM(Q128:S128)</f>
        <v>0</v>
      </c>
      <c r="I128" s="187"/>
      <c r="J128" s="187"/>
      <c r="K128" s="187"/>
      <c r="L128" s="187"/>
      <c r="M128" s="187"/>
      <c r="N128" s="187"/>
      <c r="O128" s="187"/>
      <c r="P128" s="187"/>
      <c r="Q128" s="187"/>
      <c r="R128" s="210"/>
      <c r="S128" s="210"/>
      <c r="Z128" s="99">
        <v>620</v>
      </c>
      <c r="AA128" s="99">
        <v>1240</v>
      </c>
      <c r="AB128" s="99">
        <v>496</v>
      </c>
      <c r="AC128" s="99">
        <v>2480</v>
      </c>
      <c r="AD128" s="18">
        <v>2300</v>
      </c>
    </row>
    <row r="129" spans="1:29" ht="12" hidden="1" thickBot="1" x14ac:dyDescent="0.25">
      <c r="E129" s="189"/>
      <c r="F129" s="189"/>
      <c r="G129" s="189"/>
      <c r="H129" s="408"/>
      <c r="J129" s="99"/>
      <c r="K129" s="99"/>
      <c r="L129" s="19"/>
      <c r="Z129" s="99">
        <v>625</v>
      </c>
      <c r="AA129" s="99">
        <v>1250</v>
      </c>
      <c r="AB129" s="99">
        <v>500</v>
      </c>
      <c r="AC129" s="99">
        <v>2500</v>
      </c>
    </row>
    <row r="130" spans="1:29" ht="12" x14ac:dyDescent="0.2">
      <c r="A130" s="430" t="s">
        <v>747</v>
      </c>
      <c r="B130" s="392"/>
      <c r="C130" s="392"/>
      <c r="D130" s="392"/>
      <c r="E130" s="415"/>
      <c r="F130" s="416"/>
      <c r="G130" s="208">
        <f>SUM(G132:G138)</f>
        <v>0</v>
      </c>
      <c r="H130" s="401">
        <f>SUM(H132:H138)</f>
        <v>0</v>
      </c>
      <c r="I130" s="1537" t="s">
        <v>425</v>
      </c>
      <c r="J130" s="1538"/>
      <c r="K130" s="1538"/>
      <c r="L130" s="1538"/>
      <c r="M130" s="1538"/>
      <c r="N130" s="1538"/>
      <c r="O130" s="1538"/>
      <c r="P130" s="1538"/>
      <c r="Q130" s="1538"/>
      <c r="R130" s="1538"/>
      <c r="S130" s="1538"/>
      <c r="T130" s="205"/>
      <c r="Y130" s="744">
        <f t="shared" ref="Y130:Y135" si="49">H132*E132</f>
        <v>0</v>
      </c>
      <c r="Z130" s="99">
        <v>630</v>
      </c>
      <c r="AA130" s="99">
        <v>1260</v>
      </c>
      <c r="AB130" s="99">
        <v>504</v>
      </c>
      <c r="AC130" s="99">
        <v>2520</v>
      </c>
    </row>
    <row r="131" spans="1:29" ht="22.5" x14ac:dyDescent="0.2">
      <c r="A131" s="417" t="s">
        <v>0</v>
      </c>
      <c r="B131" s="417" t="s">
        <v>180</v>
      </c>
      <c r="C131" s="417" t="s">
        <v>181</v>
      </c>
      <c r="D131" s="417" t="s">
        <v>176</v>
      </c>
      <c r="E131" s="418" t="s">
        <v>201</v>
      </c>
      <c r="F131" s="419" t="s">
        <v>369</v>
      </c>
      <c r="G131" s="183" t="s">
        <v>352</v>
      </c>
      <c r="H131" s="402" t="s">
        <v>149</v>
      </c>
      <c r="I131" s="392">
        <v>140</v>
      </c>
      <c r="J131" s="393">
        <v>150</v>
      </c>
      <c r="K131" s="393">
        <v>160</v>
      </c>
      <c r="L131" s="392">
        <v>170</v>
      </c>
      <c r="M131" s="392">
        <v>175</v>
      </c>
      <c r="N131" s="392">
        <v>180</v>
      </c>
      <c r="O131" s="392">
        <v>185</v>
      </c>
      <c r="P131" s="392">
        <v>190</v>
      </c>
      <c r="Q131" s="392">
        <v>195</v>
      </c>
      <c r="R131" s="392">
        <v>200</v>
      </c>
      <c r="S131" s="392">
        <v>205</v>
      </c>
      <c r="Y131" s="744">
        <f t="shared" si="49"/>
        <v>0</v>
      </c>
      <c r="Z131" s="99">
        <v>635</v>
      </c>
      <c r="AA131" s="99">
        <v>1270</v>
      </c>
      <c r="AB131" s="99">
        <v>508</v>
      </c>
      <c r="AC131" s="99">
        <v>2540</v>
      </c>
    </row>
    <row r="132" spans="1:29" x14ac:dyDescent="0.2">
      <c r="A132" s="1526" t="s">
        <v>620</v>
      </c>
      <c r="B132" s="192">
        <v>140</v>
      </c>
      <c r="C132" s="192" t="s">
        <v>186</v>
      </c>
      <c r="D132" s="1535" t="s">
        <v>184</v>
      </c>
      <c r="E132" s="229">
        <f>Прайс!D233</f>
        <v>3780</v>
      </c>
      <c r="F132" s="215">
        <f t="shared" ref="F132:F138" si="50">IF(H132=0,0,IF(ROUND(E132-E132*$F$3,0)=E132,0,ROUND(E132-E132*$F$3,0)))</f>
        <v>0</v>
      </c>
      <c r="G132" s="214">
        <f t="shared" ref="G132:G138" si="51">H132*F132</f>
        <v>0</v>
      </c>
      <c r="H132" s="407">
        <f>SUM(I132)</f>
        <v>0</v>
      </c>
      <c r="I132" s="210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Y132" s="744">
        <f t="shared" si="49"/>
        <v>0</v>
      </c>
      <c r="Z132" s="99">
        <v>640</v>
      </c>
      <c r="AA132" s="99">
        <v>1280</v>
      </c>
      <c r="AB132" s="99">
        <v>512</v>
      </c>
      <c r="AC132" s="99">
        <v>2560</v>
      </c>
    </row>
    <row r="133" spans="1:29" x14ac:dyDescent="0.2">
      <c r="A133" s="1527"/>
      <c r="B133" s="192">
        <v>150</v>
      </c>
      <c r="C133" s="1534" t="s">
        <v>177</v>
      </c>
      <c r="D133" s="1535"/>
      <c r="E133" s="229">
        <f>Прайс!D234</f>
        <v>3970</v>
      </c>
      <c r="F133" s="215">
        <f t="shared" si="50"/>
        <v>0</v>
      </c>
      <c r="G133" s="214">
        <f t="shared" si="51"/>
        <v>0</v>
      </c>
      <c r="H133" s="407">
        <f>SUM(J133)</f>
        <v>0</v>
      </c>
      <c r="I133" s="187"/>
      <c r="J133" s="210"/>
      <c r="K133" s="187"/>
      <c r="L133" s="187"/>
      <c r="M133" s="187"/>
      <c r="N133" s="187"/>
      <c r="O133" s="187"/>
      <c r="P133" s="187"/>
      <c r="Q133" s="187"/>
      <c r="R133" s="187"/>
      <c r="S133" s="187"/>
      <c r="Y133" s="744">
        <f t="shared" si="49"/>
        <v>0</v>
      </c>
      <c r="Z133" s="99">
        <v>645</v>
      </c>
      <c r="AA133" s="99">
        <v>1290</v>
      </c>
      <c r="AB133" s="99">
        <v>516</v>
      </c>
      <c r="AC133" s="99">
        <v>2580</v>
      </c>
    </row>
    <row r="134" spans="1:29" x14ac:dyDescent="0.2">
      <c r="A134" s="1527"/>
      <c r="B134" s="192">
        <v>160</v>
      </c>
      <c r="C134" s="1534"/>
      <c r="D134" s="1535"/>
      <c r="E134" s="229">
        <f>Прайс!D235</f>
        <v>4040</v>
      </c>
      <c r="F134" s="215">
        <f t="shared" si="50"/>
        <v>0</v>
      </c>
      <c r="G134" s="214">
        <f t="shared" si="51"/>
        <v>0</v>
      </c>
      <c r="H134" s="407">
        <f>SUM(K134)</f>
        <v>0</v>
      </c>
      <c r="I134" s="187"/>
      <c r="J134" s="187"/>
      <c r="K134" s="210"/>
      <c r="L134" s="187"/>
      <c r="M134" s="187"/>
      <c r="N134" s="187"/>
      <c r="O134" s="187"/>
      <c r="P134" s="187"/>
      <c r="Q134" s="187"/>
      <c r="R134" s="187"/>
      <c r="S134" s="187"/>
      <c r="Y134" s="744">
        <f t="shared" si="49"/>
        <v>0</v>
      </c>
      <c r="Z134" s="99">
        <v>650</v>
      </c>
      <c r="AA134" s="99">
        <v>1300</v>
      </c>
      <c r="AB134" s="99">
        <v>520</v>
      </c>
      <c r="AC134" s="99">
        <v>2600</v>
      </c>
    </row>
    <row r="135" spans="1:29" x14ac:dyDescent="0.2">
      <c r="A135" s="1527"/>
      <c r="B135" s="192" t="s">
        <v>467</v>
      </c>
      <c r="C135" s="1534"/>
      <c r="D135" s="1535"/>
      <c r="E135" s="229">
        <f>Прайс!D236</f>
        <v>4200</v>
      </c>
      <c r="F135" s="215">
        <f t="shared" si="50"/>
        <v>0</v>
      </c>
      <c r="G135" s="214">
        <f t="shared" si="51"/>
        <v>0</v>
      </c>
      <c r="H135" s="403">
        <f>SUM(L135:M135)</f>
        <v>0</v>
      </c>
      <c r="I135" s="187"/>
      <c r="J135" s="187"/>
      <c r="K135" s="187"/>
      <c r="L135" s="210"/>
      <c r="M135" s="210"/>
      <c r="N135" s="187"/>
      <c r="O135" s="187"/>
      <c r="P135" s="187"/>
      <c r="Q135" s="187"/>
      <c r="R135" s="187"/>
      <c r="S135" s="187"/>
      <c r="Y135" s="744">
        <f t="shared" si="49"/>
        <v>0</v>
      </c>
      <c r="Z135" s="99">
        <v>655</v>
      </c>
      <c r="AA135" s="99">
        <v>1310</v>
      </c>
      <c r="AB135" s="99">
        <v>524</v>
      </c>
      <c r="AC135" s="99">
        <v>2620</v>
      </c>
    </row>
    <row r="136" spans="1:29" x14ac:dyDescent="0.2">
      <c r="A136" s="1527"/>
      <c r="B136" s="192" t="s">
        <v>464</v>
      </c>
      <c r="C136" s="1534" t="s">
        <v>178</v>
      </c>
      <c r="D136" s="1535"/>
      <c r="E136" s="229">
        <f>Прайс!D237</f>
        <v>4800</v>
      </c>
      <c r="F136" s="215">
        <f t="shared" si="50"/>
        <v>0</v>
      </c>
      <c r="G136" s="206">
        <f t="shared" si="51"/>
        <v>0</v>
      </c>
      <c r="H136" s="403">
        <f>SUM(N136:O136)</f>
        <v>0</v>
      </c>
      <c r="I136" s="187"/>
      <c r="J136" s="187"/>
      <c r="K136" s="187"/>
      <c r="L136" s="187"/>
      <c r="M136" s="187"/>
      <c r="N136" s="210"/>
      <c r="O136" s="210"/>
      <c r="P136" s="187"/>
      <c r="Q136" s="187"/>
      <c r="R136" s="187"/>
      <c r="S136" s="187"/>
      <c r="U136" s="19"/>
      <c r="Y136" s="744">
        <f>H138*E138</f>
        <v>0</v>
      </c>
      <c r="Z136" s="99">
        <v>660</v>
      </c>
      <c r="AA136" s="99">
        <v>1320</v>
      </c>
      <c r="AB136" s="99">
        <v>528</v>
      </c>
      <c r="AC136" s="99">
        <v>2640</v>
      </c>
    </row>
    <row r="137" spans="1:29" x14ac:dyDescent="0.2">
      <c r="A137" s="1527"/>
      <c r="B137" s="192" t="s">
        <v>384</v>
      </c>
      <c r="C137" s="1534"/>
      <c r="D137" s="1535"/>
      <c r="E137" s="229">
        <f>Прайс!D238</f>
        <v>5300</v>
      </c>
      <c r="F137" s="215">
        <f t="shared" si="50"/>
        <v>0</v>
      </c>
      <c r="G137" s="206">
        <f t="shared" si="51"/>
        <v>0</v>
      </c>
      <c r="H137" s="403">
        <f>SUM(P137:Q137)</f>
        <v>0</v>
      </c>
      <c r="I137" s="187"/>
      <c r="J137" s="187"/>
      <c r="K137" s="187"/>
      <c r="L137" s="187"/>
      <c r="M137" s="187"/>
      <c r="N137" s="187"/>
      <c r="O137" s="187"/>
      <c r="P137" s="210"/>
      <c r="Q137" s="210"/>
      <c r="R137" s="187"/>
      <c r="S137" s="187"/>
      <c r="U137" s="205"/>
      <c r="V137" s="205"/>
      <c r="W137" s="205"/>
      <c r="X137" s="205"/>
      <c r="Z137" s="99">
        <v>665</v>
      </c>
      <c r="AA137" s="99">
        <v>1330</v>
      </c>
      <c r="AB137" s="99">
        <v>532</v>
      </c>
      <c r="AC137" s="99">
        <v>2660</v>
      </c>
    </row>
    <row r="138" spans="1:29" ht="12" thickBot="1" x14ac:dyDescent="0.25">
      <c r="A138" s="1528"/>
      <c r="B138" s="192" t="s">
        <v>91</v>
      </c>
      <c r="C138" s="1534"/>
      <c r="D138" s="1535"/>
      <c r="E138" s="229">
        <f>Прайс!D239</f>
        <v>5480</v>
      </c>
      <c r="F138" s="215">
        <f t="shared" si="50"/>
        <v>0</v>
      </c>
      <c r="G138" s="207">
        <f t="shared" si="51"/>
        <v>0</v>
      </c>
      <c r="H138" s="404">
        <f>SUM(R138:S138)</f>
        <v>0</v>
      </c>
      <c r="I138" s="187"/>
      <c r="J138" s="187"/>
      <c r="K138" s="187"/>
      <c r="L138" s="187"/>
      <c r="M138" s="187"/>
      <c r="N138" s="187"/>
      <c r="O138" s="187"/>
      <c r="P138" s="187"/>
      <c r="Q138" s="187"/>
      <c r="R138" s="210"/>
      <c r="S138" s="210"/>
      <c r="Z138" s="99">
        <v>670</v>
      </c>
      <c r="AA138" s="99">
        <v>1340</v>
      </c>
      <c r="AB138" s="99">
        <v>536</v>
      </c>
      <c r="AC138" s="99">
        <v>2680</v>
      </c>
    </row>
    <row r="139" spans="1:29" ht="12" thickBot="1" x14ac:dyDescent="0.25">
      <c r="A139" s="108"/>
      <c r="E139" s="189"/>
      <c r="F139" s="189"/>
      <c r="G139" s="189"/>
      <c r="H139" s="405"/>
      <c r="P139" s="19"/>
      <c r="Q139" s="19"/>
      <c r="R139" s="19"/>
      <c r="S139" s="19"/>
      <c r="Z139" s="99">
        <v>675</v>
      </c>
      <c r="AA139" s="99">
        <v>1350</v>
      </c>
      <c r="AB139" s="99">
        <v>540</v>
      </c>
      <c r="AC139" s="99">
        <v>2700</v>
      </c>
    </row>
    <row r="140" spans="1:29" ht="12" x14ac:dyDescent="0.2">
      <c r="A140" s="430" t="s">
        <v>748</v>
      </c>
      <c r="B140" s="392"/>
      <c r="C140" s="392"/>
      <c r="D140" s="392"/>
      <c r="E140" s="415"/>
      <c r="F140" s="416"/>
      <c r="G140" s="208">
        <f>SUM(G143:G148)</f>
        <v>0</v>
      </c>
      <c r="H140" s="401">
        <f>SUM(H142:H148)</f>
        <v>0</v>
      </c>
      <c r="I140" s="1537" t="s">
        <v>425</v>
      </c>
      <c r="J140" s="1538"/>
      <c r="K140" s="1538"/>
      <c r="L140" s="1538"/>
      <c r="M140" s="1538"/>
      <c r="N140" s="1538"/>
      <c r="O140" s="1538"/>
      <c r="P140" s="1538"/>
      <c r="Q140" s="1538"/>
      <c r="R140" s="1538"/>
      <c r="S140" s="1538"/>
      <c r="Y140" s="744">
        <f t="shared" ref="Y140:Y145" si="52">H142*E142</f>
        <v>0</v>
      </c>
      <c r="Z140" s="99">
        <v>680</v>
      </c>
      <c r="AA140" s="99">
        <v>1360</v>
      </c>
      <c r="AB140" s="99">
        <v>544</v>
      </c>
      <c r="AC140" s="99">
        <v>2720</v>
      </c>
    </row>
    <row r="141" spans="1:29" ht="22.5" x14ac:dyDescent="0.2">
      <c r="A141" s="417" t="s">
        <v>0</v>
      </c>
      <c r="B141" s="417" t="s">
        <v>180</v>
      </c>
      <c r="C141" s="417" t="s">
        <v>181</v>
      </c>
      <c r="D141" s="417" t="s">
        <v>176</v>
      </c>
      <c r="E141" s="418" t="s">
        <v>201</v>
      </c>
      <c r="F141" s="419" t="s">
        <v>369</v>
      </c>
      <c r="G141" s="183" t="s">
        <v>352</v>
      </c>
      <c r="H141" s="402" t="s">
        <v>149</v>
      </c>
      <c r="I141" s="392">
        <v>140</v>
      </c>
      <c r="J141" s="393">
        <v>150</v>
      </c>
      <c r="K141" s="393">
        <v>160</v>
      </c>
      <c r="L141" s="392">
        <v>170</v>
      </c>
      <c r="M141" s="392">
        <v>175</v>
      </c>
      <c r="N141" s="392">
        <v>180</v>
      </c>
      <c r="O141" s="392">
        <v>185</v>
      </c>
      <c r="P141" s="392">
        <v>190</v>
      </c>
      <c r="Q141" s="392">
        <v>195</v>
      </c>
      <c r="R141" s="392">
        <v>200</v>
      </c>
      <c r="S141" s="392">
        <v>205</v>
      </c>
      <c r="Y141" s="744">
        <f t="shared" si="52"/>
        <v>0</v>
      </c>
      <c r="Z141" s="99">
        <v>685</v>
      </c>
      <c r="AA141" s="99">
        <v>1370</v>
      </c>
      <c r="AB141" s="99">
        <v>548</v>
      </c>
      <c r="AC141" s="99">
        <v>2740</v>
      </c>
    </row>
    <row r="142" spans="1:29" x14ac:dyDescent="0.2">
      <c r="A142" s="1520" t="s">
        <v>621</v>
      </c>
      <c r="B142" s="192">
        <v>140</v>
      </c>
      <c r="C142" s="192" t="s">
        <v>186</v>
      </c>
      <c r="D142" s="1571" t="s">
        <v>90</v>
      </c>
      <c r="E142" s="229">
        <f>Прайс!D241</f>
        <v>3870</v>
      </c>
      <c r="F142" s="215">
        <f>IF(H142=0,0,IF(ROUND(E142-E142*$F$3,0)=E142,0,ROUND(E142-E142*$F$3,0)))</f>
        <v>0</v>
      </c>
      <c r="G142" s="214">
        <f>H142*F142</f>
        <v>0</v>
      </c>
      <c r="H142" s="407">
        <f>SUM(I142:J142)</f>
        <v>0</v>
      </c>
      <c r="I142" s="210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Y142" s="744">
        <f t="shared" si="52"/>
        <v>0</v>
      </c>
      <c r="Z142" s="99">
        <v>690</v>
      </c>
      <c r="AA142" s="99">
        <v>1380</v>
      </c>
      <c r="AB142" s="99">
        <v>552</v>
      </c>
      <c r="AC142" s="99">
        <v>2760</v>
      </c>
    </row>
    <row r="143" spans="1:29" s="19" customFormat="1" x14ac:dyDescent="0.2">
      <c r="A143" s="1521"/>
      <c r="B143" s="192">
        <v>150</v>
      </c>
      <c r="C143" s="1534" t="s">
        <v>177</v>
      </c>
      <c r="D143" s="1572"/>
      <c r="E143" s="229">
        <f>Прайс!D242</f>
        <v>3990</v>
      </c>
      <c r="F143" s="215">
        <f t="shared" ref="F143:F148" si="53">IF(H143=0,0,IF(ROUND(E143-E143*$F$3,0)=E143,0,ROUND(E143-E143*$F$3,0)))</f>
        <v>0</v>
      </c>
      <c r="G143" s="214">
        <f t="shared" ref="G143:G148" si="54">H143*F143</f>
        <v>0</v>
      </c>
      <c r="H143" s="407">
        <f>SUM(J143)</f>
        <v>0</v>
      </c>
      <c r="I143" s="187"/>
      <c r="J143" s="210"/>
      <c r="K143" s="187"/>
      <c r="L143" s="187"/>
      <c r="M143" s="187"/>
      <c r="N143" s="187"/>
      <c r="O143" s="187"/>
      <c r="P143" s="187"/>
      <c r="Q143" s="187"/>
      <c r="R143" s="187"/>
      <c r="S143" s="187"/>
      <c r="T143" s="18"/>
      <c r="U143" s="18"/>
      <c r="V143" s="18"/>
      <c r="W143" s="18"/>
      <c r="X143" s="18"/>
      <c r="Y143" s="744">
        <f t="shared" si="52"/>
        <v>0</v>
      </c>
      <c r="Z143" s="99">
        <v>695</v>
      </c>
      <c r="AA143" s="99">
        <v>1390</v>
      </c>
      <c r="AB143" s="99">
        <v>556</v>
      </c>
      <c r="AC143" s="99">
        <v>2780</v>
      </c>
    </row>
    <row r="144" spans="1:29" s="19" customFormat="1" x14ac:dyDescent="0.2">
      <c r="A144" s="1521"/>
      <c r="B144" s="192">
        <v>160</v>
      </c>
      <c r="C144" s="1534"/>
      <c r="D144" s="1572"/>
      <c r="E144" s="229">
        <f>Прайс!D243</f>
        <v>4100</v>
      </c>
      <c r="F144" s="215">
        <f t="shared" si="53"/>
        <v>0</v>
      </c>
      <c r="G144" s="214">
        <f t="shared" si="54"/>
        <v>0</v>
      </c>
      <c r="H144" s="407">
        <f>SUM(K144)</f>
        <v>0</v>
      </c>
      <c r="I144" s="187"/>
      <c r="J144" s="187"/>
      <c r="K144" s="210"/>
      <c r="L144" s="187"/>
      <c r="M144" s="187"/>
      <c r="N144" s="187"/>
      <c r="O144" s="187"/>
      <c r="P144" s="187"/>
      <c r="Q144" s="187"/>
      <c r="R144" s="187"/>
      <c r="S144" s="187"/>
      <c r="T144" s="18"/>
      <c r="U144" s="18"/>
      <c r="V144" s="18"/>
      <c r="W144" s="18"/>
      <c r="X144" s="18"/>
      <c r="Y144" s="744">
        <f t="shared" si="52"/>
        <v>0</v>
      </c>
      <c r="Z144" s="99">
        <v>700</v>
      </c>
      <c r="AA144" s="99">
        <v>1400</v>
      </c>
      <c r="AB144" s="99">
        <v>560</v>
      </c>
      <c r="AC144" s="99">
        <v>2800</v>
      </c>
    </row>
    <row r="145" spans="1:29" x14ac:dyDescent="0.2">
      <c r="A145" s="1521"/>
      <c r="B145" s="192" t="s">
        <v>467</v>
      </c>
      <c r="C145" s="1534"/>
      <c r="D145" s="1572"/>
      <c r="E145" s="229">
        <f>Прайс!D244</f>
        <v>4280</v>
      </c>
      <c r="F145" s="215">
        <f t="shared" si="53"/>
        <v>0</v>
      </c>
      <c r="G145" s="214">
        <f t="shared" si="54"/>
        <v>0</v>
      </c>
      <c r="H145" s="407">
        <f>SUM(L145:M145)</f>
        <v>0</v>
      </c>
      <c r="I145" s="187"/>
      <c r="J145" s="187"/>
      <c r="K145" s="187"/>
      <c r="L145" s="210"/>
      <c r="M145" s="210"/>
      <c r="N145" s="187"/>
      <c r="O145" s="187"/>
      <c r="P145" s="187"/>
      <c r="Q145" s="187"/>
      <c r="R145" s="187"/>
      <c r="S145" s="187"/>
      <c r="Y145" s="744">
        <f t="shared" si="52"/>
        <v>0</v>
      </c>
      <c r="Z145" s="99">
        <v>705</v>
      </c>
      <c r="AA145" s="99">
        <v>1410</v>
      </c>
      <c r="AB145" s="99">
        <v>564</v>
      </c>
      <c r="AC145" s="99">
        <v>2820</v>
      </c>
    </row>
    <row r="146" spans="1:29" s="19" customFormat="1" x14ac:dyDescent="0.2">
      <c r="A146" s="1521"/>
      <c r="B146" s="192" t="s">
        <v>464</v>
      </c>
      <c r="C146" s="1534" t="s">
        <v>178</v>
      </c>
      <c r="D146" s="1572"/>
      <c r="E146" s="229">
        <f>Прайс!D245</f>
        <v>4900</v>
      </c>
      <c r="F146" s="215">
        <f t="shared" si="53"/>
        <v>0</v>
      </c>
      <c r="G146" s="206">
        <f t="shared" si="54"/>
        <v>0</v>
      </c>
      <c r="H146" s="403">
        <f>SUM(N146:O146)</f>
        <v>0</v>
      </c>
      <c r="I146" s="187"/>
      <c r="J146" s="187"/>
      <c r="K146" s="187"/>
      <c r="L146" s="187"/>
      <c r="M146" s="187"/>
      <c r="N146" s="210"/>
      <c r="O146" s="210"/>
      <c r="P146" s="187"/>
      <c r="Q146" s="187"/>
      <c r="R146" s="187"/>
      <c r="S146" s="187"/>
      <c r="T146" s="18"/>
      <c r="U146" s="191"/>
      <c r="V146" s="18"/>
      <c r="W146" s="18"/>
      <c r="X146" s="18"/>
      <c r="Y146" s="744">
        <f t="shared" ref="Y146:Y153" si="55">H148*E148</f>
        <v>0</v>
      </c>
      <c r="Z146" s="99">
        <v>710</v>
      </c>
      <c r="AA146" s="99">
        <v>1420</v>
      </c>
      <c r="AB146" s="99">
        <v>568</v>
      </c>
      <c r="AC146" s="99">
        <v>2840</v>
      </c>
    </row>
    <row r="147" spans="1:29" s="19" customFormat="1" x14ac:dyDescent="0.2">
      <c r="A147" s="1521"/>
      <c r="B147" s="192" t="s">
        <v>384</v>
      </c>
      <c r="C147" s="1534"/>
      <c r="D147" s="1572"/>
      <c r="E147" s="229">
        <f>Прайс!D246</f>
        <v>5420</v>
      </c>
      <c r="F147" s="215">
        <f t="shared" si="53"/>
        <v>0</v>
      </c>
      <c r="G147" s="206">
        <f t="shared" si="54"/>
        <v>0</v>
      </c>
      <c r="H147" s="403">
        <f>SUM(P147:Q147)</f>
        <v>0</v>
      </c>
      <c r="I147" s="187"/>
      <c r="J147" s="187"/>
      <c r="K147" s="187"/>
      <c r="L147" s="187"/>
      <c r="M147" s="187"/>
      <c r="N147" s="187"/>
      <c r="O147" s="187"/>
      <c r="P147" s="210"/>
      <c r="Q147" s="210"/>
      <c r="R147" s="187"/>
      <c r="S147" s="187"/>
      <c r="T147" s="18"/>
      <c r="U147" s="18"/>
      <c r="V147" s="18"/>
      <c r="W147" s="18"/>
      <c r="X147" s="18"/>
      <c r="Y147" s="744"/>
      <c r="Z147" s="99">
        <v>715</v>
      </c>
      <c r="AA147" s="99">
        <v>1430</v>
      </c>
      <c r="AB147" s="99">
        <v>572</v>
      </c>
      <c r="AC147" s="99">
        <v>2860</v>
      </c>
    </row>
    <row r="148" spans="1:29" ht="12" thickBot="1" x14ac:dyDescent="0.25">
      <c r="A148" s="1522"/>
      <c r="B148" s="192" t="s">
        <v>91</v>
      </c>
      <c r="C148" s="1534"/>
      <c r="D148" s="1573"/>
      <c r="E148" s="229">
        <f>Прайс!D247</f>
        <v>5580</v>
      </c>
      <c r="F148" s="215">
        <f t="shared" si="53"/>
        <v>0</v>
      </c>
      <c r="G148" s="207">
        <f t="shared" si="54"/>
        <v>0</v>
      </c>
      <c r="H148" s="404">
        <f>SUM(R148:S148)</f>
        <v>0</v>
      </c>
      <c r="I148" s="187"/>
      <c r="J148" s="187"/>
      <c r="K148" s="187"/>
      <c r="L148" s="187"/>
      <c r="M148" s="187"/>
      <c r="N148" s="187"/>
      <c r="O148" s="187"/>
      <c r="P148" s="187"/>
      <c r="Q148" s="187"/>
      <c r="R148" s="210"/>
      <c r="S148" s="210"/>
      <c r="W148" s="184"/>
      <c r="X148" s="184"/>
      <c r="Z148" s="99">
        <v>720</v>
      </c>
      <c r="AA148" s="99">
        <v>1440</v>
      </c>
      <c r="AB148" s="99">
        <v>576</v>
      </c>
      <c r="AC148" s="99">
        <v>2880</v>
      </c>
    </row>
    <row r="149" spans="1:29" ht="12" thickBot="1" x14ac:dyDescent="0.25">
      <c r="E149" s="189"/>
      <c r="F149" s="189"/>
      <c r="G149" s="189"/>
      <c r="H149" s="408"/>
      <c r="J149" s="99"/>
      <c r="K149" s="99"/>
      <c r="L149" s="19"/>
      <c r="W149" s="19"/>
      <c r="X149" s="19"/>
      <c r="Z149" s="99">
        <v>725</v>
      </c>
      <c r="AA149" s="99">
        <v>1450</v>
      </c>
      <c r="AB149" s="99">
        <v>580</v>
      </c>
      <c r="AC149" s="99">
        <v>2900</v>
      </c>
    </row>
    <row r="150" spans="1:29" ht="12" x14ac:dyDescent="0.2">
      <c r="A150" s="414" t="s">
        <v>479</v>
      </c>
      <c r="B150" s="392"/>
      <c r="C150" s="392"/>
      <c r="D150" s="392"/>
      <c r="E150" s="415"/>
      <c r="F150" s="416"/>
      <c r="G150" s="208">
        <f>SUM(G152:G156)</f>
        <v>0</v>
      </c>
      <c r="H150" s="401">
        <f>SUM(H152:H156)</f>
        <v>0</v>
      </c>
      <c r="I150" s="1537" t="s">
        <v>371</v>
      </c>
      <c r="J150" s="1538"/>
      <c r="K150" s="1538"/>
      <c r="L150" s="1538"/>
      <c r="M150" s="1538"/>
      <c r="N150" s="1538"/>
      <c r="O150" s="1538"/>
      <c r="P150" s="1538"/>
      <c r="Q150" s="1538"/>
      <c r="R150" s="1538"/>
      <c r="S150" s="1538"/>
      <c r="W150" s="19"/>
      <c r="X150" s="19"/>
      <c r="Y150" s="744">
        <f t="shared" si="55"/>
        <v>0</v>
      </c>
      <c r="Z150" s="99">
        <v>730</v>
      </c>
      <c r="AA150" s="99">
        <v>1460</v>
      </c>
      <c r="AB150" s="99">
        <v>584</v>
      </c>
      <c r="AC150" s="99">
        <v>2920</v>
      </c>
    </row>
    <row r="151" spans="1:29" s="19" customFormat="1" ht="22.5" x14ac:dyDescent="0.2">
      <c r="A151" s="417" t="s">
        <v>0</v>
      </c>
      <c r="B151" s="417" t="s">
        <v>188</v>
      </c>
      <c r="C151" s="1551" t="s">
        <v>173</v>
      </c>
      <c r="D151" s="1551"/>
      <c r="E151" s="418" t="s">
        <v>201</v>
      </c>
      <c r="F151" s="419" t="s">
        <v>369</v>
      </c>
      <c r="G151" s="183" t="s">
        <v>352</v>
      </c>
      <c r="H151" s="429" t="s">
        <v>149</v>
      </c>
      <c r="I151" s="393">
        <v>70</v>
      </c>
      <c r="J151" s="392">
        <v>75</v>
      </c>
      <c r="K151" s="393">
        <v>80</v>
      </c>
      <c r="L151" s="392">
        <v>85</v>
      </c>
      <c r="M151" s="393">
        <v>90</v>
      </c>
      <c r="N151" s="392">
        <v>95</v>
      </c>
      <c r="O151" s="393">
        <v>100</v>
      </c>
      <c r="P151" s="392">
        <v>105</v>
      </c>
      <c r="Q151" s="393">
        <v>110</v>
      </c>
      <c r="R151" s="392">
        <v>115</v>
      </c>
      <c r="S151" s="393">
        <v>120</v>
      </c>
      <c r="T151" s="18"/>
      <c r="U151" s="18"/>
      <c r="V151" s="18"/>
      <c r="W151" s="184"/>
      <c r="X151" s="184"/>
      <c r="Y151" s="744">
        <f t="shared" si="55"/>
        <v>0</v>
      </c>
      <c r="Z151" s="99">
        <v>735</v>
      </c>
      <c r="AA151" s="99">
        <v>1470</v>
      </c>
      <c r="AB151" s="99">
        <v>588</v>
      </c>
      <c r="AC151" s="99">
        <v>2940</v>
      </c>
    </row>
    <row r="152" spans="1:29" s="19" customFormat="1" x14ac:dyDescent="0.2">
      <c r="A152" s="1542" t="s">
        <v>190</v>
      </c>
      <c r="B152" s="192" t="s">
        <v>866</v>
      </c>
      <c r="C152" s="1534" t="s">
        <v>189</v>
      </c>
      <c r="D152" s="1534"/>
      <c r="E152" s="229">
        <f>Прайс!D248</f>
        <v>540</v>
      </c>
      <c r="F152" s="215">
        <f>IF(H152=0,0,IF(ROUND(E152-E152*$F$3,0)=E152,0,ROUND(E152-E152*$F$3,0)))</f>
        <v>0</v>
      </c>
      <c r="G152" s="206">
        <f>H152*F152</f>
        <v>0</v>
      </c>
      <c r="H152" s="403">
        <f>SUM(I152:N152)</f>
        <v>0</v>
      </c>
      <c r="I152" s="187"/>
      <c r="J152" s="187"/>
      <c r="K152" s="187"/>
      <c r="L152" s="187"/>
      <c r="M152" s="209"/>
      <c r="N152" s="209"/>
      <c r="O152" s="185"/>
      <c r="P152" s="185"/>
      <c r="Q152" s="185"/>
      <c r="R152" s="185"/>
      <c r="S152" s="185"/>
      <c r="T152" s="18"/>
      <c r="U152" s="18"/>
      <c r="V152" s="18"/>
      <c r="Y152" s="744"/>
      <c r="Z152" s="99">
        <v>740</v>
      </c>
      <c r="AA152" s="99">
        <v>1480</v>
      </c>
      <c r="AB152" s="99">
        <v>592</v>
      </c>
      <c r="AC152" s="99">
        <v>2960</v>
      </c>
    </row>
    <row r="153" spans="1:29" s="19" customFormat="1" x14ac:dyDescent="0.2">
      <c r="A153" s="1544"/>
      <c r="B153" s="192" t="s">
        <v>480</v>
      </c>
      <c r="C153" s="1534"/>
      <c r="D153" s="1534"/>
      <c r="E153" s="229">
        <f>Прайс!D249</f>
        <v>650</v>
      </c>
      <c r="F153" s="215">
        <f>IF(H153=0,0,IF(ROUND(E153-E153*$F$3,0)=E153,0,ROUND(E153-E153*$F$3,0)))</f>
        <v>0</v>
      </c>
      <c r="G153" s="206">
        <f>H153*F153</f>
        <v>0</v>
      </c>
      <c r="H153" s="403">
        <f>SUM(O153:S153)</f>
        <v>0</v>
      </c>
      <c r="I153" s="187"/>
      <c r="J153" s="185"/>
      <c r="K153" s="185"/>
      <c r="L153" s="185"/>
      <c r="M153" s="185"/>
      <c r="N153" s="185"/>
      <c r="O153" s="209"/>
      <c r="P153" s="209"/>
      <c r="Q153" s="209"/>
      <c r="R153" s="209"/>
      <c r="S153" s="209"/>
      <c r="T153" s="18"/>
      <c r="U153" s="18"/>
      <c r="V153" s="18"/>
      <c r="Y153" s="744">
        <f t="shared" si="55"/>
        <v>0</v>
      </c>
      <c r="Z153" s="99">
        <v>745</v>
      </c>
      <c r="AA153" s="99">
        <v>1490</v>
      </c>
      <c r="AB153" s="99">
        <v>596</v>
      </c>
      <c r="AC153" s="99">
        <v>2980</v>
      </c>
    </row>
    <row r="154" spans="1:29" x14ac:dyDescent="0.2">
      <c r="A154" s="417"/>
      <c r="B154" s="417"/>
      <c r="C154" s="1551"/>
      <c r="D154" s="1551"/>
      <c r="E154" s="418"/>
      <c r="F154" s="419"/>
      <c r="G154" s="427"/>
      <c r="H154" s="426"/>
      <c r="I154" s="393">
        <v>125</v>
      </c>
      <c r="J154" s="392">
        <v>130</v>
      </c>
      <c r="K154" s="393">
        <v>135</v>
      </c>
      <c r="L154" s="392">
        <v>140</v>
      </c>
      <c r="M154" s="393">
        <v>145</v>
      </c>
      <c r="N154" s="392">
        <v>150</v>
      </c>
      <c r="O154" s="393">
        <v>155</v>
      </c>
      <c r="U154" s="191"/>
      <c r="Y154" s="744">
        <f>H156*E156</f>
        <v>0</v>
      </c>
      <c r="Z154" s="99">
        <v>750</v>
      </c>
      <c r="AA154" s="99">
        <v>1500</v>
      </c>
      <c r="AB154" s="99">
        <v>600</v>
      </c>
      <c r="AC154" s="99">
        <v>3000</v>
      </c>
    </row>
    <row r="155" spans="1:29" x14ac:dyDescent="0.2">
      <c r="A155" s="1542" t="s">
        <v>190</v>
      </c>
      <c r="B155" s="192" t="s">
        <v>373</v>
      </c>
      <c r="C155" s="1534" t="s">
        <v>189</v>
      </c>
      <c r="D155" s="1534"/>
      <c r="E155" s="229">
        <f>Прайс!D250</f>
        <v>758</v>
      </c>
      <c r="F155" s="215">
        <f>IF(H155=0,0,IF(ROUND(E155-E155*$F$3,0)=E155,0,ROUND(E155-E155*$F$3,0)))</f>
        <v>0</v>
      </c>
      <c r="G155" s="206">
        <f>H155*F155</f>
        <v>0</v>
      </c>
      <c r="H155" s="403">
        <f>SUM(I155:L155)</f>
        <v>0</v>
      </c>
      <c r="I155" s="209"/>
      <c r="J155" s="209"/>
      <c r="K155" s="209"/>
      <c r="L155" s="209"/>
      <c r="M155" s="185"/>
      <c r="N155" s="185"/>
      <c r="O155" s="185"/>
      <c r="Z155" s="99">
        <v>755</v>
      </c>
      <c r="AA155" s="99">
        <v>1510</v>
      </c>
      <c r="AB155" s="99">
        <v>604</v>
      </c>
      <c r="AC155" s="99">
        <v>3020</v>
      </c>
    </row>
    <row r="156" spans="1:29" ht="12" thickBot="1" x14ac:dyDescent="0.25">
      <c r="A156" s="1544"/>
      <c r="B156" s="192" t="s">
        <v>481</v>
      </c>
      <c r="C156" s="1534"/>
      <c r="D156" s="1534"/>
      <c r="E156" s="229">
        <f>Прайс!D251</f>
        <v>880</v>
      </c>
      <c r="F156" s="215">
        <f>IF(H156=0,0,IF(ROUND(E156-E156*$F$3,0)=E156,0,ROUND(E156-E156*$F$3,0)))</f>
        <v>0</v>
      </c>
      <c r="G156" s="207">
        <f>H156*F156</f>
        <v>0</v>
      </c>
      <c r="H156" s="404">
        <f>SUM(M156:O156)</f>
        <v>0</v>
      </c>
      <c r="I156" s="187"/>
      <c r="J156" s="185"/>
      <c r="K156" s="185"/>
      <c r="L156" s="185"/>
      <c r="M156" s="209"/>
      <c r="N156" s="209"/>
      <c r="O156" s="209"/>
      <c r="W156" s="184"/>
      <c r="X156" s="184"/>
      <c r="Z156" s="99">
        <v>760</v>
      </c>
      <c r="AA156" s="99">
        <v>1520</v>
      </c>
      <c r="AB156" s="99">
        <v>608</v>
      </c>
      <c r="AC156" s="99">
        <v>3040</v>
      </c>
    </row>
    <row r="157" spans="1:29" ht="12" thickBot="1" x14ac:dyDescent="0.25">
      <c r="E157" s="189"/>
      <c r="F157" s="189"/>
      <c r="G157" s="189"/>
      <c r="H157" s="408"/>
      <c r="J157" s="99"/>
      <c r="K157" s="99"/>
      <c r="L157" s="19"/>
      <c r="V157" s="19"/>
      <c r="W157" s="19"/>
      <c r="Z157" s="99">
        <v>765</v>
      </c>
      <c r="AA157" s="99">
        <v>1530</v>
      </c>
      <c r="AB157" s="99">
        <v>612</v>
      </c>
      <c r="AC157" s="99">
        <v>3060</v>
      </c>
    </row>
    <row r="158" spans="1:29" ht="11.25" customHeight="1" x14ac:dyDescent="0.2">
      <c r="A158" s="414" t="s">
        <v>490</v>
      </c>
      <c r="B158" s="392"/>
      <c r="C158" s="392"/>
      <c r="D158" s="392"/>
      <c r="E158" s="415"/>
      <c r="F158" s="416"/>
      <c r="G158" s="208">
        <f>SUM(G160:G167)</f>
        <v>0</v>
      </c>
      <c r="H158" s="401">
        <f>SUM(H160:H167)</f>
        <v>0</v>
      </c>
      <c r="I158" s="1538" t="s">
        <v>371</v>
      </c>
      <c r="J158" s="1538"/>
      <c r="K158" s="1538"/>
      <c r="L158" s="1538"/>
      <c r="M158" s="1538"/>
      <c r="N158" s="1538"/>
      <c r="O158" s="1538"/>
      <c r="P158" s="1538"/>
      <c r="V158" s="19"/>
      <c r="W158" s="19"/>
      <c r="Y158" s="744">
        <f>H160*E160</f>
        <v>0</v>
      </c>
      <c r="Z158" s="99">
        <v>770</v>
      </c>
      <c r="AA158" s="99">
        <v>1540</v>
      </c>
      <c r="AB158" s="99">
        <v>616</v>
      </c>
      <c r="AC158" s="99">
        <v>3080</v>
      </c>
    </row>
    <row r="159" spans="1:29" ht="22.5" x14ac:dyDescent="0.2">
      <c r="A159" s="417" t="s">
        <v>0</v>
      </c>
      <c r="B159" s="417" t="s">
        <v>188</v>
      </c>
      <c r="C159" s="1551" t="s">
        <v>173</v>
      </c>
      <c r="D159" s="1551"/>
      <c r="E159" s="418" t="s">
        <v>201</v>
      </c>
      <c r="F159" s="419" t="s">
        <v>369</v>
      </c>
      <c r="G159" s="183" t="s">
        <v>352</v>
      </c>
      <c r="H159" s="402" t="s">
        <v>149</v>
      </c>
      <c r="I159" s="393">
        <v>135</v>
      </c>
      <c r="J159" s="392">
        <v>140</v>
      </c>
      <c r="K159" s="393">
        <v>145</v>
      </c>
      <c r="L159" s="392">
        <v>150</v>
      </c>
      <c r="M159" s="393">
        <v>155</v>
      </c>
      <c r="N159" s="392">
        <v>160</v>
      </c>
      <c r="O159" s="393">
        <v>165</v>
      </c>
      <c r="P159" s="392">
        <v>170</v>
      </c>
      <c r="V159" s="19"/>
      <c r="W159" s="19"/>
      <c r="Y159" s="744">
        <f t="shared" ref="Y159:Y164" si="56">H161*E161</f>
        <v>0</v>
      </c>
      <c r="Z159" s="99">
        <v>775</v>
      </c>
      <c r="AA159" s="99">
        <v>1550</v>
      </c>
      <c r="AB159" s="99">
        <v>620</v>
      </c>
      <c r="AC159" s="99">
        <v>3100</v>
      </c>
    </row>
    <row r="160" spans="1:29" x14ac:dyDescent="0.2">
      <c r="A160" s="1536" t="s">
        <v>545</v>
      </c>
      <c r="B160" s="192" t="s">
        <v>491</v>
      </c>
      <c r="C160" s="1534" t="s">
        <v>492</v>
      </c>
      <c r="D160" s="1534"/>
      <c r="E160" s="229">
        <f>Прайс!D252</f>
        <v>1160</v>
      </c>
      <c r="F160" s="215">
        <f t="shared" ref="F160:F167" si="57">IF(H160=0,0,IF(ROUND(E160-E160*$F$3,0)=E160,0,ROUND(E160-E160*$F$3,0)))</f>
        <v>0</v>
      </c>
      <c r="G160" s="206">
        <f t="shared" ref="G160:G167" si="58">H160*F160</f>
        <v>0</v>
      </c>
      <c r="H160" s="403">
        <f>SUM(I160:L160)</f>
        <v>0</v>
      </c>
      <c r="I160" s="209"/>
      <c r="J160" s="209"/>
      <c r="K160" s="209"/>
      <c r="L160" s="209"/>
      <c r="M160" s="185"/>
      <c r="N160" s="185"/>
      <c r="O160" s="185"/>
      <c r="P160" s="185"/>
      <c r="Q160" s="19"/>
      <c r="R160" s="19"/>
      <c r="S160" s="195"/>
      <c r="V160" s="19"/>
      <c r="W160" s="19"/>
      <c r="Y160" s="744">
        <f t="shared" si="56"/>
        <v>0</v>
      </c>
      <c r="Z160" s="99">
        <v>780</v>
      </c>
      <c r="AA160" s="99">
        <v>1560</v>
      </c>
      <c r="AB160" s="99">
        <v>624</v>
      </c>
      <c r="AC160" s="99">
        <v>3120</v>
      </c>
    </row>
    <row r="161" spans="1:29" x14ac:dyDescent="0.2">
      <c r="A161" s="1536"/>
      <c r="B161" s="192" t="s">
        <v>191</v>
      </c>
      <c r="C161" s="1534"/>
      <c r="D161" s="1534"/>
      <c r="E161" s="229">
        <f>Прайс!D253</f>
        <v>1190</v>
      </c>
      <c r="F161" s="215">
        <f t="shared" si="57"/>
        <v>0</v>
      </c>
      <c r="G161" s="206">
        <f t="shared" si="58"/>
        <v>0</v>
      </c>
      <c r="H161" s="403">
        <f>SUM(I161:Q161)</f>
        <v>0</v>
      </c>
      <c r="I161" s="187"/>
      <c r="J161" s="185"/>
      <c r="K161" s="185"/>
      <c r="L161" s="185"/>
      <c r="M161" s="209"/>
      <c r="N161" s="209"/>
      <c r="O161" s="209"/>
      <c r="P161" s="209"/>
      <c r="Q161" s="196"/>
      <c r="R161" s="196"/>
      <c r="S161" s="191"/>
      <c r="T161" s="191"/>
      <c r="V161" s="19"/>
      <c r="W161" s="19"/>
      <c r="Y161" s="744">
        <f t="shared" si="56"/>
        <v>0</v>
      </c>
      <c r="Z161" s="99">
        <v>785</v>
      </c>
      <c r="AA161" s="99">
        <v>1570</v>
      </c>
      <c r="AB161" s="99">
        <v>628</v>
      </c>
      <c r="AC161" s="99">
        <v>3140</v>
      </c>
    </row>
    <row r="162" spans="1:29" hidden="1" x14ac:dyDescent="0.2">
      <c r="A162" s="1536" t="s">
        <v>544</v>
      </c>
      <c r="B162" s="192" t="s">
        <v>491</v>
      </c>
      <c r="C162" s="1534" t="s">
        <v>192</v>
      </c>
      <c r="D162" s="1534"/>
      <c r="E162" s="229">
        <f>Прайс!D254</f>
        <v>2205</v>
      </c>
      <c r="F162" s="215">
        <f t="shared" si="57"/>
        <v>0</v>
      </c>
      <c r="G162" s="206">
        <f t="shared" si="58"/>
        <v>0</v>
      </c>
      <c r="H162" s="403">
        <f>SUM(I162:Q162)</f>
        <v>0</v>
      </c>
      <c r="I162" s="209"/>
      <c r="J162" s="209"/>
      <c r="K162" s="209"/>
      <c r="L162" s="209"/>
      <c r="M162" s="185"/>
      <c r="N162" s="185"/>
      <c r="O162" s="185"/>
      <c r="P162" s="185"/>
      <c r="Q162" s="19"/>
      <c r="R162" s="19"/>
      <c r="S162" s="19"/>
      <c r="T162" s="19"/>
      <c r="V162" s="19"/>
      <c r="W162" s="19"/>
      <c r="Y162" s="744">
        <f t="shared" si="56"/>
        <v>0</v>
      </c>
      <c r="Z162" s="99">
        <v>790</v>
      </c>
      <c r="AA162" s="99">
        <v>1580</v>
      </c>
      <c r="AB162" s="99">
        <v>632</v>
      </c>
      <c r="AC162" s="99">
        <v>3160</v>
      </c>
    </row>
    <row r="163" spans="1:29" hidden="1" x14ac:dyDescent="0.2">
      <c r="A163" s="1536"/>
      <c r="B163" s="192" t="s">
        <v>191</v>
      </c>
      <c r="C163" s="1534"/>
      <c r="D163" s="1534"/>
      <c r="E163" s="229">
        <f>Прайс!D255</f>
        <v>2348.3250000000003</v>
      </c>
      <c r="F163" s="215">
        <f t="shared" si="57"/>
        <v>0</v>
      </c>
      <c r="G163" s="206">
        <f t="shared" si="58"/>
        <v>0</v>
      </c>
      <c r="H163" s="403">
        <f>SUM(M163:N163)</f>
        <v>0</v>
      </c>
      <c r="I163" s="187"/>
      <c r="J163" s="185"/>
      <c r="K163" s="185"/>
      <c r="L163" s="185"/>
      <c r="M163" s="209"/>
      <c r="N163" s="209"/>
      <c r="O163" s="185"/>
      <c r="P163" s="185"/>
      <c r="S163" s="191"/>
      <c r="V163" s="19"/>
      <c r="W163" s="19"/>
      <c r="Y163" s="744">
        <f t="shared" si="56"/>
        <v>0</v>
      </c>
      <c r="Z163" s="99">
        <v>795</v>
      </c>
      <c r="AA163" s="99">
        <v>1590</v>
      </c>
      <c r="AB163" s="99">
        <v>636</v>
      </c>
      <c r="AC163" s="99">
        <v>3180</v>
      </c>
    </row>
    <row r="164" spans="1:29" hidden="1" x14ac:dyDescent="0.2">
      <c r="A164" s="1536"/>
      <c r="B164" s="192" t="s">
        <v>191</v>
      </c>
      <c r="C164" s="1534"/>
      <c r="D164" s="1534"/>
      <c r="E164" s="229">
        <f>Прайс!D256</f>
        <v>2535.75</v>
      </c>
      <c r="F164" s="215">
        <f t="shared" si="57"/>
        <v>0</v>
      </c>
      <c r="G164" s="206">
        <f t="shared" si="58"/>
        <v>0</v>
      </c>
      <c r="H164" s="403">
        <f>SUM(O164:P164)</f>
        <v>0</v>
      </c>
      <c r="I164" s="187"/>
      <c r="J164" s="185"/>
      <c r="K164" s="185"/>
      <c r="L164" s="185"/>
      <c r="M164" s="185"/>
      <c r="N164" s="185"/>
      <c r="O164" s="209"/>
      <c r="P164" s="209"/>
      <c r="S164" s="191"/>
      <c r="V164" s="19"/>
      <c r="W164" s="19"/>
      <c r="Y164" s="744">
        <f t="shared" si="56"/>
        <v>0</v>
      </c>
      <c r="Z164" s="99">
        <v>800</v>
      </c>
      <c r="AA164" s="99">
        <v>1600</v>
      </c>
      <c r="AB164" s="99">
        <v>640</v>
      </c>
      <c r="AC164" s="99">
        <v>3200</v>
      </c>
    </row>
    <row r="165" spans="1:29" x14ac:dyDescent="0.2">
      <c r="A165" s="1536" t="s">
        <v>493</v>
      </c>
      <c r="B165" s="192" t="s">
        <v>491</v>
      </c>
      <c r="C165" s="1534" t="s">
        <v>192</v>
      </c>
      <c r="D165" s="1534"/>
      <c r="E165" s="229">
        <f>Прайс!D257</f>
        <v>2100</v>
      </c>
      <c r="F165" s="215">
        <f t="shared" si="57"/>
        <v>0</v>
      </c>
      <c r="G165" s="206">
        <f t="shared" si="58"/>
        <v>0</v>
      </c>
      <c r="H165" s="403">
        <f>SUM(I165:L165)</f>
        <v>0</v>
      </c>
      <c r="I165" s="209"/>
      <c r="J165" s="209"/>
      <c r="K165" s="209"/>
      <c r="L165" s="209"/>
      <c r="M165" s="185"/>
      <c r="N165" s="185"/>
      <c r="O165" s="185"/>
      <c r="P165" s="185"/>
      <c r="Q165" s="19"/>
      <c r="R165" s="19"/>
      <c r="S165" s="19"/>
      <c r="T165" s="19"/>
      <c r="U165" s="191"/>
      <c r="Y165" s="744">
        <f>H167*E167</f>
        <v>0</v>
      </c>
      <c r="Z165" s="99">
        <v>805</v>
      </c>
      <c r="AA165" s="99">
        <v>1610</v>
      </c>
      <c r="AB165" s="99">
        <v>644</v>
      </c>
      <c r="AC165" s="99">
        <v>3220</v>
      </c>
    </row>
    <row r="166" spans="1:29" x14ac:dyDescent="0.2">
      <c r="A166" s="1536"/>
      <c r="B166" s="192" t="s">
        <v>191</v>
      </c>
      <c r="C166" s="1534"/>
      <c r="D166" s="1534"/>
      <c r="E166" s="229">
        <f>Прайс!D258</f>
        <v>2230</v>
      </c>
      <c r="F166" s="215">
        <f t="shared" si="57"/>
        <v>0</v>
      </c>
      <c r="G166" s="206">
        <f t="shared" si="58"/>
        <v>0</v>
      </c>
      <c r="H166" s="403">
        <f>SUM(M166:N166)</f>
        <v>0</v>
      </c>
      <c r="I166" s="187"/>
      <c r="J166" s="185"/>
      <c r="K166" s="185"/>
      <c r="L166" s="185"/>
      <c r="M166" s="209"/>
      <c r="N166" s="209"/>
      <c r="O166" s="185"/>
      <c r="P166" s="185"/>
      <c r="S166" s="191"/>
      <c r="Z166" s="99">
        <v>810</v>
      </c>
      <c r="AA166" s="99">
        <v>1620</v>
      </c>
      <c r="AB166" s="99">
        <v>648</v>
      </c>
      <c r="AC166" s="99">
        <v>3240</v>
      </c>
    </row>
    <row r="167" spans="1:29" ht="12" thickBot="1" x14ac:dyDescent="0.25">
      <c r="A167" s="1536"/>
      <c r="B167" s="192" t="s">
        <v>191</v>
      </c>
      <c r="C167" s="1534"/>
      <c r="D167" s="1534"/>
      <c r="E167" s="229">
        <f>Прайс!D259</f>
        <v>2415</v>
      </c>
      <c r="F167" s="215">
        <f t="shared" si="57"/>
        <v>0</v>
      </c>
      <c r="G167" s="207">
        <f t="shared" si="58"/>
        <v>0</v>
      </c>
      <c r="H167" s="404">
        <f>SUM(O167:P167)</f>
        <v>0</v>
      </c>
      <c r="I167" s="187"/>
      <c r="J167" s="185"/>
      <c r="K167" s="185"/>
      <c r="L167" s="185"/>
      <c r="M167" s="185"/>
      <c r="N167" s="185"/>
      <c r="O167" s="209"/>
      <c r="P167" s="209"/>
      <c r="S167" s="191"/>
      <c r="W167" s="184"/>
      <c r="X167" s="184"/>
      <c r="Z167" s="99">
        <v>815</v>
      </c>
      <c r="AA167" s="99">
        <v>1630</v>
      </c>
      <c r="AB167" s="99">
        <v>652</v>
      </c>
      <c r="AC167" s="99">
        <v>3260</v>
      </c>
    </row>
    <row r="168" spans="1:29" ht="12" thickBot="1" x14ac:dyDescent="0.25">
      <c r="E168" s="189"/>
      <c r="F168" s="189"/>
      <c r="G168" s="189"/>
      <c r="H168" s="408"/>
      <c r="J168" s="99"/>
      <c r="K168" s="99"/>
      <c r="L168" s="19"/>
      <c r="V168" s="19"/>
      <c r="W168" s="19"/>
      <c r="X168" s="19"/>
      <c r="Z168" s="99">
        <v>820</v>
      </c>
      <c r="AA168" s="99">
        <v>1640</v>
      </c>
      <c r="AB168" s="99">
        <v>656</v>
      </c>
      <c r="AC168" s="99">
        <v>3280</v>
      </c>
    </row>
    <row r="169" spans="1:29" ht="12" x14ac:dyDescent="0.2">
      <c r="A169" s="414" t="s">
        <v>499</v>
      </c>
      <c r="B169" s="392"/>
      <c r="C169" s="392"/>
      <c r="D169" s="392"/>
      <c r="E169" s="415"/>
      <c r="F169" s="416"/>
      <c r="G169" s="208">
        <f>SUM(G171:G176)</f>
        <v>0</v>
      </c>
      <c r="H169" s="401">
        <f>SUM(H171:H176)</f>
        <v>0</v>
      </c>
      <c r="I169" s="1537" t="s">
        <v>371</v>
      </c>
      <c r="J169" s="1538"/>
      <c r="K169" s="1538"/>
      <c r="L169" s="1538"/>
      <c r="M169" s="1538"/>
      <c r="N169" s="1538"/>
      <c r="O169" s="1538"/>
      <c r="P169" s="1538"/>
      <c r="Q169" s="1538"/>
      <c r="V169" s="19"/>
      <c r="W169" s="19"/>
      <c r="X169" s="19"/>
      <c r="Y169" s="744">
        <f t="shared" ref="Y169:Y173" si="59">E171*H171</f>
        <v>0</v>
      </c>
      <c r="Z169" s="99">
        <v>825</v>
      </c>
      <c r="AA169" s="99">
        <v>1650</v>
      </c>
      <c r="AB169" s="99">
        <v>660</v>
      </c>
      <c r="AC169" s="99">
        <v>3300</v>
      </c>
    </row>
    <row r="170" spans="1:29" ht="22.5" x14ac:dyDescent="0.2">
      <c r="A170" s="417" t="s">
        <v>0</v>
      </c>
      <c r="B170" s="417" t="s">
        <v>188</v>
      </c>
      <c r="C170" s="1551" t="s">
        <v>173</v>
      </c>
      <c r="D170" s="1551"/>
      <c r="E170" s="418" t="s">
        <v>201</v>
      </c>
      <c r="F170" s="419" t="s">
        <v>369</v>
      </c>
      <c r="G170" s="183" t="s">
        <v>352</v>
      </c>
      <c r="H170" s="402" t="s">
        <v>149</v>
      </c>
      <c r="I170" s="393">
        <v>135</v>
      </c>
      <c r="J170" s="392">
        <v>140</v>
      </c>
      <c r="K170" s="393">
        <v>145</v>
      </c>
      <c r="L170" s="393">
        <v>150</v>
      </c>
      <c r="M170" s="392">
        <v>155</v>
      </c>
      <c r="N170" s="393">
        <v>160</v>
      </c>
      <c r="O170" s="393">
        <v>165</v>
      </c>
      <c r="P170" s="392">
        <v>170</v>
      </c>
      <c r="Q170" s="393">
        <v>175</v>
      </c>
      <c r="V170" s="19"/>
      <c r="W170" s="19"/>
      <c r="X170" s="19"/>
      <c r="Y170" s="744">
        <f t="shared" si="59"/>
        <v>0</v>
      </c>
      <c r="Z170" s="99">
        <v>830</v>
      </c>
      <c r="AA170" s="99">
        <v>1660</v>
      </c>
      <c r="AB170" s="99">
        <v>664</v>
      </c>
      <c r="AC170" s="99">
        <v>3320</v>
      </c>
    </row>
    <row r="171" spans="1:29" ht="12.75" x14ac:dyDescent="0.2">
      <c r="A171" s="1559" t="s">
        <v>494</v>
      </c>
      <c r="B171" s="197" t="s">
        <v>496</v>
      </c>
      <c r="C171" s="1562" t="s">
        <v>597</v>
      </c>
      <c r="D171" s="1563"/>
      <c r="E171" s="229">
        <f>Прайс!D260</f>
        <v>3030</v>
      </c>
      <c r="F171" s="215">
        <f t="shared" ref="F171:F176" si="60">IF(H171=0,0,IF(ROUND(E171-E171*$F$3,0)=E171,0,ROUND(E171-E171*$F$3,0)))</f>
        <v>0</v>
      </c>
      <c r="G171" s="206">
        <f t="shared" ref="G171:G176" si="61">H171*F171</f>
        <v>0</v>
      </c>
      <c r="H171" s="403">
        <f>SUM(I171:K171)</f>
        <v>0</v>
      </c>
      <c r="I171" s="760"/>
      <c r="J171" s="760"/>
      <c r="K171" s="760"/>
      <c r="L171" s="187"/>
      <c r="M171" s="187"/>
      <c r="N171" s="187"/>
      <c r="O171" s="187"/>
      <c r="P171" s="187"/>
      <c r="Q171" s="187"/>
      <c r="S171" s="19"/>
      <c r="V171" s="19"/>
      <c r="W171" s="19"/>
      <c r="X171" s="19"/>
      <c r="Y171" s="744">
        <f t="shared" si="59"/>
        <v>0</v>
      </c>
      <c r="Z171" s="99">
        <v>835</v>
      </c>
      <c r="AA171" s="99">
        <v>1670</v>
      </c>
      <c r="AB171" s="99">
        <v>668</v>
      </c>
      <c r="AC171" s="99">
        <v>3340</v>
      </c>
    </row>
    <row r="172" spans="1:29" ht="12.75" x14ac:dyDescent="0.2">
      <c r="A172" s="1560"/>
      <c r="B172" s="197" t="s">
        <v>497</v>
      </c>
      <c r="C172" s="1564"/>
      <c r="D172" s="1565"/>
      <c r="E172" s="229">
        <f>Прайс!D261</f>
        <v>3270</v>
      </c>
      <c r="F172" s="215">
        <f t="shared" si="60"/>
        <v>0</v>
      </c>
      <c r="G172" s="206">
        <f t="shared" si="61"/>
        <v>0</v>
      </c>
      <c r="H172" s="403">
        <f>SUM(L172:N172)</f>
        <v>0</v>
      </c>
      <c r="I172" s="187"/>
      <c r="J172" s="187"/>
      <c r="K172" s="187"/>
      <c r="L172" s="760"/>
      <c r="M172" s="760"/>
      <c r="N172" s="760"/>
      <c r="O172" s="187"/>
      <c r="P172" s="187"/>
      <c r="Q172" s="187"/>
      <c r="S172" s="19"/>
      <c r="V172" s="19"/>
      <c r="W172" s="19"/>
      <c r="X172" s="19"/>
      <c r="Y172" s="744">
        <f t="shared" si="59"/>
        <v>0</v>
      </c>
      <c r="Z172" s="99">
        <v>840</v>
      </c>
      <c r="AA172" s="99">
        <v>1680</v>
      </c>
      <c r="AB172" s="99">
        <v>672</v>
      </c>
      <c r="AC172" s="99">
        <v>3360</v>
      </c>
    </row>
    <row r="173" spans="1:29" ht="12.75" x14ac:dyDescent="0.2">
      <c r="A173" s="1561"/>
      <c r="B173" s="197" t="s">
        <v>498</v>
      </c>
      <c r="C173" s="1566"/>
      <c r="D173" s="1567"/>
      <c r="E173" s="229">
        <f>Прайс!D262</f>
        <v>3570</v>
      </c>
      <c r="F173" s="215">
        <f t="shared" si="60"/>
        <v>0</v>
      </c>
      <c r="G173" s="206">
        <f t="shared" si="61"/>
        <v>0</v>
      </c>
      <c r="H173" s="403">
        <f>SUM(O173:Q173)</f>
        <v>0</v>
      </c>
      <c r="I173" s="187"/>
      <c r="J173" s="187"/>
      <c r="K173" s="187"/>
      <c r="L173" s="187"/>
      <c r="M173" s="187"/>
      <c r="N173" s="187"/>
      <c r="O173" s="760"/>
      <c r="P173" s="760"/>
      <c r="Q173" s="760"/>
      <c r="S173" s="19"/>
      <c r="V173" s="19"/>
      <c r="W173" s="19"/>
      <c r="X173" s="19"/>
      <c r="Y173" s="744">
        <f t="shared" si="59"/>
        <v>0</v>
      </c>
      <c r="Z173" s="99">
        <v>845</v>
      </c>
      <c r="AA173" s="99">
        <v>1690</v>
      </c>
      <c r="AB173" s="99">
        <v>676</v>
      </c>
      <c r="AC173" s="99">
        <v>3380</v>
      </c>
    </row>
    <row r="174" spans="1:29" hidden="1" x14ac:dyDescent="0.2">
      <c r="A174" s="1559" t="s">
        <v>495</v>
      </c>
      <c r="B174" s="197" t="s">
        <v>496</v>
      </c>
      <c r="C174" s="1562" t="s">
        <v>193</v>
      </c>
      <c r="D174" s="1563"/>
      <c r="E174" s="229">
        <f>Прайс!D263</f>
        <v>3276</v>
      </c>
      <c r="F174" s="215">
        <f t="shared" si="60"/>
        <v>0</v>
      </c>
      <c r="G174" s="206">
        <f t="shared" si="61"/>
        <v>0</v>
      </c>
      <c r="H174" s="403">
        <f>SUM(I174:K174)</f>
        <v>0</v>
      </c>
      <c r="I174" s="210"/>
      <c r="J174" s="210"/>
      <c r="K174" s="210"/>
      <c r="L174" s="187"/>
      <c r="M174" s="187"/>
      <c r="N174" s="187"/>
      <c r="O174" s="187"/>
      <c r="P174" s="187"/>
      <c r="Q174" s="187"/>
      <c r="R174" s="19"/>
      <c r="S174" s="19"/>
      <c r="Y174" s="744">
        <f>E176*H176</f>
        <v>0</v>
      </c>
      <c r="Z174" s="99">
        <v>850</v>
      </c>
      <c r="AA174" s="99">
        <v>1700</v>
      </c>
      <c r="AB174" s="99">
        <v>680</v>
      </c>
      <c r="AC174" s="99">
        <v>3400</v>
      </c>
    </row>
    <row r="175" spans="1:29" hidden="1" x14ac:dyDescent="0.2">
      <c r="A175" s="1560"/>
      <c r="B175" s="197" t="s">
        <v>497</v>
      </c>
      <c r="C175" s="1564"/>
      <c r="D175" s="1565"/>
      <c r="E175" s="229">
        <f>Прайс!D264</f>
        <v>3517.5</v>
      </c>
      <c r="F175" s="215">
        <f t="shared" si="60"/>
        <v>0</v>
      </c>
      <c r="G175" s="206">
        <f t="shared" si="61"/>
        <v>0</v>
      </c>
      <c r="H175" s="403">
        <f>SUM(L175:N175)</f>
        <v>0</v>
      </c>
      <c r="I175" s="187"/>
      <c r="J175" s="187"/>
      <c r="K175" s="187"/>
      <c r="L175" s="210"/>
      <c r="M175" s="210"/>
      <c r="N175" s="210"/>
      <c r="O175" s="187"/>
      <c r="P175" s="187"/>
      <c r="Q175" s="187"/>
      <c r="R175" s="19"/>
      <c r="S175" s="19"/>
      <c r="Z175" s="99">
        <v>855</v>
      </c>
      <c r="AA175" s="99">
        <v>1710</v>
      </c>
      <c r="AB175" s="99">
        <v>684</v>
      </c>
      <c r="AC175" s="99">
        <v>3420</v>
      </c>
    </row>
    <row r="176" spans="1:29" ht="12" hidden="1" thickBot="1" x14ac:dyDescent="0.25">
      <c r="A176" s="1561"/>
      <c r="B176" s="197" t="s">
        <v>498</v>
      </c>
      <c r="C176" s="1566"/>
      <c r="D176" s="1567"/>
      <c r="E176" s="229">
        <f>Прайс!D265</f>
        <v>3780</v>
      </c>
      <c r="F176" s="215">
        <f t="shared" si="60"/>
        <v>0</v>
      </c>
      <c r="G176" s="207">
        <f t="shared" si="61"/>
        <v>0</v>
      </c>
      <c r="H176" s="404">
        <f>SUM(O176:Q176)</f>
        <v>0</v>
      </c>
      <c r="I176" s="187"/>
      <c r="J176" s="187"/>
      <c r="K176" s="187"/>
      <c r="L176" s="187"/>
      <c r="M176" s="187"/>
      <c r="N176" s="187"/>
      <c r="O176" s="210"/>
      <c r="P176" s="210"/>
      <c r="Q176" s="210"/>
      <c r="R176" s="19"/>
      <c r="S176" s="19"/>
      <c r="Z176" s="99">
        <v>860</v>
      </c>
      <c r="AA176" s="99">
        <v>1720</v>
      </c>
      <c r="AB176" s="99">
        <v>688</v>
      </c>
      <c r="AC176" s="99">
        <v>3440</v>
      </c>
    </row>
    <row r="177" spans="1:29" ht="12" thickBot="1" x14ac:dyDescent="0.25">
      <c r="A177" s="188"/>
      <c r="B177" s="18"/>
      <c r="C177" s="18"/>
      <c r="D177" s="18"/>
      <c r="E177" s="189"/>
      <c r="F177" s="189"/>
      <c r="G177" s="189"/>
      <c r="H177" s="405"/>
      <c r="I177" s="19"/>
      <c r="J177" s="19"/>
      <c r="K177" s="19"/>
      <c r="L177" s="19"/>
      <c r="M177" s="19"/>
      <c r="N177" s="19"/>
      <c r="O177" s="101"/>
      <c r="P177" s="19"/>
      <c r="Z177" s="99">
        <v>865</v>
      </c>
      <c r="AA177" s="99">
        <v>1730</v>
      </c>
      <c r="AB177" s="99">
        <v>692</v>
      </c>
      <c r="AC177" s="99">
        <v>3460</v>
      </c>
    </row>
    <row r="178" spans="1:29" ht="12" x14ac:dyDescent="0.2">
      <c r="A178" s="430" t="s">
        <v>733</v>
      </c>
      <c r="B178" s="392"/>
      <c r="C178" s="392"/>
      <c r="D178" s="392"/>
      <c r="E178" s="421"/>
      <c r="F178" s="422"/>
      <c r="G178" s="208">
        <f>G180</f>
        <v>0</v>
      </c>
      <c r="H178" s="401">
        <f>H180</f>
        <v>0</v>
      </c>
      <c r="I178" s="695"/>
      <c r="J178" s="695"/>
      <c r="M178" s="203"/>
      <c r="N178" s="203"/>
      <c r="O178" s="203"/>
      <c r="P178" s="184"/>
      <c r="Q178" s="184"/>
      <c r="R178" s="184"/>
      <c r="U178" s="191"/>
      <c r="Y178" s="744">
        <f>E180*H180</f>
        <v>0</v>
      </c>
      <c r="Z178" s="99">
        <v>870</v>
      </c>
      <c r="AA178" s="99">
        <v>1740</v>
      </c>
      <c r="AB178" s="99">
        <v>696</v>
      </c>
      <c r="AC178" s="99">
        <v>3480</v>
      </c>
    </row>
    <row r="179" spans="1:29" ht="22.5" x14ac:dyDescent="0.2">
      <c r="A179" s="417" t="s">
        <v>0</v>
      </c>
      <c r="B179" s="417" t="s">
        <v>180</v>
      </c>
      <c r="C179" s="417" t="s">
        <v>172</v>
      </c>
      <c r="D179" s="417" t="s">
        <v>173</v>
      </c>
      <c r="E179" s="418" t="s">
        <v>201</v>
      </c>
      <c r="F179" s="419" t="s">
        <v>369</v>
      </c>
      <c r="G179" s="183" t="s">
        <v>352</v>
      </c>
      <c r="H179" s="402" t="s">
        <v>149</v>
      </c>
      <c r="I179" s="1557" t="s">
        <v>591</v>
      </c>
      <c r="J179" s="1529"/>
      <c r="M179" s="204"/>
      <c r="N179" s="204"/>
      <c r="O179" s="204"/>
      <c r="R179" s="184"/>
      <c r="Z179" s="99">
        <v>875</v>
      </c>
      <c r="AA179" s="99">
        <v>1750</v>
      </c>
      <c r="AB179" s="99">
        <v>700</v>
      </c>
      <c r="AC179" s="99">
        <v>3500</v>
      </c>
    </row>
    <row r="180" spans="1:29" ht="12" thickBot="1" x14ac:dyDescent="0.25">
      <c r="A180" s="193" t="s">
        <v>735</v>
      </c>
      <c r="B180" s="192" t="s">
        <v>734</v>
      </c>
      <c r="C180" s="192" t="s">
        <v>370</v>
      </c>
      <c r="D180" s="192" t="s">
        <v>174</v>
      </c>
      <c r="E180" s="229">
        <f>Прайс!D266</f>
        <v>1190</v>
      </c>
      <c r="F180" s="215">
        <f>IF(H180=0,0,IF(ROUND(E180-E180*$F$3,0)=E180,0,ROUND(E180-E180*$F$3,0)))</f>
        <v>0</v>
      </c>
      <c r="G180" s="207">
        <f>H180*F180</f>
        <v>0</v>
      </c>
      <c r="H180" s="404">
        <f>I180</f>
        <v>0</v>
      </c>
      <c r="I180" s="1558"/>
      <c r="J180" s="1531"/>
      <c r="R180" s="19"/>
      <c r="W180" s="184"/>
      <c r="X180" s="184"/>
      <c r="Z180" s="99">
        <v>880</v>
      </c>
      <c r="AA180" s="99">
        <v>1760</v>
      </c>
      <c r="AB180" s="99">
        <v>704</v>
      </c>
      <c r="AC180" s="99">
        <v>3520</v>
      </c>
    </row>
    <row r="181" spans="1:29" ht="12" thickBot="1" x14ac:dyDescent="0.25">
      <c r="E181" s="189"/>
      <c r="F181" s="189"/>
      <c r="G181" s="189"/>
      <c r="H181" s="408"/>
      <c r="J181" s="99"/>
      <c r="K181" s="99"/>
      <c r="L181" s="19"/>
      <c r="W181" s="19"/>
      <c r="X181" s="19"/>
      <c r="Z181" s="99">
        <v>885</v>
      </c>
      <c r="AA181" s="99">
        <v>1770</v>
      </c>
      <c r="AB181" s="99">
        <v>708</v>
      </c>
      <c r="AC181" s="99">
        <v>3540</v>
      </c>
    </row>
    <row r="182" spans="1:29" ht="12" x14ac:dyDescent="0.2">
      <c r="A182" s="414" t="s">
        <v>558</v>
      </c>
      <c r="B182" s="392"/>
      <c r="C182" s="392"/>
      <c r="D182" s="392"/>
      <c r="E182" s="415"/>
      <c r="F182" s="416"/>
      <c r="G182" s="208">
        <f>SUM(G184:G212)</f>
        <v>0</v>
      </c>
      <c r="H182" s="401">
        <f>SUM(H184:H187)</f>
        <v>0</v>
      </c>
      <c r="I182" s="1537" t="s">
        <v>371</v>
      </c>
      <c r="J182" s="1538"/>
      <c r="K182" s="1538"/>
      <c r="L182" s="1538"/>
      <c r="M182" s="1538"/>
      <c r="N182" s="1538"/>
      <c r="O182" s="1538"/>
      <c r="P182" s="1538"/>
      <c r="W182" s="19"/>
      <c r="X182" s="19"/>
      <c r="Y182" s="744">
        <f t="shared" ref="Y182:Y184" si="62">E184*H184</f>
        <v>0</v>
      </c>
      <c r="Z182" s="99">
        <v>890</v>
      </c>
      <c r="AA182" s="99">
        <v>1780</v>
      </c>
      <c r="AB182" s="99">
        <v>712</v>
      </c>
      <c r="AC182" s="99">
        <v>3560</v>
      </c>
    </row>
    <row r="183" spans="1:29" ht="22.5" x14ac:dyDescent="0.2">
      <c r="A183" s="417" t="s">
        <v>0</v>
      </c>
      <c r="B183" s="417" t="s">
        <v>188</v>
      </c>
      <c r="C183" s="1551" t="s">
        <v>173</v>
      </c>
      <c r="D183" s="1551"/>
      <c r="E183" s="418" t="s">
        <v>201</v>
      </c>
      <c r="F183" s="419" t="s">
        <v>369</v>
      </c>
      <c r="G183" s="410" t="s">
        <v>352</v>
      </c>
      <c r="H183" s="411" t="s">
        <v>149</v>
      </c>
      <c r="I183" s="393">
        <v>100</v>
      </c>
      <c r="J183" s="392">
        <v>105</v>
      </c>
      <c r="K183" s="393">
        <v>110</v>
      </c>
      <c r="L183" s="392">
        <v>115</v>
      </c>
      <c r="M183" s="393">
        <v>120</v>
      </c>
      <c r="N183" s="392">
        <v>125</v>
      </c>
      <c r="O183" s="393">
        <v>130</v>
      </c>
      <c r="P183" s="392">
        <v>135</v>
      </c>
      <c r="W183" s="19"/>
      <c r="X183" s="19"/>
      <c r="Y183" s="744">
        <f t="shared" si="62"/>
        <v>0</v>
      </c>
      <c r="Z183" s="99">
        <v>895</v>
      </c>
      <c r="AA183" s="99">
        <v>1790</v>
      </c>
      <c r="AB183" s="99">
        <v>716</v>
      </c>
      <c r="AC183" s="99">
        <v>3580</v>
      </c>
    </row>
    <row r="184" spans="1:29" hidden="1" x14ac:dyDescent="0.2">
      <c r="A184" s="1545" t="s">
        <v>523</v>
      </c>
      <c r="B184" s="192" t="s">
        <v>524</v>
      </c>
      <c r="C184" s="1534" t="s">
        <v>189</v>
      </c>
      <c r="D184" s="1534"/>
      <c r="E184" s="229">
        <f>Прайс!D267</f>
        <v>1388</v>
      </c>
      <c r="F184" s="215">
        <f>IF(H184=0,0,IF(ROUND(E184-E184*$F$3,0)=E184,0,ROUND(E184-E184*$F$3,0)))</f>
        <v>0</v>
      </c>
      <c r="G184" s="412">
        <f>H184*F184</f>
        <v>0</v>
      </c>
      <c r="H184" s="413">
        <f>SUM(I184:P184)</f>
        <v>0</v>
      </c>
      <c r="I184" s="209"/>
      <c r="J184" s="209"/>
      <c r="K184" s="209"/>
      <c r="L184" s="209"/>
      <c r="M184" s="209"/>
      <c r="N184" s="185"/>
      <c r="O184" s="185"/>
      <c r="P184" s="185"/>
      <c r="W184" s="19"/>
      <c r="X184" s="19"/>
      <c r="Y184" s="744">
        <f t="shared" si="62"/>
        <v>0</v>
      </c>
      <c r="Z184" s="99">
        <v>900</v>
      </c>
      <c r="AA184" s="99">
        <v>1800</v>
      </c>
      <c r="AB184" s="99">
        <v>720</v>
      </c>
      <c r="AC184" s="99">
        <v>3600</v>
      </c>
    </row>
    <row r="185" spans="1:29" hidden="1" x14ac:dyDescent="0.2">
      <c r="A185" s="1546"/>
      <c r="B185" s="192" t="s">
        <v>525</v>
      </c>
      <c r="C185" s="1534"/>
      <c r="D185" s="1534"/>
      <c r="E185" s="229">
        <f>Прайс!D268</f>
        <v>1460</v>
      </c>
      <c r="F185" s="215">
        <f>IF(H185=0,0,IF(ROUND(E185-E185*$F$3,0)=E185,0,ROUND(E185-E185*$F$3,0)))</f>
        <v>0</v>
      </c>
      <c r="G185" s="206">
        <f>H185*F185</f>
        <v>0</v>
      </c>
      <c r="H185" s="403">
        <f>SUM(I185:P185)</f>
        <v>0</v>
      </c>
      <c r="I185" s="187"/>
      <c r="J185" s="185"/>
      <c r="K185" s="185"/>
      <c r="L185" s="185"/>
      <c r="M185" s="185"/>
      <c r="N185" s="209"/>
      <c r="O185" s="209"/>
      <c r="P185" s="209"/>
      <c r="Y185" s="744">
        <f>E187*H187</f>
        <v>0</v>
      </c>
      <c r="Z185" s="99">
        <v>905</v>
      </c>
      <c r="AA185" s="99">
        <v>1810</v>
      </c>
      <c r="AB185" s="99">
        <v>724</v>
      </c>
      <c r="AC185" s="99">
        <v>3620</v>
      </c>
    </row>
    <row r="186" spans="1:29" ht="12.75" x14ac:dyDescent="0.2">
      <c r="A186" s="1545" t="s">
        <v>548</v>
      </c>
      <c r="B186" s="192" t="s">
        <v>524</v>
      </c>
      <c r="C186" s="1534" t="s">
        <v>547</v>
      </c>
      <c r="D186" s="1534"/>
      <c r="E186" s="229">
        <f>Прайс!D269</f>
        <v>1860</v>
      </c>
      <c r="F186" s="215">
        <f>IF(H186=0,0,IF(ROUND(E186-E186*$F$3,0)=E186,0,ROUND(E186-E186*$F$3,0)))</f>
        <v>0</v>
      </c>
      <c r="G186" s="206">
        <f>H186*F186</f>
        <v>0</v>
      </c>
      <c r="H186" s="403">
        <f>SUM(I186:P186)</f>
        <v>0</v>
      </c>
      <c r="I186" s="760"/>
      <c r="J186" s="760"/>
      <c r="K186" s="760"/>
      <c r="L186" s="760"/>
      <c r="M186" s="760"/>
      <c r="N186" s="185"/>
      <c r="O186" s="185"/>
      <c r="P186" s="185"/>
      <c r="Z186" s="99">
        <v>910</v>
      </c>
      <c r="AA186" s="99">
        <v>1820</v>
      </c>
      <c r="AB186" s="99">
        <v>728</v>
      </c>
      <c r="AC186" s="99">
        <v>3640</v>
      </c>
    </row>
    <row r="187" spans="1:29" ht="13.5" thickBot="1" x14ac:dyDescent="0.25">
      <c r="A187" s="1546"/>
      <c r="B187" s="192" t="s">
        <v>525</v>
      </c>
      <c r="C187" s="1534"/>
      <c r="D187" s="1534"/>
      <c r="E187" s="229">
        <f>Прайс!D270</f>
        <v>1950</v>
      </c>
      <c r="F187" s="215">
        <f>IF(H187=0,0,IF(ROUND(E187-E187*$F$3,0)=E187,0,ROUND(E187-E187*$F$3,0)))</f>
        <v>0</v>
      </c>
      <c r="G187" s="207">
        <f>H187*F187</f>
        <v>0</v>
      </c>
      <c r="H187" s="404">
        <f>SUM(I187:P187)</f>
        <v>0</v>
      </c>
      <c r="I187" s="187"/>
      <c r="J187" s="185"/>
      <c r="K187" s="185"/>
      <c r="L187" s="185"/>
      <c r="M187" s="185"/>
      <c r="N187" s="760"/>
      <c r="O187" s="760"/>
      <c r="P187" s="760"/>
      <c r="V187" s="184"/>
      <c r="W187" s="184"/>
      <c r="X187" s="184"/>
      <c r="Z187" s="99">
        <v>915</v>
      </c>
      <c r="AA187" s="99">
        <v>1830</v>
      </c>
      <c r="AB187" s="99">
        <v>732</v>
      </c>
      <c r="AC187" s="99">
        <v>3660</v>
      </c>
    </row>
    <row r="188" spans="1:29" hidden="1" x14ac:dyDescent="0.2">
      <c r="A188" s="108"/>
      <c r="B188" s="18"/>
      <c r="C188" s="18"/>
      <c r="D188" s="18"/>
      <c r="E188" s="189"/>
      <c r="F188" s="189"/>
      <c r="G188" s="189"/>
      <c r="H188" s="405"/>
      <c r="J188" s="19"/>
      <c r="K188" s="19"/>
      <c r="L188" s="19"/>
      <c r="M188" s="19"/>
      <c r="N188" s="19"/>
      <c r="O188" s="101"/>
      <c r="P188" s="196"/>
      <c r="Q188" s="196"/>
      <c r="R188" s="196"/>
      <c r="S188" s="19"/>
      <c r="T188" s="191"/>
      <c r="V188" s="198"/>
      <c r="X188" s="184"/>
      <c r="Z188" s="99">
        <v>920</v>
      </c>
      <c r="AA188" s="99">
        <v>1840</v>
      </c>
      <c r="AB188" s="99">
        <v>736</v>
      </c>
      <c r="AC188" s="99">
        <v>3680</v>
      </c>
    </row>
    <row r="189" spans="1:29" ht="12" hidden="1" x14ac:dyDescent="0.2">
      <c r="A189" s="430" t="s">
        <v>194</v>
      </c>
      <c r="B189" s="425"/>
      <c r="C189" s="425"/>
      <c r="D189" s="425"/>
      <c r="E189" s="415"/>
      <c r="F189" s="416"/>
      <c r="G189" s="208">
        <f>SUM(G191:G197)</f>
        <v>0</v>
      </c>
      <c r="H189" s="401">
        <f>SUM(H191:H197)</f>
        <v>0</v>
      </c>
      <c r="I189" s="1538" t="s">
        <v>195</v>
      </c>
      <c r="J189" s="1538"/>
      <c r="K189" s="1538"/>
      <c r="L189" s="108"/>
      <c r="M189" s="101"/>
      <c r="P189" s="19"/>
      <c r="Q189" s="19"/>
      <c r="R189" s="19"/>
      <c r="S189" s="19"/>
      <c r="T189" s="19"/>
      <c r="V189" s="198"/>
      <c r="X189" s="184"/>
      <c r="Y189" s="744">
        <f t="shared" ref="Y189:Y194" si="63">E191*H191</f>
        <v>0</v>
      </c>
      <c r="Z189" s="99">
        <v>925</v>
      </c>
      <c r="AA189" s="99">
        <v>1850</v>
      </c>
      <c r="AB189" s="99">
        <v>740</v>
      </c>
      <c r="AC189" s="99">
        <v>3700</v>
      </c>
    </row>
    <row r="190" spans="1:29" ht="22.5" x14ac:dyDescent="0.2">
      <c r="A190" s="417" t="s">
        <v>0</v>
      </c>
      <c r="B190" s="1551" t="s">
        <v>196</v>
      </c>
      <c r="C190" s="1551"/>
      <c r="D190" s="1551"/>
      <c r="E190" s="418" t="s">
        <v>201</v>
      </c>
      <c r="F190" s="419" t="s">
        <v>369</v>
      </c>
      <c r="G190" s="183" t="s">
        <v>352</v>
      </c>
      <c r="H190" s="402" t="s">
        <v>197</v>
      </c>
      <c r="I190" s="393" t="s">
        <v>198</v>
      </c>
      <c r="J190" s="392" t="s">
        <v>199</v>
      </c>
      <c r="K190" s="392" t="s">
        <v>500</v>
      </c>
      <c r="L190" s="19"/>
      <c r="M190" s="19"/>
      <c r="N190" s="19"/>
      <c r="O190" s="19"/>
      <c r="P190" s="196"/>
      <c r="Q190" s="196"/>
      <c r="R190" s="196"/>
      <c r="S190" s="19"/>
      <c r="T190" s="191"/>
      <c r="V190" s="198"/>
      <c r="X190" s="184"/>
      <c r="Y190" s="744">
        <f t="shared" si="63"/>
        <v>0</v>
      </c>
      <c r="Z190" s="99">
        <v>930</v>
      </c>
      <c r="AA190" s="99">
        <v>1860</v>
      </c>
      <c r="AB190" s="99">
        <v>744</v>
      </c>
      <c r="AC190" s="99">
        <v>3720</v>
      </c>
    </row>
    <row r="191" spans="1:29" x14ac:dyDescent="0.2">
      <c r="A191" s="290" t="s">
        <v>551</v>
      </c>
      <c r="B191" s="1547" t="s">
        <v>578</v>
      </c>
      <c r="C191" s="1547"/>
      <c r="D191" s="1547"/>
      <c r="E191" s="229">
        <f>Прайс!D271</f>
        <v>660</v>
      </c>
      <c r="F191" s="215">
        <f t="shared" ref="F191:F197" si="64">IF(H191=0,0,IF(ROUND(E191-E191*$F$3,0)=E191,0,ROUND(E191-E191*$F$3,0)))</f>
        <v>0</v>
      </c>
      <c r="G191" s="206">
        <f t="shared" ref="G191:G197" si="65">H191*F191</f>
        <v>0</v>
      </c>
      <c r="H191" s="403">
        <f>SUM(I191:J191)</f>
        <v>0</v>
      </c>
      <c r="I191" s="209"/>
      <c r="J191" s="213"/>
      <c r="K191" s="187"/>
      <c r="L191" s="19"/>
      <c r="M191" s="19"/>
      <c r="N191" s="191"/>
      <c r="O191" s="191"/>
      <c r="P191" s="19"/>
      <c r="Q191" s="19"/>
      <c r="R191" s="19"/>
      <c r="T191" s="19"/>
      <c r="V191" s="19"/>
      <c r="X191" s="19"/>
      <c r="Y191" s="744">
        <f>E193*H193</f>
        <v>0</v>
      </c>
      <c r="Z191" s="99">
        <v>935</v>
      </c>
      <c r="AA191" s="99">
        <v>1870</v>
      </c>
      <c r="AB191" s="99">
        <v>748</v>
      </c>
      <c r="AC191" s="99">
        <v>3740</v>
      </c>
    </row>
    <row r="192" spans="1:29" x14ac:dyDescent="0.2">
      <c r="A192" s="193" t="s">
        <v>503</v>
      </c>
      <c r="B192" s="1547" t="s">
        <v>578</v>
      </c>
      <c r="C192" s="1547"/>
      <c r="D192" s="1547"/>
      <c r="E192" s="229">
        <f>Прайс!D272</f>
        <v>800</v>
      </c>
      <c r="F192" s="215">
        <f t="shared" si="64"/>
        <v>0</v>
      </c>
      <c r="G192" s="206">
        <f t="shared" si="65"/>
        <v>0</v>
      </c>
      <c r="H192" s="403">
        <f>SUM(I192:J192)</f>
        <v>0</v>
      </c>
      <c r="I192" s="210"/>
      <c r="J192" s="213"/>
      <c r="K192" s="187"/>
      <c r="L192" s="19"/>
      <c r="M192" s="19"/>
      <c r="N192" s="191"/>
      <c r="O192" s="191"/>
      <c r="P192" s="19"/>
      <c r="Q192" s="19"/>
      <c r="R192" s="19"/>
      <c r="T192" s="19"/>
      <c r="V192" s="198"/>
      <c r="X192" s="184"/>
      <c r="Y192" s="744">
        <f>E194*H194</f>
        <v>0</v>
      </c>
      <c r="Z192" s="99">
        <v>940</v>
      </c>
      <c r="AA192" s="99">
        <v>1880</v>
      </c>
      <c r="AB192" s="99">
        <v>752</v>
      </c>
      <c r="AC192" s="99">
        <v>3760</v>
      </c>
    </row>
    <row r="193" spans="1:29" x14ac:dyDescent="0.2">
      <c r="A193" s="193" t="s">
        <v>772</v>
      </c>
      <c r="B193" s="1547" t="s">
        <v>578</v>
      </c>
      <c r="C193" s="1547"/>
      <c r="D193" s="1547"/>
      <c r="E193" s="229">
        <f>Прайс!D273</f>
        <v>800</v>
      </c>
      <c r="F193" s="215">
        <f t="shared" si="64"/>
        <v>0</v>
      </c>
      <c r="G193" s="206">
        <f t="shared" si="65"/>
        <v>0</v>
      </c>
      <c r="H193" s="403">
        <f>SUM(I193:J193)</f>
        <v>0</v>
      </c>
      <c r="I193" s="210"/>
      <c r="J193" s="213"/>
      <c r="K193" s="187"/>
      <c r="L193" s="19"/>
      <c r="M193" s="19"/>
      <c r="N193" s="191"/>
      <c r="O193" s="191"/>
      <c r="P193" s="19"/>
      <c r="Q193" s="19"/>
      <c r="R193" s="19"/>
      <c r="T193" s="19"/>
      <c r="V193" s="198"/>
      <c r="X193" s="184"/>
      <c r="Y193" s="744">
        <f>E195*H195</f>
        <v>0</v>
      </c>
      <c r="Z193" s="99">
        <v>945</v>
      </c>
      <c r="AA193" s="99">
        <v>1890</v>
      </c>
      <c r="AB193" s="99">
        <v>756</v>
      </c>
      <c r="AC193" s="99">
        <v>3780</v>
      </c>
    </row>
    <row r="194" spans="1:29" x14ac:dyDescent="0.2">
      <c r="A194" s="193" t="s">
        <v>501</v>
      </c>
      <c r="B194" s="1547" t="s">
        <v>579</v>
      </c>
      <c r="C194" s="1547"/>
      <c r="D194" s="1547"/>
      <c r="E194" s="229">
        <f>Прайс!D274</f>
        <v>680</v>
      </c>
      <c r="F194" s="215">
        <f t="shared" si="64"/>
        <v>0</v>
      </c>
      <c r="G194" s="206">
        <f t="shared" si="65"/>
        <v>0</v>
      </c>
      <c r="H194" s="403">
        <f>SUM(I194:J194)</f>
        <v>0</v>
      </c>
      <c r="I194" s="210"/>
      <c r="J194" s="213"/>
      <c r="K194" s="187"/>
      <c r="L194" s="19"/>
      <c r="M194" s="19"/>
      <c r="N194" s="19"/>
      <c r="O194" s="19"/>
      <c r="V194" s="198"/>
      <c r="X194" s="184"/>
      <c r="Y194" s="744">
        <f t="shared" si="63"/>
        <v>0</v>
      </c>
      <c r="Z194" s="99">
        <v>950</v>
      </c>
      <c r="AA194" s="99">
        <v>1900</v>
      </c>
      <c r="AB194" s="99">
        <v>760</v>
      </c>
      <c r="AC194" s="99">
        <v>3800</v>
      </c>
    </row>
    <row r="195" spans="1:29" x14ac:dyDescent="0.2">
      <c r="A195" s="290" t="s">
        <v>502</v>
      </c>
      <c r="B195" s="1547" t="s">
        <v>580</v>
      </c>
      <c r="C195" s="1547"/>
      <c r="D195" s="1547"/>
      <c r="E195" s="229">
        <f>Прайс!D275</f>
        <v>600</v>
      </c>
      <c r="F195" s="215">
        <f t="shared" si="64"/>
        <v>0</v>
      </c>
      <c r="G195" s="206">
        <f t="shared" si="65"/>
        <v>0</v>
      </c>
      <c r="H195" s="403">
        <f>SUM(I195:K195)</f>
        <v>0</v>
      </c>
      <c r="I195" s="209"/>
      <c r="J195" s="213"/>
      <c r="K195" s="213"/>
      <c r="L195" s="19"/>
      <c r="M195" s="19"/>
      <c r="N195" s="191"/>
      <c r="O195" s="191"/>
      <c r="P195" s="19"/>
      <c r="Q195" s="19"/>
      <c r="R195" s="19"/>
      <c r="T195" s="19"/>
      <c r="Y195" s="744">
        <f>E197*H197</f>
        <v>0</v>
      </c>
      <c r="Z195" s="99">
        <v>955</v>
      </c>
      <c r="AA195" s="99">
        <v>1910</v>
      </c>
      <c r="AB195" s="99">
        <v>764</v>
      </c>
      <c r="AC195" s="99">
        <v>3820</v>
      </c>
    </row>
    <row r="196" spans="1:29" hidden="1" x14ac:dyDescent="0.2">
      <c r="A196" s="193" t="s">
        <v>504</v>
      </c>
      <c r="B196" s="1547" t="s">
        <v>581</v>
      </c>
      <c r="C196" s="1547"/>
      <c r="D196" s="1547"/>
      <c r="E196" s="439">
        <f>Прайс!D276</f>
        <v>320</v>
      </c>
      <c r="F196" s="215">
        <f t="shared" si="64"/>
        <v>0</v>
      </c>
      <c r="G196" s="206">
        <f t="shared" si="65"/>
        <v>0</v>
      </c>
      <c r="H196" s="403">
        <f>SUM(K196)</f>
        <v>0</v>
      </c>
      <c r="I196" s="187"/>
      <c r="J196" s="187"/>
      <c r="K196" s="213"/>
      <c r="L196" s="19"/>
      <c r="M196" s="19"/>
      <c r="N196" s="191"/>
      <c r="O196" s="191"/>
      <c r="P196" s="19"/>
      <c r="Q196" s="19"/>
      <c r="R196" s="19"/>
      <c r="T196" s="19"/>
      <c r="Z196" s="99">
        <v>960</v>
      </c>
      <c r="AA196" s="99">
        <v>1920</v>
      </c>
      <c r="AB196" s="99">
        <v>768</v>
      </c>
      <c r="AC196" s="99">
        <v>3840</v>
      </c>
    </row>
    <row r="197" spans="1:29" ht="12" hidden="1" thickBot="1" x14ac:dyDescent="0.25">
      <c r="A197" s="193" t="s">
        <v>552</v>
      </c>
      <c r="B197" s="1547" t="s">
        <v>582</v>
      </c>
      <c r="C197" s="1547"/>
      <c r="D197" s="1547"/>
      <c r="E197" s="439">
        <f>Прайс!D277</f>
        <v>780</v>
      </c>
      <c r="F197" s="215">
        <f t="shared" si="64"/>
        <v>0</v>
      </c>
      <c r="G197" s="207">
        <f t="shared" si="65"/>
        <v>0</v>
      </c>
      <c r="H197" s="404">
        <f>SUM(K197)</f>
        <v>0</v>
      </c>
      <c r="I197" s="187"/>
      <c r="J197" s="187"/>
      <c r="K197" s="213"/>
      <c r="L197" s="19"/>
      <c r="M197" s="19"/>
      <c r="N197" s="191"/>
      <c r="O197" s="191"/>
      <c r="P197" s="19"/>
      <c r="Q197" s="19"/>
      <c r="R197" s="19"/>
      <c r="T197" s="19"/>
      <c r="V197" s="184"/>
      <c r="W197" s="184"/>
      <c r="X197" s="184"/>
      <c r="Z197" s="99">
        <v>965</v>
      </c>
      <c r="AA197" s="99">
        <v>1930</v>
      </c>
      <c r="AB197" s="99">
        <v>772</v>
      </c>
      <c r="AC197" s="99">
        <v>3860</v>
      </c>
    </row>
    <row r="198" spans="1:29" hidden="1" x14ac:dyDescent="0.2">
      <c r="A198" s="108"/>
      <c r="B198" s="18"/>
      <c r="C198" s="18"/>
      <c r="D198" s="18"/>
      <c r="E198" s="189"/>
      <c r="F198" s="189"/>
      <c r="G198" s="189"/>
      <c r="H198" s="405"/>
      <c r="J198" s="19"/>
      <c r="K198" s="19"/>
      <c r="L198" s="19"/>
      <c r="M198" s="19"/>
      <c r="N198" s="19"/>
      <c r="O198" s="101"/>
      <c r="P198" s="196"/>
      <c r="Q198" s="196"/>
      <c r="R198" s="196"/>
      <c r="S198" s="19"/>
      <c r="T198" s="191"/>
      <c r="V198" s="198"/>
      <c r="X198" s="184"/>
      <c r="Z198" s="99">
        <v>970</v>
      </c>
      <c r="AA198" s="99">
        <v>1940</v>
      </c>
      <c r="AB198" s="99">
        <v>776</v>
      </c>
      <c r="AC198" s="99">
        <v>3880</v>
      </c>
    </row>
    <row r="199" spans="1:29" ht="12" hidden="1" x14ac:dyDescent="0.2">
      <c r="A199" s="178" t="s">
        <v>507</v>
      </c>
      <c r="B199" s="194"/>
      <c r="C199" s="194"/>
      <c r="D199" s="194"/>
      <c r="E199" s="179"/>
      <c r="F199" s="180"/>
      <c r="G199" s="208">
        <f>SUM(G201:G212)</f>
        <v>0</v>
      </c>
      <c r="H199" s="401">
        <f>SUM(H201:H212)</f>
        <v>0</v>
      </c>
      <c r="I199" s="1552" t="s">
        <v>195</v>
      </c>
      <c r="J199" s="1553"/>
      <c r="K199" s="1553"/>
      <c r="L199" s="108"/>
      <c r="M199" s="101"/>
      <c r="P199" s="19"/>
      <c r="Q199" s="19"/>
      <c r="R199" s="19"/>
      <c r="S199" s="19"/>
      <c r="T199" s="19"/>
      <c r="V199" s="198"/>
      <c r="X199" s="184"/>
      <c r="Z199" s="99">
        <v>975</v>
      </c>
      <c r="AA199" s="99">
        <v>1950</v>
      </c>
      <c r="AB199" s="99">
        <v>780</v>
      </c>
      <c r="AC199" s="99">
        <v>3900</v>
      </c>
    </row>
    <row r="200" spans="1:29" ht="22.5" hidden="1" x14ac:dyDescent="0.2">
      <c r="A200" s="289" t="s">
        <v>0</v>
      </c>
      <c r="B200" s="1554" t="s">
        <v>196</v>
      </c>
      <c r="C200" s="1555"/>
      <c r="D200" s="1556"/>
      <c r="E200" s="181" t="s">
        <v>201</v>
      </c>
      <c r="F200" s="182" t="s">
        <v>369</v>
      </c>
      <c r="G200" s="183" t="s">
        <v>352</v>
      </c>
      <c r="H200" s="402" t="s">
        <v>197</v>
      </c>
      <c r="I200" s="287" t="s">
        <v>198</v>
      </c>
      <c r="J200" s="288" t="s">
        <v>199</v>
      </c>
      <c r="K200" s="288" t="s">
        <v>500</v>
      </c>
      <c r="L200" s="19"/>
      <c r="M200" s="19"/>
      <c r="N200" s="19"/>
      <c r="O200" s="19"/>
      <c r="P200" s="196"/>
      <c r="Q200" s="196"/>
      <c r="R200" s="196"/>
      <c r="S200" s="19"/>
      <c r="T200" s="191"/>
      <c r="V200" s="198"/>
      <c r="X200" s="184"/>
      <c r="Z200" s="99">
        <v>980</v>
      </c>
      <c r="AA200" s="99">
        <v>1960</v>
      </c>
      <c r="AB200" s="99">
        <v>784</v>
      </c>
      <c r="AC200" s="99">
        <v>3920</v>
      </c>
    </row>
    <row r="201" spans="1:29" hidden="1" x14ac:dyDescent="0.2">
      <c r="A201" s="290" t="s">
        <v>508</v>
      </c>
      <c r="B201" s="1548" t="s">
        <v>200</v>
      </c>
      <c r="C201" s="1549"/>
      <c r="D201" s="1550"/>
      <c r="E201" s="229">
        <f>Прайс!D278</f>
        <v>1890</v>
      </c>
      <c r="F201" s="215">
        <f>IF(H201=0,0,IF(ROUND(E201-E201*$F$3,0)=E201,0,ROUND(E201-E201*$F$3,0)))</f>
        <v>0</v>
      </c>
      <c r="G201" s="206">
        <f>H201*F201</f>
        <v>0</v>
      </c>
      <c r="H201" s="403">
        <f>SUM(I201:J201)</f>
        <v>0</v>
      </c>
      <c r="I201" s="209"/>
      <c r="J201" s="213"/>
      <c r="K201" s="187"/>
      <c r="L201" s="19"/>
      <c r="M201" s="19"/>
      <c r="N201" s="191"/>
      <c r="O201" s="191"/>
      <c r="P201" s="19"/>
      <c r="Q201" s="19"/>
      <c r="R201" s="19"/>
      <c r="T201" s="19"/>
      <c r="V201" s="198"/>
      <c r="X201" s="184"/>
      <c r="Z201" s="99">
        <v>985</v>
      </c>
      <c r="AA201" s="99">
        <v>1970</v>
      </c>
      <c r="AB201" s="99">
        <v>788</v>
      </c>
      <c r="AC201" s="99">
        <v>3940</v>
      </c>
    </row>
    <row r="202" spans="1:29" hidden="1" x14ac:dyDescent="0.2">
      <c r="A202" s="193" t="s">
        <v>509</v>
      </c>
      <c r="B202" s="1548" t="s">
        <v>200</v>
      </c>
      <c r="C202" s="1549"/>
      <c r="D202" s="1550"/>
      <c r="E202" s="229">
        <f>Прайс!D279</f>
        <v>1580</v>
      </c>
      <c r="F202" s="215">
        <f t="shared" ref="F202:F209" si="66">IF(H202=0,0,IF(ROUND(E202-E202*$F$3,0)=E202,0,ROUND(E202-E202*$F$3,0)))</f>
        <v>0</v>
      </c>
      <c r="G202" s="206">
        <f t="shared" ref="G202:G209" si="67">H202*F202</f>
        <v>0</v>
      </c>
      <c r="H202" s="403">
        <f>SUM(I202:J202)</f>
        <v>0</v>
      </c>
      <c r="I202" s="210"/>
      <c r="J202" s="213"/>
      <c r="K202" s="187"/>
      <c r="L202" s="19"/>
      <c r="M202" s="19"/>
      <c r="N202" s="191"/>
      <c r="O202" s="191"/>
      <c r="P202" s="19"/>
      <c r="Q202" s="19"/>
      <c r="R202" s="19"/>
      <c r="T202" s="19"/>
      <c r="V202" s="198"/>
      <c r="X202" s="184"/>
      <c r="Z202" s="99">
        <v>990</v>
      </c>
      <c r="AA202" s="99">
        <v>1980</v>
      </c>
      <c r="AB202" s="99">
        <v>792</v>
      </c>
      <c r="AC202" s="99">
        <v>3960</v>
      </c>
    </row>
    <row r="203" spans="1:29" hidden="1" x14ac:dyDescent="0.2">
      <c r="A203" s="193" t="s">
        <v>510</v>
      </c>
      <c r="B203" s="1548" t="s">
        <v>200</v>
      </c>
      <c r="C203" s="1549"/>
      <c r="D203" s="1550"/>
      <c r="E203" s="229">
        <f>Прайс!D280</f>
        <v>1100</v>
      </c>
      <c r="F203" s="215">
        <f t="shared" si="66"/>
        <v>0</v>
      </c>
      <c r="G203" s="206">
        <f t="shared" si="67"/>
        <v>0</v>
      </c>
      <c r="H203" s="403">
        <f>SUM(I203:J203)</f>
        <v>0</v>
      </c>
      <c r="I203" s="210"/>
      <c r="J203" s="213"/>
      <c r="K203" s="187"/>
      <c r="L203" s="19"/>
      <c r="M203" s="19"/>
      <c r="N203" s="191"/>
      <c r="O203" s="191"/>
      <c r="P203" s="19"/>
      <c r="Q203" s="19"/>
      <c r="R203" s="19"/>
      <c r="T203" s="19"/>
      <c r="V203" s="198"/>
      <c r="X203" s="184"/>
      <c r="Z203" s="99">
        <v>995</v>
      </c>
      <c r="AA203" s="99">
        <v>1990</v>
      </c>
      <c r="AB203" s="99">
        <v>796</v>
      </c>
      <c r="AC203" s="99">
        <v>3980</v>
      </c>
    </row>
    <row r="204" spans="1:29" hidden="1" x14ac:dyDescent="0.2">
      <c r="A204" s="193" t="s">
        <v>511</v>
      </c>
      <c r="B204" s="1548" t="s">
        <v>505</v>
      </c>
      <c r="C204" s="1549"/>
      <c r="D204" s="1550"/>
      <c r="E204" s="229">
        <f>Прайс!D281</f>
        <v>1040</v>
      </c>
      <c r="F204" s="215">
        <f t="shared" si="66"/>
        <v>0</v>
      </c>
      <c r="G204" s="206">
        <f t="shared" si="67"/>
        <v>0</v>
      </c>
      <c r="H204" s="403">
        <f>SUM(I204:J204)</f>
        <v>0</v>
      </c>
      <c r="I204" s="210"/>
      <c r="J204" s="213"/>
      <c r="K204" s="187"/>
      <c r="L204" s="19"/>
      <c r="M204" s="19"/>
      <c r="N204" s="191"/>
      <c r="O204" s="191"/>
      <c r="P204" s="19"/>
      <c r="Q204" s="19"/>
      <c r="R204" s="19"/>
      <c r="T204" s="19"/>
      <c r="V204" s="198"/>
      <c r="X204" s="184"/>
      <c r="Z204" s="99">
        <v>1000</v>
      </c>
      <c r="AA204" s="99">
        <v>2000</v>
      </c>
      <c r="AB204" s="99">
        <v>800</v>
      </c>
      <c r="AC204" s="99">
        <v>4000</v>
      </c>
    </row>
    <row r="205" spans="1:29" hidden="1" x14ac:dyDescent="0.2">
      <c r="A205" s="193" t="s">
        <v>512</v>
      </c>
      <c r="B205" s="1548" t="s">
        <v>506</v>
      </c>
      <c r="C205" s="1549"/>
      <c r="D205" s="1550"/>
      <c r="E205" s="229">
        <f>Прайс!D282</f>
        <v>970</v>
      </c>
      <c r="F205" s="215">
        <f t="shared" si="66"/>
        <v>0</v>
      </c>
      <c r="G205" s="206">
        <f t="shared" si="67"/>
        <v>0</v>
      </c>
      <c r="H205" s="403">
        <f>SUM(I205:K205)</f>
        <v>0</v>
      </c>
      <c r="I205" s="210"/>
      <c r="J205" s="213"/>
      <c r="K205" s="213"/>
      <c r="L205" s="19"/>
      <c r="M205" s="19"/>
      <c r="N205" s="191"/>
      <c r="O205" s="191"/>
      <c r="P205" s="19"/>
      <c r="Q205" s="19"/>
      <c r="R205" s="19"/>
      <c r="T205" s="19"/>
      <c r="V205" s="198"/>
      <c r="X205" s="184"/>
      <c r="Z205" s="99">
        <v>1005</v>
      </c>
      <c r="AA205" s="99">
        <v>2010</v>
      </c>
      <c r="AB205" s="99">
        <v>804</v>
      </c>
      <c r="AC205" s="99">
        <v>4020</v>
      </c>
    </row>
    <row r="206" spans="1:29" hidden="1" x14ac:dyDescent="0.2">
      <c r="A206" s="193" t="s">
        <v>513</v>
      </c>
      <c r="B206" s="1548" t="s">
        <v>506</v>
      </c>
      <c r="C206" s="1549"/>
      <c r="D206" s="1550"/>
      <c r="E206" s="229">
        <f>Прайс!D283</f>
        <v>650</v>
      </c>
      <c r="F206" s="215">
        <f t="shared" si="66"/>
        <v>0</v>
      </c>
      <c r="G206" s="206">
        <f t="shared" si="67"/>
        <v>0</v>
      </c>
      <c r="H206" s="403">
        <f>SUM(K206)</f>
        <v>0</v>
      </c>
      <c r="I206" s="187"/>
      <c r="J206" s="187"/>
      <c r="K206" s="213"/>
      <c r="L206" s="19"/>
      <c r="M206" s="19"/>
      <c r="N206" s="191"/>
      <c r="O206" s="191"/>
      <c r="P206" s="19"/>
      <c r="Q206" s="19"/>
      <c r="R206" s="19"/>
      <c r="T206" s="19"/>
      <c r="V206" s="198"/>
      <c r="X206" s="184"/>
      <c r="Z206" s="99">
        <v>1010</v>
      </c>
      <c r="AA206" s="99">
        <v>2020</v>
      </c>
      <c r="AB206" s="99">
        <v>808</v>
      </c>
      <c r="AC206" s="99">
        <v>4040</v>
      </c>
    </row>
    <row r="207" spans="1:29" hidden="1" x14ac:dyDescent="0.2">
      <c r="A207" s="193" t="s">
        <v>514</v>
      </c>
      <c r="B207" s="1548" t="s">
        <v>200</v>
      </c>
      <c r="C207" s="1549"/>
      <c r="D207" s="1550"/>
      <c r="E207" s="229">
        <f>Прайс!D284</f>
        <v>1800</v>
      </c>
      <c r="F207" s="215">
        <f t="shared" si="66"/>
        <v>0</v>
      </c>
      <c r="G207" s="206">
        <f t="shared" si="67"/>
        <v>0</v>
      </c>
      <c r="H207" s="403">
        <f>SUM(I207:J207)</f>
        <v>0</v>
      </c>
      <c r="I207" s="210"/>
      <c r="J207" s="213"/>
      <c r="K207" s="187"/>
      <c r="L207" s="19"/>
      <c r="M207" s="19"/>
      <c r="N207" s="191"/>
      <c r="O207" s="191"/>
      <c r="P207" s="19"/>
      <c r="Q207" s="19"/>
      <c r="R207" s="19"/>
      <c r="T207" s="19"/>
      <c r="V207" s="198"/>
      <c r="X207" s="184"/>
      <c r="Z207" s="99">
        <v>1015</v>
      </c>
      <c r="AA207" s="99">
        <v>2030</v>
      </c>
      <c r="AB207" s="99">
        <v>812</v>
      </c>
      <c r="AC207" s="99">
        <v>4060</v>
      </c>
    </row>
    <row r="208" spans="1:29" hidden="1" x14ac:dyDescent="0.2">
      <c r="A208" s="193" t="s">
        <v>515</v>
      </c>
      <c r="B208" s="1548" t="s">
        <v>200</v>
      </c>
      <c r="C208" s="1549"/>
      <c r="D208" s="1550"/>
      <c r="E208" s="229">
        <f>Прайс!D285</f>
        <v>1550</v>
      </c>
      <c r="F208" s="215">
        <f t="shared" si="66"/>
        <v>0</v>
      </c>
      <c r="G208" s="206">
        <f t="shared" si="67"/>
        <v>0</v>
      </c>
      <c r="H208" s="403">
        <f>SUM(I208:J208)</f>
        <v>0</v>
      </c>
      <c r="I208" s="210"/>
      <c r="J208" s="213"/>
      <c r="K208" s="187"/>
      <c r="L208" s="19"/>
      <c r="M208" s="19"/>
      <c r="N208" s="191"/>
      <c r="O208" s="191"/>
      <c r="P208" s="19"/>
      <c r="Q208" s="19"/>
      <c r="R208" s="19"/>
      <c r="T208" s="19"/>
      <c r="V208" s="19"/>
      <c r="X208" s="19"/>
      <c r="Z208" s="99">
        <v>1020</v>
      </c>
      <c r="AA208" s="99">
        <v>2040</v>
      </c>
      <c r="AB208" s="99">
        <v>816</v>
      </c>
      <c r="AC208" s="99">
        <v>4080</v>
      </c>
    </row>
    <row r="209" spans="1:29" hidden="1" x14ac:dyDescent="0.2">
      <c r="A209" s="193" t="s">
        <v>516</v>
      </c>
      <c r="B209" s="1548" t="s">
        <v>200</v>
      </c>
      <c r="C209" s="1549"/>
      <c r="D209" s="1550"/>
      <c r="E209" s="229">
        <f>Прайс!D286</f>
        <v>1040</v>
      </c>
      <c r="F209" s="215">
        <f t="shared" si="66"/>
        <v>0</v>
      </c>
      <c r="G209" s="206">
        <f t="shared" si="67"/>
        <v>0</v>
      </c>
      <c r="H209" s="403">
        <f>SUM(I209:J209)</f>
        <v>0</v>
      </c>
      <c r="I209" s="210"/>
      <c r="J209" s="213"/>
      <c r="K209" s="187"/>
      <c r="L209" s="19"/>
      <c r="M209" s="19"/>
      <c r="N209" s="191"/>
      <c r="O209" s="191"/>
      <c r="P209" s="19"/>
      <c r="Q209" s="19"/>
      <c r="R209" s="19"/>
      <c r="T209" s="19"/>
      <c r="V209" s="198"/>
      <c r="X209" s="184"/>
      <c r="Z209" s="99">
        <v>1025</v>
      </c>
      <c r="AA209" s="99">
        <v>2050</v>
      </c>
      <c r="AB209" s="99">
        <v>820</v>
      </c>
      <c r="AC209" s="99">
        <v>4100</v>
      </c>
    </row>
    <row r="210" spans="1:29" ht="18.600000000000001" hidden="1" customHeight="1" thickBot="1" x14ac:dyDescent="0.25">
      <c r="A210" s="193" t="s">
        <v>517</v>
      </c>
      <c r="B210" s="1548" t="s">
        <v>200</v>
      </c>
      <c r="C210" s="1549"/>
      <c r="D210" s="1550"/>
      <c r="E210" s="229">
        <f>Прайс!D287</f>
        <v>990</v>
      </c>
      <c r="F210" s="215">
        <f>IF(H210=0,0,IF(ROUND(E210-E210*$F$3,0)=E210,0,ROUND(E210-E210*$F$3,0)))</f>
        <v>0</v>
      </c>
      <c r="G210" s="206">
        <f>H210*F210</f>
        <v>0</v>
      </c>
      <c r="H210" s="403">
        <f>SUM(I210:J210)</f>
        <v>0</v>
      </c>
      <c r="I210" s="210"/>
      <c r="J210" s="213"/>
      <c r="K210" s="187"/>
      <c r="L210" s="19"/>
      <c r="M210" s="19"/>
      <c r="N210" s="191"/>
      <c r="O210" s="191"/>
      <c r="P210" s="19"/>
      <c r="Q210" s="19"/>
      <c r="R210" s="19"/>
      <c r="T210" s="19"/>
      <c r="Z210" s="99">
        <v>1030</v>
      </c>
      <c r="AA210" s="99">
        <v>2060</v>
      </c>
      <c r="AB210" s="99">
        <v>824</v>
      </c>
      <c r="AC210" s="99">
        <v>4120</v>
      </c>
    </row>
    <row r="211" spans="1:29" x14ac:dyDescent="0.2">
      <c r="A211" s="193" t="s">
        <v>568</v>
      </c>
      <c r="B211" s="1548" t="s">
        <v>613</v>
      </c>
      <c r="C211" s="1549"/>
      <c r="D211" s="1550"/>
      <c r="E211" s="229">
        <f>Прайс!D288</f>
        <v>915</v>
      </c>
      <c r="F211" s="215">
        <f>IF(H211=0,0,IF(ROUND(E211-E211*$F$3,0)=E211,0,ROUND(E211-E211*$F$3,0)))</f>
        <v>0</v>
      </c>
      <c r="G211" s="206">
        <f>H211*F211</f>
        <v>0</v>
      </c>
      <c r="H211" s="403">
        <f>SUM(I211:K211)</f>
        <v>0</v>
      </c>
      <c r="I211" s="187"/>
      <c r="J211" s="187"/>
      <c r="K211" s="213"/>
      <c r="L211" s="19"/>
      <c r="M211" s="19"/>
      <c r="N211" s="19"/>
      <c r="O211" s="19"/>
      <c r="Z211" s="99">
        <v>1035</v>
      </c>
      <c r="AA211" s="99">
        <v>2070</v>
      </c>
      <c r="AB211" s="99">
        <v>828</v>
      </c>
      <c r="AC211" s="99">
        <v>4140</v>
      </c>
    </row>
    <row r="212" spans="1:29" ht="9.9499999999999993" customHeight="1" thickBot="1" x14ac:dyDescent="0.25">
      <c r="A212" s="290" t="s">
        <v>552</v>
      </c>
      <c r="B212" s="1548" t="s">
        <v>614</v>
      </c>
      <c r="C212" s="1549"/>
      <c r="D212" s="1550"/>
      <c r="E212" s="229">
        <f>Прайс!D289</f>
        <v>560</v>
      </c>
      <c r="F212" s="215">
        <f>IF(H212=0,0,IF(ROUND(E212-E212*$F$3,0)=E212,0,ROUND(E212-E212*$F$3,0)))</f>
        <v>0</v>
      </c>
      <c r="G212" s="207">
        <f>H212*F212</f>
        <v>0</v>
      </c>
      <c r="H212" s="404">
        <f>SUM(K212)</f>
        <v>0</v>
      </c>
      <c r="I212" s="187"/>
      <c r="J212" s="187"/>
      <c r="K212" s="213"/>
      <c r="L212" s="19"/>
      <c r="M212" s="19"/>
      <c r="N212" s="191"/>
      <c r="O212" s="191"/>
      <c r="P212" s="19"/>
      <c r="Q212" s="19"/>
      <c r="R212" s="19"/>
      <c r="T212" s="19"/>
      <c r="V212" s="184"/>
      <c r="W212" s="184"/>
      <c r="X212" s="184"/>
      <c r="Z212" s="99">
        <v>1040</v>
      </c>
      <c r="AA212" s="99">
        <v>2080</v>
      </c>
      <c r="AB212" s="99">
        <v>832</v>
      </c>
      <c r="AC212" s="99">
        <v>4160</v>
      </c>
    </row>
    <row r="213" spans="1:29" ht="12" thickBot="1" x14ac:dyDescent="0.25">
      <c r="A213" s="108"/>
      <c r="B213" s="18"/>
      <c r="C213" s="18"/>
      <c r="D213" s="18"/>
      <c r="E213" s="189"/>
      <c r="F213" s="189"/>
      <c r="G213" s="189"/>
      <c r="H213" s="405"/>
      <c r="J213" s="19"/>
      <c r="K213" s="19"/>
      <c r="L213" s="19"/>
      <c r="M213" s="19"/>
      <c r="N213" s="19"/>
      <c r="O213" s="101"/>
      <c r="P213" s="196"/>
      <c r="Q213" s="196"/>
      <c r="R213" s="196"/>
      <c r="S213" s="19"/>
      <c r="T213" s="191"/>
      <c r="V213" s="198"/>
      <c r="X213" s="184"/>
      <c r="Z213" s="99">
        <v>1045</v>
      </c>
      <c r="AA213" s="99">
        <v>2090</v>
      </c>
      <c r="AB213" s="99">
        <v>836</v>
      </c>
      <c r="AC213" s="99">
        <v>4180</v>
      </c>
    </row>
    <row r="214" spans="1:29" ht="12" x14ac:dyDescent="0.2">
      <c r="A214" s="430" t="s">
        <v>522</v>
      </c>
      <c r="B214" s="425"/>
      <c r="C214" s="425"/>
      <c r="D214" s="425"/>
      <c r="E214" s="415"/>
      <c r="F214" s="416"/>
      <c r="G214" s="208">
        <f>SUM(G216:G217)</f>
        <v>0</v>
      </c>
      <c r="H214" s="401">
        <f>SUM(H216:H217)</f>
        <v>0</v>
      </c>
      <c r="I214" s="428"/>
      <c r="J214" s="19"/>
      <c r="L214" s="108"/>
      <c r="M214" s="101"/>
      <c r="V214" s="19"/>
      <c r="X214" s="19"/>
      <c r="Y214" s="744">
        <f>E216*H216</f>
        <v>0</v>
      </c>
      <c r="Z214" s="99">
        <v>1050</v>
      </c>
      <c r="AA214" s="99">
        <v>2100</v>
      </c>
      <c r="AB214" s="99">
        <v>840</v>
      </c>
      <c r="AC214" s="99">
        <v>4200</v>
      </c>
    </row>
    <row r="215" spans="1:29" ht="22.5" x14ac:dyDescent="0.2">
      <c r="A215" s="417" t="s">
        <v>0</v>
      </c>
      <c r="B215" s="1551" t="s">
        <v>196</v>
      </c>
      <c r="C215" s="1551"/>
      <c r="D215" s="1551"/>
      <c r="E215" s="418" t="s">
        <v>201</v>
      </c>
      <c r="F215" s="419" t="s">
        <v>369</v>
      </c>
      <c r="G215" s="183" t="s">
        <v>352</v>
      </c>
      <c r="H215" s="402" t="s">
        <v>197</v>
      </c>
      <c r="I215" s="393" t="s">
        <v>424</v>
      </c>
      <c r="J215" s="19"/>
      <c r="L215" s="19"/>
      <c r="M215" s="19"/>
      <c r="N215" s="19"/>
      <c r="O215" s="19"/>
      <c r="Y215" s="744">
        <f>E217*H217</f>
        <v>0</v>
      </c>
      <c r="Z215" s="99">
        <v>1055</v>
      </c>
      <c r="AA215" s="99">
        <v>2110</v>
      </c>
      <c r="AB215" s="99">
        <v>844</v>
      </c>
      <c r="AC215" s="99">
        <v>4220</v>
      </c>
    </row>
    <row r="216" spans="1:29" ht="12.75" x14ac:dyDescent="0.2">
      <c r="A216" s="1580" t="s">
        <v>423</v>
      </c>
      <c r="B216" s="1547" t="s">
        <v>200</v>
      </c>
      <c r="C216" s="1547"/>
      <c r="D216" s="1547"/>
      <c r="E216" s="229">
        <f>Прайс!D298</f>
        <v>165</v>
      </c>
      <c r="F216" s="284">
        <f>IF(H216=0,0,IF(ROUND(E216-E216*$F$3,0)=E216,0,ROUND(E216-E216*$F$3,0)))</f>
        <v>0</v>
      </c>
      <c r="G216" s="206">
        <f>H216*F216</f>
        <v>0</v>
      </c>
      <c r="H216" s="403">
        <f>I216</f>
        <v>0</v>
      </c>
      <c r="I216" s="760"/>
      <c r="L216" s="19"/>
      <c r="M216" s="19"/>
      <c r="N216" s="191"/>
      <c r="O216" s="191"/>
      <c r="Z216" s="99">
        <v>1060</v>
      </c>
      <c r="AA216" s="99">
        <v>2120</v>
      </c>
      <c r="AB216" s="99">
        <v>848</v>
      </c>
      <c r="AC216" s="99">
        <v>4240</v>
      </c>
    </row>
    <row r="217" spans="1:29" ht="13.5" thickBot="1" x14ac:dyDescent="0.25">
      <c r="A217" s="1580"/>
      <c r="B217" s="1547" t="s">
        <v>506</v>
      </c>
      <c r="C217" s="1547"/>
      <c r="D217" s="1547"/>
      <c r="E217" s="229">
        <f>Прайс!D299</f>
        <v>120</v>
      </c>
      <c r="F217" s="284">
        <f>IF(H217=0,0,IF(ROUND(E217-E217*$F$3,0)=E217,0,ROUND(E217-E217*$F$3,0)))</f>
        <v>0</v>
      </c>
      <c r="G217" s="207">
        <f>H217*F217</f>
        <v>0</v>
      </c>
      <c r="H217" s="403">
        <f>I217</f>
        <v>0</v>
      </c>
      <c r="I217" s="760"/>
      <c r="L217" s="19"/>
      <c r="M217" s="19"/>
      <c r="N217" s="191"/>
      <c r="O217" s="191"/>
      <c r="Z217" s="99">
        <v>1065</v>
      </c>
      <c r="AA217" s="99">
        <v>2130</v>
      </c>
      <c r="AB217" s="99">
        <v>852</v>
      </c>
      <c r="AC217" s="99">
        <v>4260</v>
      </c>
    </row>
    <row r="218" spans="1:29" x14ac:dyDescent="0.2">
      <c r="A218" s="199"/>
      <c r="B218" s="18"/>
      <c r="C218" s="18"/>
      <c r="D218" s="18"/>
      <c r="E218" s="200"/>
      <c r="F218" s="201"/>
      <c r="G218" s="201"/>
      <c r="H218" s="189"/>
      <c r="I218" s="19"/>
      <c r="L218" s="20"/>
      <c r="M218" s="20"/>
      <c r="Z218" s="99">
        <v>1070</v>
      </c>
      <c r="AA218" s="99">
        <v>2140</v>
      </c>
      <c r="AB218" s="99">
        <v>856</v>
      </c>
      <c r="AC218" s="99">
        <v>4280</v>
      </c>
    </row>
    <row r="219" spans="1:29" x14ac:dyDescent="0.2">
      <c r="A219" s="202"/>
      <c r="B219" s="18"/>
      <c r="C219" s="18"/>
      <c r="D219" s="18"/>
      <c r="E219" s="200"/>
      <c r="F219" s="201"/>
      <c r="G219" s="201"/>
      <c r="H219" s="189"/>
      <c r="I219" s="19"/>
      <c r="L219" s="20"/>
      <c r="M219" s="20"/>
      <c r="Z219" s="99">
        <v>1075</v>
      </c>
      <c r="AA219" s="99">
        <v>2150</v>
      </c>
      <c r="AB219" s="99">
        <v>860</v>
      </c>
      <c r="AC219" s="99">
        <v>4300</v>
      </c>
    </row>
    <row r="220" spans="1:29" x14ac:dyDescent="0.2">
      <c r="A220" s="199"/>
      <c r="B220" s="18"/>
      <c r="C220" s="18"/>
      <c r="D220" s="18"/>
      <c r="E220" s="200"/>
      <c r="F220" s="201"/>
      <c r="G220" s="201"/>
      <c r="H220" s="189"/>
      <c r="I220" s="19"/>
      <c r="L220" s="101"/>
      <c r="M220" s="19"/>
      <c r="Z220" s="99">
        <v>1080</v>
      </c>
      <c r="AA220" s="99">
        <v>2160</v>
      </c>
      <c r="AB220" s="99">
        <v>864</v>
      </c>
      <c r="AC220" s="99">
        <v>4320</v>
      </c>
    </row>
    <row r="221" spans="1:29" x14ac:dyDescent="0.2">
      <c r="A221" s="199"/>
      <c r="B221" s="18"/>
      <c r="C221" s="18"/>
      <c r="D221" s="18"/>
      <c r="E221" s="200"/>
      <c r="F221" s="201"/>
      <c r="G221" s="201"/>
      <c r="H221" s="189"/>
      <c r="I221" s="19"/>
      <c r="L221" s="101"/>
      <c r="M221" s="19"/>
      <c r="Z221" s="99">
        <v>1085</v>
      </c>
      <c r="AA221" s="99">
        <v>2170</v>
      </c>
      <c r="AB221" s="99">
        <v>868</v>
      </c>
      <c r="AC221" s="99">
        <v>4340</v>
      </c>
    </row>
    <row r="222" spans="1:29" x14ac:dyDescent="0.2">
      <c r="Z222" s="99">
        <v>1090</v>
      </c>
      <c r="AA222" s="99">
        <v>2180</v>
      </c>
      <c r="AB222" s="99">
        <v>872</v>
      </c>
      <c r="AC222" s="99">
        <v>4360</v>
      </c>
    </row>
    <row r="223" spans="1:29" x14ac:dyDescent="0.2">
      <c r="Z223" s="99">
        <v>1095</v>
      </c>
      <c r="AA223" s="99">
        <v>2190</v>
      </c>
      <c r="AB223" s="99">
        <v>876</v>
      </c>
      <c r="AC223" s="99">
        <v>4380</v>
      </c>
    </row>
    <row r="224" spans="1:29" x14ac:dyDescent="0.2">
      <c r="Z224" s="99">
        <v>1100</v>
      </c>
      <c r="AA224" s="99">
        <v>2200</v>
      </c>
      <c r="AB224" s="99">
        <v>880</v>
      </c>
      <c r="AC224" s="99">
        <v>4400</v>
      </c>
    </row>
    <row r="225" spans="26:29" x14ac:dyDescent="0.2">
      <c r="Z225" s="99">
        <v>1105</v>
      </c>
      <c r="AA225" s="99">
        <v>2210</v>
      </c>
      <c r="AB225" s="99">
        <v>884</v>
      </c>
      <c r="AC225" s="99">
        <v>4420</v>
      </c>
    </row>
    <row r="226" spans="26:29" x14ac:dyDescent="0.2">
      <c r="Z226" s="99">
        <v>1110</v>
      </c>
      <c r="AA226" s="99">
        <v>2220</v>
      </c>
      <c r="AB226" s="99">
        <v>888</v>
      </c>
      <c r="AC226" s="99">
        <v>4440</v>
      </c>
    </row>
    <row r="227" spans="26:29" x14ac:dyDescent="0.2">
      <c r="Z227" s="99">
        <v>1115</v>
      </c>
      <c r="AA227" s="99">
        <v>2230</v>
      </c>
      <c r="AB227" s="99">
        <v>892</v>
      </c>
      <c r="AC227" s="99">
        <v>4460</v>
      </c>
    </row>
    <row r="228" spans="26:29" x14ac:dyDescent="0.2">
      <c r="Z228" s="99">
        <v>1120</v>
      </c>
      <c r="AA228" s="99">
        <v>2240</v>
      </c>
      <c r="AB228" s="99">
        <v>896</v>
      </c>
      <c r="AC228" s="99">
        <v>4480</v>
      </c>
    </row>
    <row r="229" spans="26:29" x14ac:dyDescent="0.2">
      <c r="Z229" s="99">
        <v>1125</v>
      </c>
      <c r="AA229" s="99">
        <v>2250</v>
      </c>
      <c r="AB229" s="99">
        <v>900</v>
      </c>
      <c r="AC229" s="99">
        <v>4500</v>
      </c>
    </row>
    <row r="230" spans="26:29" x14ac:dyDescent="0.2">
      <c r="Z230" s="99">
        <v>1130</v>
      </c>
      <c r="AA230" s="99">
        <v>2260</v>
      </c>
      <c r="AB230" s="99">
        <v>904</v>
      </c>
      <c r="AC230" s="99">
        <v>4520</v>
      </c>
    </row>
    <row r="231" spans="26:29" x14ac:dyDescent="0.2">
      <c r="Z231" s="99">
        <v>1135</v>
      </c>
      <c r="AA231" s="99">
        <v>2270</v>
      </c>
      <c r="AB231" s="99">
        <v>908</v>
      </c>
      <c r="AC231" s="99">
        <v>4540</v>
      </c>
    </row>
    <row r="232" spans="26:29" x14ac:dyDescent="0.2">
      <c r="Z232" s="99">
        <v>1140</v>
      </c>
      <c r="AA232" s="99">
        <v>2280</v>
      </c>
      <c r="AB232" s="99">
        <v>912</v>
      </c>
      <c r="AC232" s="99">
        <v>4560</v>
      </c>
    </row>
    <row r="233" spans="26:29" x14ac:dyDescent="0.2">
      <c r="Z233" s="99">
        <v>1145</v>
      </c>
      <c r="AA233" s="99">
        <v>2290</v>
      </c>
      <c r="AB233" s="99">
        <v>916</v>
      </c>
      <c r="AC233" s="99">
        <v>4580</v>
      </c>
    </row>
    <row r="234" spans="26:29" x14ac:dyDescent="0.2">
      <c r="Z234" s="99">
        <v>1150</v>
      </c>
      <c r="AA234" s="99">
        <v>2300</v>
      </c>
      <c r="AB234" s="99">
        <v>920</v>
      </c>
      <c r="AC234" s="99">
        <v>4600</v>
      </c>
    </row>
    <row r="235" spans="26:29" x14ac:dyDescent="0.2">
      <c r="Z235" s="99">
        <v>1155</v>
      </c>
      <c r="AA235" s="99">
        <v>2310</v>
      </c>
      <c r="AB235" s="99">
        <v>924</v>
      </c>
      <c r="AC235" s="99">
        <v>4620</v>
      </c>
    </row>
    <row r="236" spans="26:29" x14ac:dyDescent="0.2">
      <c r="Z236" s="99">
        <v>1160</v>
      </c>
      <c r="AA236" s="99">
        <v>2320</v>
      </c>
      <c r="AB236" s="99">
        <v>928</v>
      </c>
      <c r="AC236" s="99">
        <v>4640</v>
      </c>
    </row>
    <row r="237" spans="26:29" x14ac:dyDescent="0.2">
      <c r="Z237" s="99">
        <v>1165</v>
      </c>
      <c r="AA237" s="99">
        <v>2330</v>
      </c>
      <c r="AB237" s="99">
        <v>932</v>
      </c>
      <c r="AC237" s="99">
        <v>4660</v>
      </c>
    </row>
    <row r="238" spans="26:29" x14ac:dyDescent="0.2">
      <c r="Z238" s="99">
        <v>1170</v>
      </c>
      <c r="AA238" s="99">
        <v>2340</v>
      </c>
      <c r="AB238" s="99">
        <v>936</v>
      </c>
      <c r="AC238" s="99">
        <v>4680</v>
      </c>
    </row>
    <row r="239" spans="26:29" x14ac:dyDescent="0.2">
      <c r="Z239" s="99">
        <v>1175</v>
      </c>
      <c r="AA239" s="99">
        <v>2350</v>
      </c>
      <c r="AB239" s="99">
        <v>940</v>
      </c>
      <c r="AC239" s="99">
        <v>4700</v>
      </c>
    </row>
    <row r="240" spans="26:29" x14ac:dyDescent="0.2">
      <c r="Z240" s="99">
        <v>1180</v>
      </c>
      <c r="AA240" s="99">
        <v>2360</v>
      </c>
      <c r="AB240" s="99">
        <v>944</v>
      </c>
      <c r="AC240" s="99">
        <v>4720</v>
      </c>
    </row>
    <row r="241" spans="26:29" x14ac:dyDescent="0.2">
      <c r="Z241" s="99">
        <v>1185</v>
      </c>
      <c r="AA241" s="99">
        <v>2370</v>
      </c>
      <c r="AB241" s="99">
        <v>948</v>
      </c>
      <c r="AC241" s="99">
        <v>4740</v>
      </c>
    </row>
    <row r="242" spans="26:29" x14ac:dyDescent="0.2">
      <c r="Z242" s="99">
        <v>1190</v>
      </c>
      <c r="AA242" s="99">
        <v>2380</v>
      </c>
      <c r="AB242" s="99">
        <v>952</v>
      </c>
      <c r="AC242" s="99">
        <v>4760</v>
      </c>
    </row>
    <row r="243" spans="26:29" x14ac:dyDescent="0.2">
      <c r="Z243" s="99">
        <v>1195</v>
      </c>
      <c r="AA243" s="99">
        <v>2390</v>
      </c>
      <c r="AB243" s="99">
        <v>956</v>
      </c>
      <c r="AC243" s="99">
        <v>4780</v>
      </c>
    </row>
    <row r="244" spans="26:29" x14ac:dyDescent="0.2">
      <c r="Z244" s="99">
        <v>1200</v>
      </c>
      <c r="AA244" s="99">
        <v>2400</v>
      </c>
      <c r="AB244" s="99">
        <v>960</v>
      </c>
      <c r="AC244" s="99">
        <v>4800</v>
      </c>
    </row>
    <row r="245" spans="26:29" x14ac:dyDescent="0.2">
      <c r="Z245" s="99">
        <v>1205</v>
      </c>
      <c r="AA245" s="99">
        <v>2410</v>
      </c>
      <c r="AB245" s="99">
        <v>964</v>
      </c>
      <c r="AC245" s="99">
        <v>4820</v>
      </c>
    </row>
    <row r="246" spans="26:29" x14ac:dyDescent="0.2">
      <c r="Z246" s="99">
        <v>1210</v>
      </c>
      <c r="AA246" s="99">
        <v>2420</v>
      </c>
      <c r="AB246" s="99">
        <v>968</v>
      </c>
      <c r="AC246" s="99">
        <v>4840</v>
      </c>
    </row>
    <row r="247" spans="26:29" x14ac:dyDescent="0.2">
      <c r="Z247" s="99">
        <v>1215</v>
      </c>
      <c r="AA247" s="99">
        <v>2430</v>
      </c>
      <c r="AB247" s="99">
        <v>972</v>
      </c>
      <c r="AC247" s="99">
        <v>4860</v>
      </c>
    </row>
    <row r="248" spans="26:29" x14ac:dyDescent="0.2">
      <c r="Z248" s="99">
        <v>1220</v>
      </c>
      <c r="AA248" s="99">
        <v>2440</v>
      </c>
      <c r="AB248" s="99">
        <v>976</v>
      </c>
      <c r="AC248" s="99">
        <v>4880</v>
      </c>
    </row>
    <row r="249" spans="26:29" x14ac:dyDescent="0.2">
      <c r="Z249" s="99">
        <v>1225</v>
      </c>
      <c r="AA249" s="99">
        <v>2450</v>
      </c>
      <c r="AB249" s="99">
        <v>980</v>
      </c>
      <c r="AC249" s="99">
        <v>4900</v>
      </c>
    </row>
    <row r="250" spans="26:29" x14ac:dyDescent="0.2">
      <c r="Z250" s="99">
        <v>1230</v>
      </c>
      <c r="AA250" s="99">
        <v>2460</v>
      </c>
      <c r="AB250" s="99">
        <v>984</v>
      </c>
      <c r="AC250" s="99">
        <v>4920</v>
      </c>
    </row>
    <row r="251" spans="26:29" x14ac:dyDescent="0.2">
      <c r="Z251" s="99">
        <v>1235</v>
      </c>
      <c r="AA251" s="99">
        <v>2470</v>
      </c>
      <c r="AB251" s="99">
        <v>988</v>
      </c>
      <c r="AC251" s="99">
        <v>4940</v>
      </c>
    </row>
    <row r="252" spans="26:29" x14ac:dyDescent="0.2">
      <c r="Z252" s="99">
        <v>1240</v>
      </c>
      <c r="AA252" s="99">
        <v>2480</v>
      </c>
      <c r="AB252" s="99">
        <v>992</v>
      </c>
      <c r="AC252" s="99">
        <v>4960</v>
      </c>
    </row>
    <row r="253" spans="26:29" x14ac:dyDescent="0.2">
      <c r="Z253" s="99">
        <v>1245</v>
      </c>
      <c r="AA253" s="99">
        <v>2490</v>
      </c>
      <c r="AB253" s="99">
        <v>996</v>
      </c>
      <c r="AC253" s="99">
        <v>4980</v>
      </c>
    </row>
    <row r="254" spans="26:29" x14ac:dyDescent="0.2">
      <c r="Z254" s="99">
        <v>1250</v>
      </c>
      <c r="AA254" s="99">
        <v>2500</v>
      </c>
      <c r="AB254" s="99">
        <v>1000</v>
      </c>
      <c r="AC254" s="99">
        <v>5000</v>
      </c>
    </row>
    <row r="255" spans="26:29" x14ac:dyDescent="0.2">
      <c r="Z255" s="99">
        <v>1255</v>
      </c>
      <c r="AA255" s="99">
        <v>2510</v>
      </c>
      <c r="AB255" s="99">
        <v>1004</v>
      </c>
      <c r="AC255" s="99">
        <v>5020</v>
      </c>
    </row>
    <row r="256" spans="26:29" x14ac:dyDescent="0.2">
      <c r="Z256" s="99">
        <v>1260</v>
      </c>
      <c r="AA256" s="99">
        <v>2520</v>
      </c>
      <c r="AB256" s="99">
        <v>1008</v>
      </c>
      <c r="AC256" s="99">
        <v>5040</v>
      </c>
    </row>
    <row r="257" spans="26:29" x14ac:dyDescent="0.2">
      <c r="Z257" s="99">
        <v>1265</v>
      </c>
      <c r="AA257" s="99">
        <v>2530</v>
      </c>
      <c r="AB257" s="99">
        <v>1012</v>
      </c>
      <c r="AC257" s="99">
        <v>5060</v>
      </c>
    </row>
    <row r="258" spans="26:29" x14ac:dyDescent="0.2">
      <c r="Z258" s="99">
        <v>1270</v>
      </c>
      <c r="AA258" s="99">
        <v>2540</v>
      </c>
      <c r="AB258" s="99">
        <v>1016</v>
      </c>
      <c r="AC258" s="99">
        <v>5080</v>
      </c>
    </row>
    <row r="259" spans="26:29" x14ac:dyDescent="0.2">
      <c r="Z259" s="99">
        <v>1275</v>
      </c>
      <c r="AA259" s="99">
        <v>2550</v>
      </c>
      <c r="AB259" s="99">
        <v>1020</v>
      </c>
      <c r="AC259" s="99">
        <v>5100</v>
      </c>
    </row>
    <row r="260" spans="26:29" x14ac:dyDescent="0.2">
      <c r="Z260" s="99">
        <v>1280</v>
      </c>
      <c r="AA260" s="99">
        <v>2560</v>
      </c>
      <c r="AB260" s="99">
        <v>1024</v>
      </c>
      <c r="AC260" s="99">
        <v>5120</v>
      </c>
    </row>
    <row r="261" spans="26:29" x14ac:dyDescent="0.2">
      <c r="Z261" s="99">
        <v>1285</v>
      </c>
      <c r="AA261" s="99">
        <v>2570</v>
      </c>
      <c r="AB261" s="99">
        <v>1028</v>
      </c>
      <c r="AC261" s="99">
        <v>5140</v>
      </c>
    </row>
    <row r="262" spans="26:29" x14ac:dyDescent="0.2">
      <c r="Z262" s="99">
        <v>1290</v>
      </c>
      <c r="AA262" s="99">
        <v>2580</v>
      </c>
      <c r="AB262" s="99">
        <v>1032</v>
      </c>
      <c r="AC262" s="99">
        <v>5160</v>
      </c>
    </row>
    <row r="263" spans="26:29" x14ac:dyDescent="0.2">
      <c r="Z263" s="99">
        <v>1295</v>
      </c>
      <c r="AA263" s="99">
        <v>2590</v>
      </c>
      <c r="AB263" s="99">
        <v>1036</v>
      </c>
      <c r="AC263" s="99">
        <v>5180</v>
      </c>
    </row>
    <row r="264" spans="26:29" x14ac:dyDescent="0.2">
      <c r="Z264" s="99">
        <v>1300</v>
      </c>
      <c r="AA264" s="99">
        <v>2600</v>
      </c>
      <c r="AB264" s="99">
        <v>1040</v>
      </c>
      <c r="AC264" s="99">
        <v>5200</v>
      </c>
    </row>
    <row r="265" spans="26:29" x14ac:dyDescent="0.2">
      <c r="Z265" s="99">
        <v>1305</v>
      </c>
      <c r="AA265" s="99">
        <v>2610</v>
      </c>
      <c r="AB265" s="99">
        <v>1044</v>
      </c>
      <c r="AC265" s="99">
        <v>5220</v>
      </c>
    </row>
    <row r="266" spans="26:29" x14ac:dyDescent="0.2">
      <c r="Z266" s="99">
        <v>1310</v>
      </c>
      <c r="AA266" s="99">
        <v>2620</v>
      </c>
      <c r="AB266" s="99">
        <v>1048</v>
      </c>
      <c r="AC266" s="99">
        <v>5240</v>
      </c>
    </row>
    <row r="267" spans="26:29" x14ac:dyDescent="0.2">
      <c r="Z267" s="99">
        <v>1315</v>
      </c>
      <c r="AA267" s="99">
        <v>2630</v>
      </c>
      <c r="AB267" s="99">
        <v>1052</v>
      </c>
      <c r="AC267" s="99">
        <v>5260</v>
      </c>
    </row>
    <row r="268" spans="26:29" x14ac:dyDescent="0.2">
      <c r="Z268" s="99">
        <v>1320</v>
      </c>
      <c r="AA268" s="99">
        <v>2640</v>
      </c>
      <c r="AB268" s="99">
        <v>1056</v>
      </c>
      <c r="AC268" s="99">
        <v>5280</v>
      </c>
    </row>
    <row r="269" spans="26:29" x14ac:dyDescent="0.2">
      <c r="Z269" s="99">
        <v>1325</v>
      </c>
      <c r="AA269" s="99">
        <v>2650</v>
      </c>
      <c r="AB269" s="99">
        <v>1060</v>
      </c>
      <c r="AC269" s="99">
        <v>5300</v>
      </c>
    </row>
    <row r="270" spans="26:29" x14ac:dyDescent="0.2">
      <c r="Z270" s="99">
        <v>1330</v>
      </c>
      <c r="AA270" s="99">
        <v>2660</v>
      </c>
      <c r="AB270" s="99">
        <v>1064</v>
      </c>
      <c r="AC270" s="99">
        <v>5320</v>
      </c>
    </row>
    <row r="271" spans="26:29" x14ac:dyDescent="0.2">
      <c r="Z271" s="99">
        <v>1335</v>
      </c>
      <c r="AA271" s="99">
        <v>2670</v>
      </c>
      <c r="AB271" s="99">
        <v>1068</v>
      </c>
      <c r="AC271" s="99">
        <v>5340</v>
      </c>
    </row>
    <row r="272" spans="26:29" x14ac:dyDescent="0.2">
      <c r="Z272" s="99">
        <v>1340</v>
      </c>
      <c r="AA272" s="99">
        <v>2680</v>
      </c>
      <c r="AB272" s="99">
        <v>1072</v>
      </c>
      <c r="AC272" s="99">
        <v>5360</v>
      </c>
    </row>
    <row r="273" spans="26:29" x14ac:dyDescent="0.2">
      <c r="Z273" s="99">
        <v>1345</v>
      </c>
      <c r="AA273" s="99">
        <v>2690</v>
      </c>
      <c r="AB273" s="99">
        <v>1076</v>
      </c>
      <c r="AC273" s="99">
        <v>5380</v>
      </c>
    </row>
    <row r="274" spans="26:29" x14ac:dyDescent="0.2">
      <c r="Z274" s="99">
        <v>1350</v>
      </c>
      <c r="AA274" s="99">
        <v>2700</v>
      </c>
      <c r="AB274" s="99">
        <v>1080</v>
      </c>
      <c r="AC274" s="99">
        <v>5400</v>
      </c>
    </row>
    <row r="275" spans="26:29" x14ac:dyDescent="0.2">
      <c r="Z275" s="99">
        <v>1355</v>
      </c>
      <c r="AA275" s="99">
        <v>2710</v>
      </c>
      <c r="AB275" s="99">
        <v>1084</v>
      </c>
      <c r="AC275" s="99">
        <v>5420</v>
      </c>
    </row>
    <row r="276" spans="26:29" x14ac:dyDescent="0.2">
      <c r="Z276" s="99">
        <v>1360</v>
      </c>
      <c r="AA276" s="99">
        <v>2720</v>
      </c>
      <c r="AB276" s="99">
        <v>1088</v>
      </c>
      <c r="AC276" s="99">
        <v>5440</v>
      </c>
    </row>
    <row r="277" spans="26:29" x14ac:dyDescent="0.2">
      <c r="Z277" s="99">
        <v>1365</v>
      </c>
      <c r="AA277" s="99">
        <v>2730</v>
      </c>
      <c r="AB277" s="99">
        <v>1092</v>
      </c>
      <c r="AC277" s="99">
        <v>5460</v>
      </c>
    </row>
    <row r="278" spans="26:29" x14ac:dyDescent="0.2">
      <c r="Z278" s="99">
        <v>1370</v>
      </c>
      <c r="AA278" s="99">
        <v>2740</v>
      </c>
      <c r="AB278" s="99">
        <v>1096</v>
      </c>
      <c r="AC278" s="99">
        <v>5480</v>
      </c>
    </row>
    <row r="279" spans="26:29" x14ac:dyDescent="0.2">
      <c r="Z279" s="99">
        <v>1375</v>
      </c>
      <c r="AA279" s="99">
        <v>2750</v>
      </c>
      <c r="AB279" s="99">
        <v>1100</v>
      </c>
      <c r="AC279" s="99">
        <v>5500</v>
      </c>
    </row>
    <row r="280" spans="26:29" x14ac:dyDescent="0.2">
      <c r="Z280" s="99">
        <v>1380</v>
      </c>
      <c r="AA280" s="99">
        <v>2760</v>
      </c>
      <c r="AB280" s="99">
        <v>1104</v>
      </c>
      <c r="AC280" s="99">
        <v>5520</v>
      </c>
    </row>
    <row r="281" spans="26:29" x14ac:dyDescent="0.2">
      <c r="Z281" s="99">
        <v>1385</v>
      </c>
      <c r="AA281" s="99">
        <v>2770</v>
      </c>
      <c r="AB281" s="99">
        <v>1108</v>
      </c>
      <c r="AC281" s="99">
        <v>5540</v>
      </c>
    </row>
    <row r="282" spans="26:29" x14ac:dyDescent="0.2">
      <c r="Z282" s="99">
        <v>1390</v>
      </c>
      <c r="AA282" s="99">
        <v>2780</v>
      </c>
      <c r="AB282" s="99">
        <v>1112</v>
      </c>
      <c r="AC282" s="99">
        <v>5560</v>
      </c>
    </row>
    <row r="283" spans="26:29" x14ac:dyDescent="0.2">
      <c r="Z283" s="99">
        <v>1395</v>
      </c>
      <c r="AA283" s="99">
        <v>2790</v>
      </c>
      <c r="AB283" s="99">
        <v>1116</v>
      </c>
      <c r="AC283" s="99">
        <v>5580</v>
      </c>
    </row>
    <row r="284" spans="26:29" x14ac:dyDescent="0.2">
      <c r="Z284" s="99">
        <v>1400</v>
      </c>
      <c r="AA284" s="99">
        <v>2800</v>
      </c>
      <c r="AB284" s="99">
        <v>1120</v>
      </c>
      <c r="AC284" s="99">
        <v>5600</v>
      </c>
    </row>
    <row r="285" spans="26:29" x14ac:dyDescent="0.2">
      <c r="Z285" s="99">
        <v>1405</v>
      </c>
      <c r="AA285" s="99">
        <v>2810</v>
      </c>
      <c r="AB285" s="99">
        <v>1124</v>
      </c>
      <c r="AC285" s="99">
        <v>5620</v>
      </c>
    </row>
    <row r="286" spans="26:29" x14ac:dyDescent="0.2">
      <c r="Z286" s="99">
        <v>1410</v>
      </c>
      <c r="AA286" s="99">
        <v>2820</v>
      </c>
      <c r="AB286" s="99">
        <v>1128</v>
      </c>
      <c r="AC286" s="99">
        <v>5640</v>
      </c>
    </row>
    <row r="287" spans="26:29" x14ac:dyDescent="0.2">
      <c r="Z287" s="99">
        <v>1415</v>
      </c>
      <c r="AA287" s="99">
        <v>2830</v>
      </c>
      <c r="AB287" s="99">
        <v>1132</v>
      </c>
      <c r="AC287" s="99">
        <v>5660</v>
      </c>
    </row>
    <row r="288" spans="26:29" x14ac:dyDescent="0.2">
      <c r="Z288" s="99">
        <v>1420</v>
      </c>
      <c r="AA288" s="99">
        <v>2840</v>
      </c>
      <c r="AB288" s="99">
        <v>1136</v>
      </c>
      <c r="AC288" s="99">
        <v>5680</v>
      </c>
    </row>
    <row r="289" spans="26:29" x14ac:dyDescent="0.2">
      <c r="Z289" s="99">
        <v>1425</v>
      </c>
      <c r="AA289" s="99">
        <v>2850</v>
      </c>
      <c r="AB289" s="99">
        <v>1140</v>
      </c>
      <c r="AC289" s="99">
        <v>5700</v>
      </c>
    </row>
    <row r="290" spans="26:29" x14ac:dyDescent="0.2">
      <c r="Z290" s="99">
        <v>1430</v>
      </c>
      <c r="AA290" s="99">
        <v>2860</v>
      </c>
      <c r="AB290" s="99">
        <v>1144</v>
      </c>
      <c r="AC290" s="99">
        <v>5720</v>
      </c>
    </row>
    <row r="291" spans="26:29" x14ac:dyDescent="0.2">
      <c r="Z291" s="99">
        <v>1435</v>
      </c>
      <c r="AA291" s="99">
        <v>2870</v>
      </c>
      <c r="AB291" s="99">
        <v>1148</v>
      </c>
      <c r="AC291" s="99">
        <v>5740</v>
      </c>
    </row>
    <row r="292" spans="26:29" x14ac:dyDescent="0.2">
      <c r="Z292" s="99">
        <v>1440</v>
      </c>
      <c r="AA292" s="99">
        <v>2880</v>
      </c>
      <c r="AB292" s="99">
        <v>1152</v>
      </c>
      <c r="AC292" s="99">
        <v>5760</v>
      </c>
    </row>
    <row r="293" spans="26:29" x14ac:dyDescent="0.2">
      <c r="Z293" s="99">
        <v>1445</v>
      </c>
      <c r="AA293" s="99">
        <v>2890</v>
      </c>
      <c r="AB293" s="99">
        <v>1156</v>
      </c>
      <c r="AC293" s="99">
        <v>5780</v>
      </c>
    </row>
    <row r="294" spans="26:29" x14ac:dyDescent="0.2">
      <c r="Z294" s="99">
        <v>1450</v>
      </c>
      <c r="AA294" s="99">
        <v>2900</v>
      </c>
      <c r="AB294" s="99">
        <v>1160</v>
      </c>
      <c r="AC294" s="99">
        <v>5800</v>
      </c>
    </row>
    <row r="295" spans="26:29" x14ac:dyDescent="0.2">
      <c r="Z295" s="99">
        <v>1455</v>
      </c>
      <c r="AA295" s="99">
        <v>2910</v>
      </c>
      <c r="AB295" s="99">
        <v>1164</v>
      </c>
      <c r="AC295" s="99">
        <v>5820</v>
      </c>
    </row>
    <row r="296" spans="26:29" x14ac:dyDescent="0.2">
      <c r="Z296" s="99">
        <v>1460</v>
      </c>
      <c r="AA296" s="99">
        <v>2920</v>
      </c>
      <c r="AB296" s="99">
        <v>1168</v>
      </c>
      <c r="AC296" s="99">
        <v>5840</v>
      </c>
    </row>
    <row r="297" spans="26:29" x14ac:dyDescent="0.2">
      <c r="Z297" s="99">
        <v>1465</v>
      </c>
      <c r="AA297" s="99">
        <v>2930</v>
      </c>
      <c r="AB297" s="99">
        <v>1172</v>
      </c>
      <c r="AC297" s="99">
        <v>5860</v>
      </c>
    </row>
    <row r="298" spans="26:29" x14ac:dyDescent="0.2">
      <c r="Z298" s="99">
        <v>1470</v>
      </c>
      <c r="AA298" s="99">
        <v>2940</v>
      </c>
      <c r="AB298" s="99">
        <v>1176</v>
      </c>
      <c r="AC298" s="99">
        <v>5880</v>
      </c>
    </row>
    <row r="299" spans="26:29" x14ac:dyDescent="0.2">
      <c r="Z299" s="99">
        <v>1475</v>
      </c>
      <c r="AA299" s="99">
        <v>2950</v>
      </c>
      <c r="AB299" s="99">
        <v>1180</v>
      </c>
      <c r="AC299" s="99">
        <v>5900</v>
      </c>
    </row>
    <row r="300" spans="26:29" x14ac:dyDescent="0.2">
      <c r="Z300" s="99">
        <v>1480</v>
      </c>
      <c r="AA300" s="99">
        <v>2960</v>
      </c>
      <c r="AB300" s="99">
        <v>1184</v>
      </c>
      <c r="AC300" s="99">
        <v>5920</v>
      </c>
    </row>
    <row r="301" spans="26:29" x14ac:dyDescent="0.2">
      <c r="Z301" s="99">
        <v>1485</v>
      </c>
      <c r="AA301" s="99">
        <v>2970</v>
      </c>
      <c r="AB301" s="99">
        <v>1188</v>
      </c>
      <c r="AC301" s="99">
        <v>5940</v>
      </c>
    </row>
    <row r="302" spans="26:29" x14ac:dyDescent="0.2">
      <c r="Z302" s="99">
        <v>1490</v>
      </c>
      <c r="AA302" s="99">
        <v>2980</v>
      </c>
      <c r="AB302" s="99">
        <v>1192</v>
      </c>
      <c r="AC302" s="99">
        <v>5960</v>
      </c>
    </row>
    <row r="303" spans="26:29" x14ac:dyDescent="0.2">
      <c r="Z303" s="99">
        <v>1495</v>
      </c>
      <c r="AA303" s="99">
        <v>2990</v>
      </c>
      <c r="AB303" s="99">
        <v>1196</v>
      </c>
      <c r="AC303" s="99">
        <v>5980</v>
      </c>
    </row>
    <row r="304" spans="26:29" x14ac:dyDescent="0.2">
      <c r="Z304" s="99">
        <v>1500</v>
      </c>
      <c r="AA304" s="99">
        <v>3000</v>
      </c>
      <c r="AB304" s="99">
        <v>1200</v>
      </c>
      <c r="AC304" s="99">
        <v>6000</v>
      </c>
    </row>
    <row r="305" spans="26:29" x14ac:dyDescent="0.2">
      <c r="Z305" s="99">
        <v>1505</v>
      </c>
      <c r="AA305" s="99">
        <v>3010</v>
      </c>
      <c r="AB305" s="99">
        <v>1204</v>
      </c>
      <c r="AC305" s="99">
        <v>6020</v>
      </c>
    </row>
    <row r="306" spans="26:29" x14ac:dyDescent="0.2">
      <c r="Z306" s="99">
        <v>1510</v>
      </c>
      <c r="AA306" s="99">
        <v>3020</v>
      </c>
      <c r="AB306" s="99">
        <v>1208</v>
      </c>
      <c r="AC306" s="99">
        <v>6040</v>
      </c>
    </row>
    <row r="307" spans="26:29" x14ac:dyDescent="0.2">
      <c r="Z307" s="99">
        <v>1515</v>
      </c>
      <c r="AA307" s="99">
        <v>3030</v>
      </c>
      <c r="AB307" s="99">
        <v>1212</v>
      </c>
      <c r="AC307" s="99">
        <v>6060</v>
      </c>
    </row>
    <row r="308" spans="26:29" x14ac:dyDescent="0.2">
      <c r="Z308" s="99">
        <v>1520</v>
      </c>
      <c r="AA308" s="99">
        <v>3040</v>
      </c>
      <c r="AB308" s="99">
        <v>1216</v>
      </c>
      <c r="AC308" s="99">
        <v>6080</v>
      </c>
    </row>
    <row r="309" spans="26:29" x14ac:dyDescent="0.2">
      <c r="Z309" s="99">
        <v>1525</v>
      </c>
      <c r="AA309" s="99">
        <v>3050</v>
      </c>
      <c r="AB309" s="99">
        <v>1220</v>
      </c>
      <c r="AC309" s="99">
        <v>6100</v>
      </c>
    </row>
    <row r="310" spans="26:29" x14ac:dyDescent="0.2">
      <c r="Z310" s="99">
        <v>1530</v>
      </c>
      <c r="AA310" s="99">
        <v>3060</v>
      </c>
      <c r="AB310" s="99">
        <v>1224</v>
      </c>
      <c r="AC310" s="99">
        <v>6120</v>
      </c>
    </row>
    <row r="311" spans="26:29" x14ac:dyDescent="0.2">
      <c r="Z311" s="99">
        <v>1535</v>
      </c>
      <c r="AA311" s="99">
        <v>3070</v>
      </c>
      <c r="AB311" s="99">
        <v>1228</v>
      </c>
      <c r="AC311" s="99">
        <v>6140</v>
      </c>
    </row>
    <row r="312" spans="26:29" x14ac:dyDescent="0.2">
      <c r="Z312" s="99">
        <v>1540</v>
      </c>
      <c r="AA312" s="99">
        <v>3080</v>
      </c>
      <c r="AB312" s="99">
        <v>1232</v>
      </c>
      <c r="AC312" s="99">
        <v>6160</v>
      </c>
    </row>
    <row r="313" spans="26:29" x14ac:dyDescent="0.2">
      <c r="Z313" s="99">
        <v>1545</v>
      </c>
      <c r="AA313" s="99">
        <v>3090</v>
      </c>
      <c r="AB313" s="99">
        <v>1236</v>
      </c>
      <c r="AC313" s="99">
        <v>6180</v>
      </c>
    </row>
    <row r="314" spans="26:29" x14ac:dyDescent="0.2">
      <c r="Z314" s="99">
        <v>1550</v>
      </c>
      <c r="AA314" s="99">
        <v>3100</v>
      </c>
      <c r="AB314" s="99">
        <v>1240</v>
      </c>
      <c r="AC314" s="99">
        <v>6200</v>
      </c>
    </row>
    <row r="315" spans="26:29" x14ac:dyDescent="0.2">
      <c r="Z315" s="99">
        <v>1555</v>
      </c>
      <c r="AA315" s="99">
        <v>3110</v>
      </c>
      <c r="AB315" s="99">
        <v>1244</v>
      </c>
      <c r="AC315" s="99">
        <v>6220</v>
      </c>
    </row>
    <row r="316" spans="26:29" x14ac:dyDescent="0.2">
      <c r="Z316" s="99">
        <v>1560</v>
      </c>
      <c r="AA316" s="99">
        <v>3120</v>
      </c>
      <c r="AB316" s="99">
        <v>1248</v>
      </c>
      <c r="AC316" s="99">
        <v>6240</v>
      </c>
    </row>
    <row r="317" spans="26:29" x14ac:dyDescent="0.2">
      <c r="Z317" s="99">
        <v>1565</v>
      </c>
      <c r="AA317" s="99">
        <v>3130</v>
      </c>
      <c r="AB317" s="99">
        <v>1252</v>
      </c>
      <c r="AC317" s="99">
        <v>6260</v>
      </c>
    </row>
    <row r="318" spans="26:29" x14ac:dyDescent="0.2">
      <c r="Z318" s="99">
        <v>1570</v>
      </c>
      <c r="AA318" s="99">
        <v>3140</v>
      </c>
      <c r="AB318" s="99">
        <v>1256</v>
      </c>
      <c r="AC318" s="99">
        <v>6280</v>
      </c>
    </row>
    <row r="319" spans="26:29" x14ac:dyDescent="0.2">
      <c r="Z319" s="99">
        <v>1575</v>
      </c>
      <c r="AA319" s="99">
        <v>3150</v>
      </c>
      <c r="AB319" s="99">
        <v>1260</v>
      </c>
      <c r="AC319" s="99">
        <v>6300</v>
      </c>
    </row>
    <row r="320" spans="26:29" x14ac:dyDescent="0.2">
      <c r="Z320" s="99">
        <v>1580</v>
      </c>
      <c r="AA320" s="99">
        <v>3160</v>
      </c>
      <c r="AB320" s="99">
        <v>1264</v>
      </c>
      <c r="AC320" s="99">
        <v>6320</v>
      </c>
    </row>
    <row r="321" spans="26:29" x14ac:dyDescent="0.2">
      <c r="Z321" s="99">
        <v>1585</v>
      </c>
      <c r="AA321" s="99">
        <v>3170</v>
      </c>
      <c r="AB321" s="99">
        <v>1268</v>
      </c>
      <c r="AC321" s="99">
        <v>6340</v>
      </c>
    </row>
    <row r="322" spans="26:29" x14ac:dyDescent="0.2">
      <c r="Z322" s="99">
        <v>1590</v>
      </c>
      <c r="AA322" s="99">
        <v>3180</v>
      </c>
      <c r="AB322" s="99">
        <v>1272</v>
      </c>
      <c r="AC322" s="99">
        <v>6360</v>
      </c>
    </row>
    <row r="323" spans="26:29" x14ac:dyDescent="0.2">
      <c r="Z323" s="99">
        <v>1595</v>
      </c>
      <c r="AA323" s="99">
        <v>3190</v>
      </c>
      <c r="AB323" s="99">
        <v>1276</v>
      </c>
      <c r="AC323" s="99">
        <v>6380</v>
      </c>
    </row>
    <row r="324" spans="26:29" x14ac:dyDescent="0.2">
      <c r="Z324" s="99">
        <v>1600</v>
      </c>
      <c r="AA324" s="99">
        <v>3200</v>
      </c>
      <c r="AB324" s="99">
        <v>1280</v>
      </c>
      <c r="AC324" s="99">
        <v>6400</v>
      </c>
    </row>
    <row r="325" spans="26:29" x14ac:dyDescent="0.2">
      <c r="Z325" s="99">
        <v>1605</v>
      </c>
      <c r="AA325" s="99">
        <v>3210</v>
      </c>
      <c r="AB325" s="99">
        <v>1284</v>
      </c>
      <c r="AC325" s="99">
        <v>6420</v>
      </c>
    </row>
    <row r="326" spans="26:29" x14ac:dyDescent="0.2">
      <c r="Z326" s="99">
        <v>1610</v>
      </c>
      <c r="AA326" s="99">
        <v>3220</v>
      </c>
      <c r="AB326" s="99">
        <v>1288</v>
      </c>
      <c r="AC326" s="99">
        <v>6440</v>
      </c>
    </row>
    <row r="327" spans="26:29" x14ac:dyDescent="0.2">
      <c r="Z327" s="99">
        <v>1615</v>
      </c>
      <c r="AA327" s="99">
        <v>3230</v>
      </c>
      <c r="AB327" s="99">
        <v>1292</v>
      </c>
      <c r="AC327" s="99">
        <v>6460</v>
      </c>
    </row>
    <row r="328" spans="26:29" x14ac:dyDescent="0.2">
      <c r="Z328" s="99">
        <v>1620</v>
      </c>
      <c r="AA328" s="99">
        <v>3240</v>
      </c>
      <c r="AB328" s="99">
        <v>1296</v>
      </c>
      <c r="AC328" s="99">
        <v>6480</v>
      </c>
    </row>
    <row r="329" spans="26:29" x14ac:dyDescent="0.2">
      <c r="Z329" s="99">
        <v>1625</v>
      </c>
      <c r="AA329" s="99">
        <v>3250</v>
      </c>
      <c r="AB329" s="99">
        <v>1300</v>
      </c>
      <c r="AC329" s="99">
        <v>6500</v>
      </c>
    </row>
    <row r="330" spans="26:29" x14ac:dyDescent="0.2">
      <c r="Z330" s="99">
        <v>1630</v>
      </c>
      <c r="AA330" s="99">
        <v>3260</v>
      </c>
      <c r="AB330" s="99">
        <v>1304</v>
      </c>
      <c r="AC330" s="99">
        <v>6520</v>
      </c>
    </row>
    <row r="331" spans="26:29" x14ac:dyDescent="0.2">
      <c r="Z331" s="99">
        <v>1635</v>
      </c>
      <c r="AA331" s="99">
        <v>3270</v>
      </c>
      <c r="AB331" s="99">
        <v>1308</v>
      </c>
      <c r="AC331" s="99">
        <v>6540</v>
      </c>
    </row>
    <row r="332" spans="26:29" x14ac:dyDescent="0.2">
      <c r="Z332" s="99">
        <v>1640</v>
      </c>
      <c r="AA332" s="99">
        <v>3280</v>
      </c>
      <c r="AB332" s="99">
        <v>1312</v>
      </c>
      <c r="AC332" s="99">
        <v>6560</v>
      </c>
    </row>
    <row r="333" spans="26:29" x14ac:dyDescent="0.2">
      <c r="Z333" s="99">
        <v>1645</v>
      </c>
      <c r="AA333" s="99">
        <v>3290</v>
      </c>
      <c r="AB333" s="99">
        <v>1316</v>
      </c>
      <c r="AC333" s="99">
        <v>6580</v>
      </c>
    </row>
    <row r="334" spans="26:29" x14ac:dyDescent="0.2">
      <c r="Z334" s="99">
        <v>1650</v>
      </c>
      <c r="AA334" s="99">
        <v>3300</v>
      </c>
      <c r="AB334" s="99">
        <v>1320</v>
      </c>
      <c r="AC334" s="99">
        <v>6600</v>
      </c>
    </row>
    <row r="335" spans="26:29" x14ac:dyDescent="0.2">
      <c r="Z335" s="99">
        <v>1655</v>
      </c>
      <c r="AA335" s="99">
        <v>3310</v>
      </c>
      <c r="AB335" s="99">
        <v>1324</v>
      </c>
      <c r="AC335" s="99">
        <v>6620</v>
      </c>
    </row>
    <row r="336" spans="26:29" x14ac:dyDescent="0.2">
      <c r="Z336" s="99">
        <v>1660</v>
      </c>
      <c r="AA336" s="99">
        <v>3320</v>
      </c>
      <c r="AB336" s="99">
        <v>1328</v>
      </c>
      <c r="AC336" s="99">
        <v>6640</v>
      </c>
    </row>
    <row r="337" spans="26:29" x14ac:dyDescent="0.2">
      <c r="Z337" s="99">
        <v>1665</v>
      </c>
      <c r="AA337" s="99">
        <v>3330</v>
      </c>
      <c r="AB337" s="99">
        <v>1332</v>
      </c>
      <c r="AC337" s="99">
        <v>6660</v>
      </c>
    </row>
    <row r="338" spans="26:29" x14ac:dyDescent="0.2">
      <c r="Z338" s="99">
        <v>1670</v>
      </c>
      <c r="AA338" s="99">
        <v>3340</v>
      </c>
      <c r="AB338" s="99">
        <v>1336</v>
      </c>
      <c r="AC338" s="99">
        <v>6680</v>
      </c>
    </row>
    <row r="339" spans="26:29" x14ac:dyDescent="0.2">
      <c r="Z339" s="99">
        <v>1675</v>
      </c>
      <c r="AA339" s="99">
        <v>3350</v>
      </c>
      <c r="AB339" s="99">
        <v>1340</v>
      </c>
      <c r="AC339" s="99">
        <v>6700</v>
      </c>
    </row>
    <row r="340" spans="26:29" x14ac:dyDescent="0.2">
      <c r="Z340" s="99">
        <v>1680</v>
      </c>
      <c r="AA340" s="99">
        <v>3360</v>
      </c>
      <c r="AB340" s="99">
        <v>1344</v>
      </c>
      <c r="AC340" s="99">
        <v>6720</v>
      </c>
    </row>
    <row r="341" spans="26:29" x14ac:dyDescent="0.2">
      <c r="Z341" s="99">
        <v>1685</v>
      </c>
      <c r="AA341" s="99">
        <v>3370</v>
      </c>
      <c r="AB341" s="99">
        <v>1348</v>
      </c>
      <c r="AC341" s="99">
        <v>6740</v>
      </c>
    </row>
    <row r="342" spans="26:29" x14ac:dyDescent="0.2">
      <c r="Z342" s="99">
        <v>1690</v>
      </c>
      <c r="AA342" s="99">
        <v>3380</v>
      </c>
      <c r="AB342" s="99">
        <v>1352</v>
      </c>
      <c r="AC342" s="99">
        <v>6760</v>
      </c>
    </row>
    <row r="343" spans="26:29" x14ac:dyDescent="0.2">
      <c r="Z343" s="99">
        <v>1695</v>
      </c>
      <c r="AA343" s="99">
        <v>3390</v>
      </c>
      <c r="AB343" s="99">
        <v>1356</v>
      </c>
      <c r="AC343" s="99">
        <v>6780</v>
      </c>
    </row>
    <row r="344" spans="26:29" x14ac:dyDescent="0.2">
      <c r="Z344" s="99">
        <v>1700</v>
      </c>
      <c r="AA344" s="99">
        <v>3400</v>
      </c>
      <c r="AB344" s="99">
        <v>1360</v>
      </c>
      <c r="AC344" s="99">
        <v>6800</v>
      </c>
    </row>
    <row r="345" spans="26:29" x14ac:dyDescent="0.2">
      <c r="Z345" s="99">
        <v>1705</v>
      </c>
      <c r="AA345" s="99">
        <v>3410</v>
      </c>
      <c r="AB345" s="99">
        <v>1364</v>
      </c>
      <c r="AC345" s="99">
        <v>6820</v>
      </c>
    </row>
    <row r="346" spans="26:29" x14ac:dyDescent="0.2">
      <c r="Z346" s="99">
        <v>1710</v>
      </c>
      <c r="AA346" s="99">
        <v>3420</v>
      </c>
      <c r="AB346" s="99">
        <v>1368</v>
      </c>
      <c r="AC346" s="99">
        <v>6840</v>
      </c>
    </row>
    <row r="347" spans="26:29" x14ac:dyDescent="0.2">
      <c r="Z347" s="99">
        <v>1715</v>
      </c>
      <c r="AA347" s="99">
        <v>3430</v>
      </c>
      <c r="AB347" s="99">
        <v>1372</v>
      </c>
      <c r="AC347" s="99">
        <v>6860</v>
      </c>
    </row>
    <row r="348" spans="26:29" x14ac:dyDescent="0.2">
      <c r="Z348" s="99">
        <v>1720</v>
      </c>
      <c r="AA348" s="99">
        <v>3440</v>
      </c>
      <c r="AB348" s="99">
        <v>1376</v>
      </c>
      <c r="AC348" s="99">
        <v>6880</v>
      </c>
    </row>
    <row r="349" spans="26:29" x14ac:dyDescent="0.2">
      <c r="Z349" s="99">
        <v>1725</v>
      </c>
      <c r="AA349" s="99">
        <v>3450</v>
      </c>
      <c r="AB349" s="99">
        <v>1380</v>
      </c>
      <c r="AC349" s="99">
        <v>6900</v>
      </c>
    </row>
    <row r="350" spans="26:29" x14ac:dyDescent="0.2">
      <c r="Z350" s="99">
        <v>1730</v>
      </c>
      <c r="AA350" s="99">
        <v>3460</v>
      </c>
      <c r="AB350" s="99">
        <v>1384</v>
      </c>
      <c r="AC350" s="99">
        <v>6920</v>
      </c>
    </row>
    <row r="351" spans="26:29" x14ac:dyDescent="0.2">
      <c r="Z351" s="99">
        <v>1735</v>
      </c>
      <c r="AA351" s="99">
        <v>3470</v>
      </c>
      <c r="AB351" s="99">
        <v>1388</v>
      </c>
      <c r="AC351" s="99">
        <v>6940</v>
      </c>
    </row>
    <row r="352" spans="26:29" x14ac:dyDescent="0.2">
      <c r="Z352" s="99">
        <v>1740</v>
      </c>
      <c r="AA352" s="99">
        <v>3480</v>
      </c>
      <c r="AB352" s="99">
        <v>1392</v>
      </c>
      <c r="AC352" s="99">
        <v>6960</v>
      </c>
    </row>
    <row r="353" spans="26:29" x14ac:dyDescent="0.2">
      <c r="Z353" s="99">
        <v>1745</v>
      </c>
      <c r="AA353" s="99">
        <v>3490</v>
      </c>
      <c r="AB353" s="99">
        <v>1396</v>
      </c>
      <c r="AC353" s="99">
        <v>6980</v>
      </c>
    </row>
    <row r="354" spans="26:29" x14ac:dyDescent="0.2">
      <c r="Z354" s="99">
        <v>1750</v>
      </c>
      <c r="AA354" s="99">
        <v>3500</v>
      </c>
      <c r="AB354" s="99">
        <v>1400</v>
      </c>
      <c r="AC354" s="99">
        <v>7000</v>
      </c>
    </row>
    <row r="355" spans="26:29" x14ac:dyDescent="0.2">
      <c r="Z355" s="99">
        <v>1755</v>
      </c>
      <c r="AA355" s="99">
        <v>3510</v>
      </c>
      <c r="AB355" s="99">
        <v>1404</v>
      </c>
      <c r="AC355" s="99">
        <v>7020</v>
      </c>
    </row>
    <row r="356" spans="26:29" x14ac:dyDescent="0.2">
      <c r="Z356" s="99">
        <v>1760</v>
      </c>
      <c r="AA356" s="99">
        <v>3520</v>
      </c>
      <c r="AB356" s="99">
        <v>1408</v>
      </c>
      <c r="AC356" s="99">
        <v>7040</v>
      </c>
    </row>
    <row r="357" spans="26:29" x14ac:dyDescent="0.2">
      <c r="Z357" s="99">
        <v>1765</v>
      </c>
      <c r="AA357" s="99">
        <v>3530</v>
      </c>
      <c r="AB357" s="99">
        <v>1412</v>
      </c>
      <c r="AC357" s="99">
        <v>7060</v>
      </c>
    </row>
    <row r="358" spans="26:29" x14ac:dyDescent="0.2">
      <c r="Z358" s="99">
        <v>1770</v>
      </c>
      <c r="AA358" s="99">
        <v>3540</v>
      </c>
      <c r="AB358" s="99">
        <v>1416</v>
      </c>
      <c r="AC358" s="99">
        <v>7080</v>
      </c>
    </row>
    <row r="359" spans="26:29" x14ac:dyDescent="0.2">
      <c r="Z359" s="99">
        <v>1775</v>
      </c>
      <c r="AA359" s="99">
        <v>3550</v>
      </c>
      <c r="AB359" s="99">
        <v>1420</v>
      </c>
      <c r="AC359" s="99">
        <v>7100</v>
      </c>
    </row>
    <row r="360" spans="26:29" x14ac:dyDescent="0.2">
      <c r="Z360" s="99">
        <v>1780</v>
      </c>
      <c r="AA360" s="99">
        <v>3560</v>
      </c>
      <c r="AB360" s="99">
        <v>1424</v>
      </c>
      <c r="AC360" s="99">
        <v>7120</v>
      </c>
    </row>
    <row r="361" spans="26:29" x14ac:dyDescent="0.2">
      <c r="Z361" s="99">
        <v>1785</v>
      </c>
      <c r="AA361" s="99">
        <v>3570</v>
      </c>
      <c r="AB361" s="99">
        <v>1428</v>
      </c>
      <c r="AC361" s="99">
        <v>7140</v>
      </c>
    </row>
    <row r="362" spans="26:29" x14ac:dyDescent="0.2">
      <c r="Z362" s="99">
        <v>1790</v>
      </c>
      <c r="AA362" s="99">
        <v>3580</v>
      </c>
      <c r="AB362" s="99">
        <v>1432</v>
      </c>
      <c r="AC362" s="99">
        <v>7160</v>
      </c>
    </row>
    <row r="363" spans="26:29" x14ac:dyDescent="0.2">
      <c r="Z363" s="99">
        <v>1795</v>
      </c>
      <c r="AA363" s="99">
        <v>3590</v>
      </c>
      <c r="AB363" s="99">
        <v>1436</v>
      </c>
      <c r="AC363" s="99">
        <v>7180</v>
      </c>
    </row>
    <row r="364" spans="26:29" x14ac:dyDescent="0.2">
      <c r="Z364" s="99">
        <v>1800</v>
      </c>
      <c r="AA364" s="99">
        <v>3600</v>
      </c>
      <c r="AB364" s="99">
        <v>1440</v>
      </c>
      <c r="AC364" s="99">
        <v>7200</v>
      </c>
    </row>
    <row r="365" spans="26:29" x14ac:dyDescent="0.2">
      <c r="Z365" s="99">
        <v>1805</v>
      </c>
      <c r="AA365" s="99">
        <v>3610</v>
      </c>
      <c r="AB365" s="99">
        <v>1444</v>
      </c>
      <c r="AC365" s="99">
        <v>7220</v>
      </c>
    </row>
    <row r="366" spans="26:29" x14ac:dyDescent="0.2">
      <c r="Z366" s="99">
        <v>1810</v>
      </c>
      <c r="AA366" s="99">
        <v>3620</v>
      </c>
      <c r="AB366" s="99">
        <v>1448</v>
      </c>
      <c r="AC366" s="99">
        <v>7240</v>
      </c>
    </row>
    <row r="367" spans="26:29" x14ac:dyDescent="0.2">
      <c r="Z367" s="99">
        <v>1815</v>
      </c>
      <c r="AA367" s="99">
        <v>3630</v>
      </c>
      <c r="AB367" s="99">
        <v>1452</v>
      </c>
      <c r="AC367" s="99">
        <v>7260</v>
      </c>
    </row>
    <row r="368" spans="26:29" x14ac:dyDescent="0.2">
      <c r="Z368" s="99">
        <v>1820</v>
      </c>
      <c r="AA368" s="99">
        <v>3640</v>
      </c>
      <c r="AB368" s="99">
        <v>1456</v>
      </c>
      <c r="AC368" s="99">
        <v>7280</v>
      </c>
    </row>
    <row r="369" spans="26:29" x14ac:dyDescent="0.2">
      <c r="Z369" s="99">
        <v>1825</v>
      </c>
      <c r="AA369" s="99">
        <v>3650</v>
      </c>
      <c r="AB369" s="99">
        <v>1460</v>
      </c>
      <c r="AC369" s="99">
        <v>7300</v>
      </c>
    </row>
    <row r="370" spans="26:29" x14ac:dyDescent="0.2">
      <c r="Z370" s="99">
        <v>1830</v>
      </c>
      <c r="AA370" s="99">
        <v>3660</v>
      </c>
      <c r="AB370" s="99">
        <v>1464</v>
      </c>
      <c r="AC370" s="99">
        <v>7320</v>
      </c>
    </row>
    <row r="371" spans="26:29" x14ac:dyDescent="0.2">
      <c r="Z371" s="99">
        <v>1835</v>
      </c>
      <c r="AA371" s="99">
        <v>3670</v>
      </c>
      <c r="AB371" s="99">
        <v>1468</v>
      </c>
      <c r="AC371" s="99">
        <v>7340</v>
      </c>
    </row>
    <row r="372" spans="26:29" x14ac:dyDescent="0.2">
      <c r="Z372" s="99">
        <v>1840</v>
      </c>
      <c r="AA372" s="99">
        <v>3680</v>
      </c>
      <c r="AB372" s="99">
        <v>1472</v>
      </c>
      <c r="AC372" s="99">
        <v>7360</v>
      </c>
    </row>
    <row r="373" spans="26:29" x14ac:dyDescent="0.2">
      <c r="Z373" s="99">
        <v>1845</v>
      </c>
      <c r="AA373" s="99">
        <v>3690</v>
      </c>
      <c r="AB373" s="99">
        <v>1476</v>
      </c>
      <c r="AC373" s="99">
        <v>7380</v>
      </c>
    </row>
    <row r="374" spans="26:29" x14ac:dyDescent="0.2">
      <c r="Z374" s="99">
        <v>1850</v>
      </c>
      <c r="AA374" s="99">
        <v>3700</v>
      </c>
      <c r="AB374" s="99">
        <v>1480</v>
      </c>
      <c r="AC374" s="99">
        <v>7400</v>
      </c>
    </row>
    <row r="375" spans="26:29" x14ac:dyDescent="0.2">
      <c r="Z375" s="99">
        <v>1855</v>
      </c>
      <c r="AA375" s="99">
        <v>3710</v>
      </c>
      <c r="AB375" s="99">
        <v>1484</v>
      </c>
      <c r="AC375" s="99">
        <v>7420</v>
      </c>
    </row>
    <row r="376" spans="26:29" x14ac:dyDescent="0.2">
      <c r="Z376" s="99">
        <v>1860</v>
      </c>
      <c r="AA376" s="99">
        <v>3720</v>
      </c>
      <c r="AB376" s="99">
        <v>1488</v>
      </c>
      <c r="AC376" s="99">
        <v>7440</v>
      </c>
    </row>
    <row r="377" spans="26:29" x14ac:dyDescent="0.2">
      <c r="Z377" s="99">
        <v>1865</v>
      </c>
      <c r="AA377" s="99">
        <v>3730</v>
      </c>
      <c r="AB377" s="99">
        <v>1492</v>
      </c>
      <c r="AC377" s="99">
        <v>7460</v>
      </c>
    </row>
    <row r="378" spans="26:29" x14ac:dyDescent="0.2">
      <c r="Z378" s="99">
        <v>1870</v>
      </c>
      <c r="AA378" s="99">
        <v>3740</v>
      </c>
      <c r="AB378" s="99">
        <v>1496</v>
      </c>
      <c r="AC378" s="99">
        <v>7480</v>
      </c>
    </row>
    <row r="379" spans="26:29" x14ac:dyDescent="0.2">
      <c r="Z379" s="99">
        <v>1875</v>
      </c>
      <c r="AA379" s="99">
        <v>3750</v>
      </c>
      <c r="AB379" s="99">
        <v>1500</v>
      </c>
      <c r="AC379" s="99">
        <v>7500</v>
      </c>
    </row>
    <row r="380" spans="26:29" x14ac:dyDescent="0.2">
      <c r="Z380" s="99">
        <v>1880</v>
      </c>
      <c r="AA380" s="99">
        <v>3760</v>
      </c>
      <c r="AB380" s="99">
        <v>1504</v>
      </c>
      <c r="AC380" s="99">
        <v>7520</v>
      </c>
    </row>
    <row r="381" spans="26:29" x14ac:dyDescent="0.2">
      <c r="Z381" s="99">
        <v>1885</v>
      </c>
      <c r="AA381" s="99">
        <v>3770</v>
      </c>
      <c r="AB381" s="99">
        <v>1508</v>
      </c>
      <c r="AC381" s="99">
        <v>7540</v>
      </c>
    </row>
    <row r="382" spans="26:29" x14ac:dyDescent="0.2">
      <c r="Z382" s="99">
        <v>1890</v>
      </c>
      <c r="AA382" s="99">
        <v>3780</v>
      </c>
      <c r="AB382" s="99">
        <v>1512</v>
      </c>
      <c r="AC382" s="99">
        <v>7560</v>
      </c>
    </row>
    <row r="383" spans="26:29" x14ac:dyDescent="0.2">
      <c r="Z383" s="99">
        <v>1895</v>
      </c>
      <c r="AA383" s="99">
        <v>3790</v>
      </c>
      <c r="AB383" s="99">
        <v>1516</v>
      </c>
      <c r="AC383" s="99">
        <v>7580</v>
      </c>
    </row>
    <row r="384" spans="26:29" x14ac:dyDescent="0.2">
      <c r="Z384" s="99">
        <v>1900</v>
      </c>
      <c r="AA384" s="99">
        <v>3800</v>
      </c>
      <c r="AB384" s="99">
        <v>1520</v>
      </c>
      <c r="AC384" s="99">
        <v>7600</v>
      </c>
    </row>
    <row r="385" spans="26:29" x14ac:dyDescent="0.2">
      <c r="Z385" s="99">
        <v>1905</v>
      </c>
      <c r="AA385" s="99">
        <v>3810</v>
      </c>
      <c r="AB385" s="99">
        <v>1524</v>
      </c>
      <c r="AC385" s="99">
        <v>7620</v>
      </c>
    </row>
    <row r="386" spans="26:29" x14ac:dyDescent="0.2">
      <c r="Z386" s="99">
        <v>1910</v>
      </c>
      <c r="AA386" s="99">
        <v>3820</v>
      </c>
      <c r="AB386" s="99">
        <v>1528</v>
      </c>
      <c r="AC386" s="99">
        <v>7640</v>
      </c>
    </row>
    <row r="387" spans="26:29" x14ac:dyDescent="0.2">
      <c r="Z387" s="99">
        <v>1915</v>
      </c>
      <c r="AA387" s="99">
        <v>3830</v>
      </c>
      <c r="AB387" s="99">
        <v>1532</v>
      </c>
      <c r="AC387" s="99">
        <v>7660</v>
      </c>
    </row>
    <row r="388" spans="26:29" x14ac:dyDescent="0.2">
      <c r="Z388" s="99">
        <v>1920</v>
      </c>
      <c r="AA388" s="99">
        <v>3840</v>
      </c>
      <c r="AB388" s="99">
        <v>1536</v>
      </c>
      <c r="AC388" s="99">
        <v>7680</v>
      </c>
    </row>
    <row r="389" spans="26:29" x14ac:dyDescent="0.2">
      <c r="Z389" s="99">
        <v>1925</v>
      </c>
      <c r="AA389" s="99">
        <v>3850</v>
      </c>
      <c r="AB389" s="99">
        <v>1540</v>
      </c>
      <c r="AC389" s="99">
        <v>7700</v>
      </c>
    </row>
    <row r="390" spans="26:29" x14ac:dyDescent="0.2">
      <c r="Z390" s="99">
        <v>1930</v>
      </c>
      <c r="AA390" s="99">
        <v>3860</v>
      </c>
      <c r="AB390" s="99">
        <v>1544</v>
      </c>
      <c r="AC390" s="99">
        <v>7720</v>
      </c>
    </row>
    <row r="391" spans="26:29" x14ac:dyDescent="0.2">
      <c r="Z391" s="99">
        <v>1935</v>
      </c>
      <c r="AA391" s="99">
        <v>3870</v>
      </c>
      <c r="AB391" s="99">
        <v>1548</v>
      </c>
      <c r="AC391" s="99">
        <v>7740</v>
      </c>
    </row>
    <row r="392" spans="26:29" x14ac:dyDescent="0.2">
      <c r="Z392" s="99">
        <v>1940</v>
      </c>
      <c r="AA392" s="99">
        <v>3880</v>
      </c>
      <c r="AB392" s="99">
        <v>1552</v>
      </c>
      <c r="AC392" s="99">
        <v>7760</v>
      </c>
    </row>
    <row r="393" spans="26:29" x14ac:dyDescent="0.2">
      <c r="Z393" s="99">
        <v>1945</v>
      </c>
      <c r="AA393" s="99">
        <v>3890</v>
      </c>
      <c r="AB393" s="99">
        <v>1556</v>
      </c>
      <c r="AC393" s="99">
        <v>7780</v>
      </c>
    </row>
    <row r="394" spans="26:29" x14ac:dyDescent="0.2">
      <c r="Z394" s="99">
        <v>1950</v>
      </c>
      <c r="AA394" s="99">
        <v>3900</v>
      </c>
      <c r="AB394" s="99">
        <v>1560</v>
      </c>
      <c r="AC394" s="99">
        <v>7800</v>
      </c>
    </row>
    <row r="395" spans="26:29" x14ac:dyDescent="0.2">
      <c r="Z395" s="99">
        <v>1955</v>
      </c>
      <c r="AA395" s="99">
        <v>3910</v>
      </c>
      <c r="AB395" s="99">
        <v>1564</v>
      </c>
      <c r="AC395" s="99">
        <v>7820</v>
      </c>
    </row>
    <row r="396" spans="26:29" x14ac:dyDescent="0.2">
      <c r="Z396" s="99">
        <v>1960</v>
      </c>
      <c r="AA396" s="99">
        <v>3920</v>
      </c>
      <c r="AB396" s="99">
        <v>1568</v>
      </c>
      <c r="AC396" s="99">
        <v>7840</v>
      </c>
    </row>
    <row r="397" spans="26:29" x14ac:dyDescent="0.2">
      <c r="Z397" s="99">
        <v>1965</v>
      </c>
      <c r="AA397" s="99">
        <v>3930</v>
      </c>
      <c r="AB397" s="99">
        <v>1572</v>
      </c>
      <c r="AC397" s="99">
        <v>7860</v>
      </c>
    </row>
    <row r="398" spans="26:29" x14ac:dyDescent="0.2">
      <c r="Z398" s="99">
        <v>1970</v>
      </c>
      <c r="AA398" s="99">
        <v>3940</v>
      </c>
      <c r="AB398" s="99">
        <v>1576</v>
      </c>
      <c r="AC398" s="99">
        <v>7880</v>
      </c>
    </row>
    <row r="399" spans="26:29" x14ac:dyDescent="0.2">
      <c r="Z399" s="99">
        <v>1975</v>
      </c>
      <c r="AA399" s="99">
        <v>3950</v>
      </c>
      <c r="AB399" s="99">
        <v>1580</v>
      </c>
      <c r="AC399" s="99">
        <v>7900</v>
      </c>
    </row>
    <row r="400" spans="26:29" x14ac:dyDescent="0.2">
      <c r="Z400" s="99">
        <v>1980</v>
      </c>
      <c r="AA400" s="99">
        <v>3960</v>
      </c>
      <c r="AB400" s="99">
        <v>1584</v>
      </c>
      <c r="AC400" s="99">
        <v>7920</v>
      </c>
    </row>
    <row r="401" spans="26:29" x14ac:dyDescent="0.2">
      <c r="Z401" s="99">
        <v>1985</v>
      </c>
      <c r="AA401" s="99">
        <v>3970</v>
      </c>
      <c r="AB401" s="99">
        <v>1588</v>
      </c>
      <c r="AC401" s="99">
        <v>7940</v>
      </c>
    </row>
    <row r="402" spans="26:29" x14ac:dyDescent="0.2">
      <c r="Z402" s="99">
        <v>1990</v>
      </c>
      <c r="AA402" s="99">
        <v>3980</v>
      </c>
      <c r="AB402" s="99">
        <v>1592</v>
      </c>
      <c r="AC402" s="99">
        <v>7960</v>
      </c>
    </row>
    <row r="403" spans="26:29" x14ac:dyDescent="0.2">
      <c r="Z403" s="99">
        <v>1995</v>
      </c>
      <c r="AA403" s="99">
        <v>3990</v>
      </c>
      <c r="AB403" s="99">
        <v>1596</v>
      </c>
      <c r="AC403" s="99">
        <v>7980</v>
      </c>
    </row>
    <row r="404" spans="26:29" x14ac:dyDescent="0.2">
      <c r="Z404" s="99">
        <v>2000</v>
      </c>
      <c r="AA404" s="99">
        <v>4000</v>
      </c>
      <c r="AB404" s="99">
        <v>1600</v>
      </c>
      <c r="AC404" s="99">
        <v>8000</v>
      </c>
    </row>
    <row r="405" spans="26:29" x14ac:dyDescent="0.2">
      <c r="Z405" s="99">
        <v>2005</v>
      </c>
      <c r="AA405" s="99">
        <v>4010</v>
      </c>
      <c r="AB405" s="99">
        <v>1604</v>
      </c>
      <c r="AC405" s="99">
        <v>8020</v>
      </c>
    </row>
    <row r="406" spans="26:29" x14ac:dyDescent="0.2">
      <c r="Z406" s="99">
        <v>2010</v>
      </c>
      <c r="AA406" s="99">
        <v>4020</v>
      </c>
      <c r="AB406" s="99">
        <v>1608</v>
      </c>
      <c r="AC406" s="99">
        <v>8040</v>
      </c>
    </row>
    <row r="407" spans="26:29" x14ac:dyDescent="0.2">
      <c r="Z407" s="99">
        <v>2015</v>
      </c>
      <c r="AA407" s="99">
        <v>4030</v>
      </c>
      <c r="AB407" s="99">
        <v>1612</v>
      </c>
      <c r="AC407" s="99">
        <v>8060</v>
      </c>
    </row>
    <row r="408" spans="26:29" x14ac:dyDescent="0.2">
      <c r="Z408" s="99">
        <v>2020</v>
      </c>
      <c r="AA408" s="99">
        <v>4040</v>
      </c>
      <c r="AB408" s="99">
        <v>1616</v>
      </c>
      <c r="AC408" s="99">
        <v>8080</v>
      </c>
    </row>
    <row r="409" spans="26:29" x14ac:dyDescent="0.2">
      <c r="Z409" s="99">
        <v>2025</v>
      </c>
      <c r="AA409" s="99">
        <v>4050</v>
      </c>
      <c r="AB409" s="99">
        <v>1620</v>
      </c>
      <c r="AC409" s="99">
        <v>8100</v>
      </c>
    </row>
    <row r="410" spans="26:29" x14ac:dyDescent="0.2">
      <c r="Z410" s="99">
        <v>2030</v>
      </c>
      <c r="AA410" s="99">
        <v>4060</v>
      </c>
      <c r="AB410" s="99">
        <v>1624</v>
      </c>
      <c r="AC410" s="99">
        <v>8120</v>
      </c>
    </row>
    <row r="411" spans="26:29" x14ac:dyDescent="0.2">
      <c r="Z411" s="99">
        <v>2035</v>
      </c>
      <c r="AA411" s="99">
        <v>4070</v>
      </c>
      <c r="AB411" s="99">
        <v>1628</v>
      </c>
      <c r="AC411" s="99">
        <v>8140</v>
      </c>
    </row>
    <row r="412" spans="26:29" x14ac:dyDescent="0.2">
      <c r="Z412" s="99">
        <v>2040</v>
      </c>
      <c r="AA412" s="99">
        <v>4080</v>
      </c>
      <c r="AB412" s="99">
        <v>1632</v>
      </c>
      <c r="AC412" s="99">
        <v>8160</v>
      </c>
    </row>
    <row r="413" spans="26:29" x14ac:dyDescent="0.2">
      <c r="Z413" s="99">
        <v>2045</v>
      </c>
      <c r="AA413" s="99">
        <v>4090</v>
      </c>
      <c r="AB413" s="99">
        <v>1636</v>
      </c>
      <c r="AC413" s="99">
        <v>8180</v>
      </c>
    </row>
    <row r="414" spans="26:29" x14ac:dyDescent="0.2">
      <c r="Z414" s="99">
        <v>2050</v>
      </c>
      <c r="AA414" s="99">
        <v>4100</v>
      </c>
      <c r="AB414" s="99">
        <v>1640</v>
      </c>
      <c r="AC414" s="99">
        <v>8200</v>
      </c>
    </row>
    <row r="415" spans="26:29" x14ac:dyDescent="0.2">
      <c r="Z415" s="99">
        <v>2055</v>
      </c>
      <c r="AA415" s="99">
        <v>4110</v>
      </c>
      <c r="AB415" s="99">
        <v>1644</v>
      </c>
      <c r="AC415" s="99">
        <v>8220</v>
      </c>
    </row>
    <row r="416" spans="26:29" x14ac:dyDescent="0.2">
      <c r="Z416" s="99">
        <v>2060</v>
      </c>
      <c r="AA416" s="99">
        <v>4120</v>
      </c>
      <c r="AB416" s="99">
        <v>1648</v>
      </c>
      <c r="AC416" s="99">
        <v>8240</v>
      </c>
    </row>
    <row r="417" spans="26:29" x14ac:dyDescent="0.2">
      <c r="Z417" s="99">
        <v>2065</v>
      </c>
      <c r="AA417" s="99">
        <v>4130</v>
      </c>
      <c r="AB417" s="99">
        <v>1652</v>
      </c>
      <c r="AC417" s="99">
        <v>8260</v>
      </c>
    </row>
    <row r="418" spans="26:29" x14ac:dyDescent="0.2">
      <c r="Z418" s="99">
        <v>2070</v>
      </c>
      <c r="AA418" s="99">
        <v>4140</v>
      </c>
      <c r="AB418" s="99">
        <v>1656</v>
      </c>
      <c r="AC418" s="99">
        <v>8280</v>
      </c>
    </row>
    <row r="419" spans="26:29" x14ac:dyDescent="0.2">
      <c r="Z419" s="99">
        <v>2075</v>
      </c>
      <c r="AA419" s="99">
        <v>4150</v>
      </c>
      <c r="AB419" s="99">
        <v>1660</v>
      </c>
      <c r="AC419" s="99">
        <v>8300</v>
      </c>
    </row>
    <row r="420" spans="26:29" x14ac:dyDescent="0.2">
      <c r="Z420" s="99">
        <v>2080</v>
      </c>
      <c r="AA420" s="99">
        <v>4160</v>
      </c>
      <c r="AB420" s="99">
        <v>1664</v>
      </c>
      <c r="AC420" s="99">
        <v>8320</v>
      </c>
    </row>
    <row r="421" spans="26:29" x14ac:dyDescent="0.2">
      <c r="Z421" s="99">
        <v>2085</v>
      </c>
      <c r="AA421" s="99">
        <v>4170</v>
      </c>
      <c r="AB421" s="99">
        <v>1668</v>
      </c>
      <c r="AC421" s="99">
        <v>8340</v>
      </c>
    </row>
    <row r="422" spans="26:29" x14ac:dyDescent="0.2">
      <c r="Z422" s="99">
        <v>2090</v>
      </c>
      <c r="AA422" s="99">
        <v>4180</v>
      </c>
      <c r="AB422" s="99">
        <v>1672</v>
      </c>
      <c r="AC422" s="99">
        <v>8360</v>
      </c>
    </row>
    <row r="423" spans="26:29" x14ac:dyDescent="0.2">
      <c r="Z423" s="99">
        <v>2095</v>
      </c>
      <c r="AA423" s="99">
        <v>4190</v>
      </c>
      <c r="AB423" s="99">
        <v>1676</v>
      </c>
      <c r="AC423" s="99">
        <v>8380</v>
      </c>
    </row>
    <row r="424" spans="26:29" x14ac:dyDescent="0.2">
      <c r="Z424" s="99">
        <v>2100</v>
      </c>
      <c r="AA424" s="99">
        <v>4200</v>
      </c>
      <c r="AB424" s="99">
        <v>1680</v>
      </c>
      <c r="AC424" s="99">
        <v>8400</v>
      </c>
    </row>
    <row r="425" spans="26:29" x14ac:dyDescent="0.2">
      <c r="Z425" s="99">
        <v>2105</v>
      </c>
      <c r="AA425" s="99">
        <v>4210</v>
      </c>
      <c r="AB425" s="99">
        <v>1684</v>
      </c>
      <c r="AC425" s="99">
        <v>8420</v>
      </c>
    </row>
    <row r="426" spans="26:29" x14ac:dyDescent="0.2">
      <c r="Z426" s="99">
        <v>2110</v>
      </c>
      <c r="AA426" s="99">
        <v>4220</v>
      </c>
      <c r="AB426" s="99">
        <v>1688</v>
      </c>
      <c r="AC426" s="99">
        <v>8440</v>
      </c>
    </row>
    <row r="427" spans="26:29" x14ac:dyDescent="0.2">
      <c r="Z427" s="99">
        <v>2115</v>
      </c>
      <c r="AA427" s="99">
        <v>4230</v>
      </c>
      <c r="AB427" s="99">
        <v>1692</v>
      </c>
      <c r="AC427" s="99">
        <v>8460</v>
      </c>
    </row>
    <row r="428" spans="26:29" x14ac:dyDescent="0.2">
      <c r="Z428" s="99">
        <v>2120</v>
      </c>
      <c r="AA428" s="99">
        <v>4240</v>
      </c>
      <c r="AB428" s="99">
        <v>1696</v>
      </c>
      <c r="AC428" s="99">
        <v>8480</v>
      </c>
    </row>
    <row r="429" spans="26:29" x14ac:dyDescent="0.2">
      <c r="Z429" s="99">
        <v>2125</v>
      </c>
      <c r="AA429" s="99">
        <v>4250</v>
      </c>
      <c r="AB429" s="99">
        <v>1700</v>
      </c>
      <c r="AC429" s="99">
        <v>8500</v>
      </c>
    </row>
    <row r="430" spans="26:29" x14ac:dyDescent="0.2">
      <c r="Z430" s="99">
        <v>2130</v>
      </c>
      <c r="AA430" s="99">
        <v>4260</v>
      </c>
      <c r="AB430" s="99">
        <v>1704</v>
      </c>
      <c r="AC430" s="99">
        <v>8520</v>
      </c>
    </row>
    <row r="431" spans="26:29" x14ac:dyDescent="0.2">
      <c r="Z431" s="99">
        <v>2135</v>
      </c>
      <c r="AA431" s="99">
        <v>4270</v>
      </c>
      <c r="AB431" s="99">
        <v>1708</v>
      </c>
      <c r="AC431" s="99">
        <v>8540</v>
      </c>
    </row>
    <row r="432" spans="26:29" x14ac:dyDescent="0.2">
      <c r="Z432" s="99">
        <v>2140</v>
      </c>
      <c r="AA432" s="99">
        <v>4280</v>
      </c>
      <c r="AB432" s="99">
        <v>1712</v>
      </c>
      <c r="AC432" s="99">
        <v>8560</v>
      </c>
    </row>
    <row r="433" spans="26:29" x14ac:dyDescent="0.2">
      <c r="Z433" s="99">
        <v>2145</v>
      </c>
      <c r="AA433" s="99">
        <v>4290</v>
      </c>
      <c r="AB433" s="99">
        <v>1716</v>
      </c>
      <c r="AC433" s="99">
        <v>8580</v>
      </c>
    </row>
    <row r="434" spans="26:29" x14ac:dyDescent="0.2">
      <c r="Z434" s="99">
        <v>2150</v>
      </c>
      <c r="AA434" s="99">
        <v>4300</v>
      </c>
      <c r="AB434" s="99">
        <v>1720</v>
      </c>
      <c r="AC434" s="99">
        <v>8600</v>
      </c>
    </row>
    <row r="435" spans="26:29" x14ac:dyDescent="0.2">
      <c r="Z435" s="99">
        <v>2155</v>
      </c>
      <c r="AA435" s="99">
        <v>4310</v>
      </c>
      <c r="AB435" s="99">
        <v>1724</v>
      </c>
      <c r="AC435" s="99">
        <v>8620</v>
      </c>
    </row>
    <row r="436" spans="26:29" x14ac:dyDescent="0.2">
      <c r="Z436" s="99">
        <v>2160</v>
      </c>
      <c r="AA436" s="99">
        <v>4320</v>
      </c>
      <c r="AB436" s="99">
        <v>1728</v>
      </c>
      <c r="AC436" s="99">
        <v>8640</v>
      </c>
    </row>
    <row r="437" spans="26:29" x14ac:dyDescent="0.2">
      <c r="Z437" s="99">
        <v>2165</v>
      </c>
      <c r="AA437" s="99">
        <v>4330</v>
      </c>
      <c r="AB437" s="99">
        <v>1732</v>
      </c>
      <c r="AC437" s="99">
        <v>8660</v>
      </c>
    </row>
    <row r="438" spans="26:29" x14ac:dyDescent="0.2">
      <c r="Z438" s="99">
        <v>2170</v>
      </c>
      <c r="AA438" s="99">
        <v>4340</v>
      </c>
      <c r="AB438" s="99">
        <v>1736</v>
      </c>
      <c r="AC438" s="99">
        <v>8680</v>
      </c>
    </row>
    <row r="439" spans="26:29" x14ac:dyDescent="0.2">
      <c r="Z439" s="99">
        <v>2175</v>
      </c>
      <c r="AA439" s="99">
        <v>4350</v>
      </c>
      <c r="AB439" s="99">
        <v>1740</v>
      </c>
      <c r="AC439" s="99">
        <v>8700</v>
      </c>
    </row>
    <row r="440" spans="26:29" x14ac:dyDescent="0.2">
      <c r="Z440" s="99">
        <v>2180</v>
      </c>
      <c r="AA440" s="99">
        <v>4360</v>
      </c>
      <c r="AB440" s="99">
        <v>1744</v>
      </c>
      <c r="AC440" s="99">
        <v>8720</v>
      </c>
    </row>
    <row r="441" spans="26:29" x14ac:dyDescent="0.2">
      <c r="Z441" s="99">
        <v>2185</v>
      </c>
      <c r="AA441" s="99">
        <v>4370</v>
      </c>
      <c r="AB441" s="99">
        <v>1748</v>
      </c>
      <c r="AC441" s="99">
        <v>8740</v>
      </c>
    </row>
    <row r="442" spans="26:29" x14ac:dyDescent="0.2">
      <c r="Z442" s="99">
        <v>2190</v>
      </c>
      <c r="AA442" s="99">
        <v>4380</v>
      </c>
      <c r="AB442" s="99">
        <v>1752</v>
      </c>
      <c r="AC442" s="99">
        <v>8760</v>
      </c>
    </row>
    <row r="443" spans="26:29" x14ac:dyDescent="0.2">
      <c r="Z443" s="99">
        <v>2195</v>
      </c>
      <c r="AA443" s="99">
        <v>4390</v>
      </c>
      <c r="AB443" s="99">
        <v>1756</v>
      </c>
      <c r="AC443" s="99">
        <v>8780</v>
      </c>
    </row>
    <row r="444" spans="26:29" x14ac:dyDescent="0.2">
      <c r="Z444" s="99">
        <v>2200</v>
      </c>
      <c r="AA444" s="99">
        <v>4400</v>
      </c>
      <c r="AB444" s="99">
        <v>1760</v>
      </c>
      <c r="AC444" s="99">
        <v>8800</v>
      </c>
    </row>
    <row r="445" spans="26:29" x14ac:dyDescent="0.2">
      <c r="Z445" s="99">
        <v>2205</v>
      </c>
      <c r="AA445" s="99">
        <v>4410</v>
      </c>
      <c r="AB445" s="99">
        <v>1764</v>
      </c>
      <c r="AC445" s="99">
        <v>8820</v>
      </c>
    </row>
    <row r="446" spans="26:29" x14ac:dyDescent="0.2">
      <c r="Z446" s="99">
        <v>2210</v>
      </c>
      <c r="AA446" s="99">
        <v>4420</v>
      </c>
      <c r="AB446" s="99">
        <v>1768</v>
      </c>
      <c r="AC446" s="99">
        <v>8840</v>
      </c>
    </row>
    <row r="447" spans="26:29" x14ac:dyDescent="0.2">
      <c r="Z447" s="99">
        <v>2215</v>
      </c>
      <c r="AA447" s="99">
        <v>4430</v>
      </c>
      <c r="AB447" s="99">
        <v>1772</v>
      </c>
      <c r="AC447" s="99">
        <v>8860</v>
      </c>
    </row>
    <row r="448" spans="26:29" x14ac:dyDescent="0.2">
      <c r="Z448" s="99">
        <v>2220</v>
      </c>
      <c r="AA448" s="99">
        <v>4440</v>
      </c>
      <c r="AB448" s="99">
        <v>1776</v>
      </c>
      <c r="AC448" s="99">
        <v>8880</v>
      </c>
    </row>
    <row r="449" spans="26:29" x14ac:dyDescent="0.2">
      <c r="Z449" s="99">
        <v>2225</v>
      </c>
      <c r="AA449" s="99">
        <v>4450</v>
      </c>
      <c r="AB449" s="99">
        <v>1780</v>
      </c>
      <c r="AC449" s="99">
        <v>8900</v>
      </c>
    </row>
    <row r="450" spans="26:29" x14ac:dyDescent="0.2">
      <c r="Z450" s="99">
        <v>2230</v>
      </c>
      <c r="AA450" s="99">
        <v>4460</v>
      </c>
      <c r="AB450" s="99">
        <v>1784</v>
      </c>
      <c r="AC450" s="99">
        <v>8920</v>
      </c>
    </row>
    <row r="451" spans="26:29" x14ac:dyDescent="0.2">
      <c r="Z451" s="99">
        <v>2235</v>
      </c>
      <c r="AA451" s="99">
        <v>4470</v>
      </c>
      <c r="AB451" s="99">
        <v>1788</v>
      </c>
      <c r="AC451" s="99">
        <v>8940</v>
      </c>
    </row>
    <row r="452" spans="26:29" x14ac:dyDescent="0.2">
      <c r="Z452" s="99">
        <v>2240</v>
      </c>
      <c r="AA452" s="99">
        <v>4480</v>
      </c>
      <c r="AB452" s="99">
        <v>1792</v>
      </c>
      <c r="AC452" s="99">
        <v>8960</v>
      </c>
    </row>
    <row r="453" spans="26:29" x14ac:dyDescent="0.2">
      <c r="Z453" s="99">
        <v>2245</v>
      </c>
      <c r="AA453" s="99">
        <v>4490</v>
      </c>
      <c r="AB453" s="99">
        <v>1796</v>
      </c>
      <c r="AC453" s="99">
        <v>8980</v>
      </c>
    </row>
    <row r="454" spans="26:29" x14ac:dyDescent="0.2">
      <c r="Z454" s="99">
        <v>2250</v>
      </c>
      <c r="AA454" s="99">
        <v>4500</v>
      </c>
      <c r="AB454" s="99">
        <v>1800</v>
      </c>
      <c r="AC454" s="99">
        <v>9000</v>
      </c>
    </row>
    <row r="455" spans="26:29" x14ac:dyDescent="0.2">
      <c r="Z455" s="99">
        <v>2255</v>
      </c>
      <c r="AA455" s="99">
        <v>4510</v>
      </c>
      <c r="AB455" s="99">
        <v>1804</v>
      </c>
      <c r="AC455" s="99">
        <v>9020</v>
      </c>
    </row>
    <row r="456" spans="26:29" x14ac:dyDescent="0.2">
      <c r="Z456" s="99">
        <v>2260</v>
      </c>
      <c r="AA456" s="99">
        <v>4520</v>
      </c>
      <c r="AB456" s="99">
        <v>1808</v>
      </c>
      <c r="AC456" s="99">
        <v>9040</v>
      </c>
    </row>
    <row r="457" spans="26:29" x14ac:dyDescent="0.2">
      <c r="Z457" s="99">
        <v>2265</v>
      </c>
      <c r="AA457" s="99">
        <v>4530</v>
      </c>
      <c r="AB457" s="99">
        <v>1812</v>
      </c>
      <c r="AC457" s="99">
        <v>9060</v>
      </c>
    </row>
    <row r="458" spans="26:29" x14ac:dyDescent="0.2">
      <c r="Z458" s="99">
        <v>2270</v>
      </c>
      <c r="AA458" s="99">
        <v>4540</v>
      </c>
      <c r="AB458" s="99">
        <v>1816</v>
      </c>
      <c r="AC458" s="99">
        <v>9080</v>
      </c>
    </row>
    <row r="459" spans="26:29" x14ac:dyDescent="0.2">
      <c r="Z459" s="99">
        <v>2275</v>
      </c>
      <c r="AA459" s="99">
        <v>4550</v>
      </c>
      <c r="AB459" s="99">
        <v>1820</v>
      </c>
      <c r="AC459" s="99">
        <v>9100</v>
      </c>
    </row>
    <row r="460" spans="26:29" x14ac:dyDescent="0.2">
      <c r="Z460" s="99">
        <v>2280</v>
      </c>
      <c r="AA460" s="99">
        <v>4560</v>
      </c>
      <c r="AB460" s="99">
        <v>1824</v>
      </c>
      <c r="AC460" s="99">
        <v>9120</v>
      </c>
    </row>
    <row r="461" spans="26:29" x14ac:dyDescent="0.2">
      <c r="Z461" s="99">
        <v>2285</v>
      </c>
      <c r="AA461" s="99">
        <v>4570</v>
      </c>
      <c r="AB461" s="99">
        <v>1828</v>
      </c>
      <c r="AC461" s="99">
        <v>9140</v>
      </c>
    </row>
    <row r="462" spans="26:29" x14ac:dyDescent="0.2">
      <c r="Z462" s="99">
        <v>2290</v>
      </c>
      <c r="AA462" s="99">
        <v>4580</v>
      </c>
      <c r="AB462" s="99">
        <v>1832</v>
      </c>
      <c r="AC462" s="99">
        <v>9160</v>
      </c>
    </row>
    <row r="463" spans="26:29" x14ac:dyDescent="0.2">
      <c r="Z463" s="99">
        <v>2295</v>
      </c>
      <c r="AA463" s="99">
        <v>4590</v>
      </c>
      <c r="AB463" s="99">
        <v>1836</v>
      </c>
      <c r="AC463" s="99">
        <v>9180</v>
      </c>
    </row>
    <row r="464" spans="26:29" x14ac:dyDescent="0.2">
      <c r="Z464" s="99">
        <v>2300</v>
      </c>
      <c r="AA464" s="99">
        <v>4600</v>
      </c>
      <c r="AB464" s="99">
        <v>1840</v>
      </c>
      <c r="AC464" s="99">
        <v>9200</v>
      </c>
    </row>
    <row r="465" spans="26:29" x14ac:dyDescent="0.2">
      <c r="Z465" s="99">
        <v>2305</v>
      </c>
      <c r="AA465" s="99">
        <v>4610</v>
      </c>
      <c r="AB465" s="99">
        <v>1844</v>
      </c>
      <c r="AC465" s="99">
        <v>9220</v>
      </c>
    </row>
    <row r="466" spans="26:29" x14ac:dyDescent="0.2">
      <c r="Z466" s="99">
        <v>2310</v>
      </c>
      <c r="AA466" s="99">
        <v>4620</v>
      </c>
      <c r="AB466" s="99">
        <v>1848</v>
      </c>
      <c r="AC466" s="99">
        <v>9240</v>
      </c>
    </row>
    <row r="467" spans="26:29" x14ac:dyDescent="0.2">
      <c r="Z467" s="99">
        <v>2315</v>
      </c>
      <c r="AA467" s="99">
        <v>4630</v>
      </c>
      <c r="AB467" s="99">
        <v>1852</v>
      </c>
      <c r="AC467" s="99">
        <v>9260</v>
      </c>
    </row>
    <row r="468" spans="26:29" x14ac:dyDescent="0.2">
      <c r="Z468" s="99">
        <v>2320</v>
      </c>
      <c r="AA468" s="99">
        <v>4640</v>
      </c>
      <c r="AB468" s="99">
        <v>1856</v>
      </c>
      <c r="AC468" s="99">
        <v>9280</v>
      </c>
    </row>
    <row r="469" spans="26:29" x14ac:dyDescent="0.2">
      <c r="Z469" s="99">
        <v>2325</v>
      </c>
      <c r="AA469" s="99">
        <v>4650</v>
      </c>
      <c r="AB469" s="99">
        <v>1860</v>
      </c>
      <c r="AC469" s="99">
        <v>9300</v>
      </c>
    </row>
    <row r="470" spans="26:29" x14ac:dyDescent="0.2">
      <c r="Z470" s="99">
        <v>2330</v>
      </c>
      <c r="AA470" s="99">
        <v>4660</v>
      </c>
      <c r="AB470" s="99">
        <v>1864</v>
      </c>
      <c r="AC470" s="99">
        <v>9320</v>
      </c>
    </row>
    <row r="471" spans="26:29" x14ac:dyDescent="0.2">
      <c r="Z471" s="99">
        <v>2335</v>
      </c>
      <c r="AA471" s="99">
        <v>4670</v>
      </c>
      <c r="AB471" s="99">
        <v>1868</v>
      </c>
      <c r="AC471" s="99">
        <v>9340</v>
      </c>
    </row>
    <row r="472" spans="26:29" x14ac:dyDescent="0.2">
      <c r="Z472" s="99">
        <v>2340</v>
      </c>
      <c r="AA472" s="99">
        <v>4680</v>
      </c>
      <c r="AB472" s="99">
        <v>1872</v>
      </c>
      <c r="AC472" s="99">
        <v>9360</v>
      </c>
    </row>
    <row r="473" spans="26:29" x14ac:dyDescent="0.2">
      <c r="Z473" s="99">
        <v>2345</v>
      </c>
      <c r="AA473" s="99">
        <v>4690</v>
      </c>
      <c r="AB473" s="99">
        <v>1876</v>
      </c>
      <c r="AC473" s="99">
        <v>9380</v>
      </c>
    </row>
    <row r="474" spans="26:29" x14ac:dyDescent="0.2">
      <c r="Z474" s="99">
        <v>2350</v>
      </c>
      <c r="AA474" s="99">
        <v>4700</v>
      </c>
      <c r="AB474" s="99">
        <v>1880</v>
      </c>
      <c r="AC474" s="99">
        <v>9400</v>
      </c>
    </row>
    <row r="475" spans="26:29" x14ac:dyDescent="0.2">
      <c r="Z475" s="99">
        <v>2355</v>
      </c>
      <c r="AA475" s="99">
        <v>4710</v>
      </c>
      <c r="AB475" s="99">
        <v>1884</v>
      </c>
      <c r="AC475" s="99">
        <v>9420</v>
      </c>
    </row>
    <row r="476" spans="26:29" x14ac:dyDescent="0.2">
      <c r="Z476" s="99">
        <v>2360</v>
      </c>
      <c r="AA476" s="99">
        <v>4720</v>
      </c>
      <c r="AB476" s="99">
        <v>1888</v>
      </c>
      <c r="AC476" s="99">
        <v>9440</v>
      </c>
    </row>
    <row r="477" spans="26:29" x14ac:dyDescent="0.2">
      <c r="Z477" s="99">
        <v>2365</v>
      </c>
      <c r="AA477" s="99">
        <v>4730</v>
      </c>
      <c r="AB477" s="99">
        <v>1892</v>
      </c>
      <c r="AC477" s="99">
        <v>9460</v>
      </c>
    </row>
    <row r="478" spans="26:29" x14ac:dyDescent="0.2">
      <c r="Z478" s="99">
        <v>2370</v>
      </c>
      <c r="AA478" s="99">
        <v>4740</v>
      </c>
      <c r="AB478" s="99">
        <v>1896</v>
      </c>
      <c r="AC478" s="99">
        <v>9480</v>
      </c>
    </row>
    <row r="479" spans="26:29" x14ac:dyDescent="0.2">
      <c r="Z479" s="99">
        <v>2375</v>
      </c>
      <c r="AA479" s="99">
        <v>4750</v>
      </c>
      <c r="AB479" s="99">
        <v>1900</v>
      </c>
      <c r="AC479" s="99">
        <v>9500</v>
      </c>
    </row>
    <row r="480" spans="26:29" x14ac:dyDescent="0.2">
      <c r="Z480" s="99">
        <v>2380</v>
      </c>
      <c r="AA480" s="99">
        <v>4760</v>
      </c>
      <c r="AB480" s="99">
        <v>1904</v>
      </c>
      <c r="AC480" s="99">
        <v>9520</v>
      </c>
    </row>
    <row r="481" spans="26:29" x14ac:dyDescent="0.2">
      <c r="Z481" s="99">
        <v>2385</v>
      </c>
      <c r="AA481" s="99">
        <v>4770</v>
      </c>
      <c r="AB481" s="99">
        <v>1908</v>
      </c>
      <c r="AC481" s="99">
        <v>9540</v>
      </c>
    </row>
    <row r="482" spans="26:29" x14ac:dyDescent="0.2">
      <c r="Z482" s="99">
        <v>2390</v>
      </c>
      <c r="AA482" s="99">
        <v>4780</v>
      </c>
      <c r="AB482" s="99">
        <v>1912</v>
      </c>
      <c r="AC482" s="99">
        <v>9560</v>
      </c>
    </row>
    <row r="483" spans="26:29" x14ac:dyDescent="0.2">
      <c r="Z483" s="99">
        <v>2395</v>
      </c>
      <c r="AA483" s="99">
        <v>4790</v>
      </c>
      <c r="AB483" s="99">
        <v>1916</v>
      </c>
      <c r="AC483" s="99">
        <v>9580</v>
      </c>
    </row>
    <row r="484" spans="26:29" x14ac:dyDescent="0.2">
      <c r="Z484" s="99">
        <v>2400</v>
      </c>
      <c r="AA484" s="99">
        <v>4800</v>
      </c>
      <c r="AB484" s="99">
        <v>1920</v>
      </c>
      <c r="AC484" s="99">
        <v>9600</v>
      </c>
    </row>
    <row r="485" spans="26:29" x14ac:dyDescent="0.2">
      <c r="Z485" s="99">
        <v>2405</v>
      </c>
      <c r="AA485" s="99">
        <v>4810</v>
      </c>
      <c r="AB485" s="99">
        <v>1924</v>
      </c>
      <c r="AC485" s="99">
        <v>9620</v>
      </c>
    </row>
    <row r="486" spans="26:29" x14ac:dyDescent="0.2">
      <c r="Z486" s="99">
        <v>2410</v>
      </c>
      <c r="AA486" s="99">
        <v>4820</v>
      </c>
      <c r="AB486" s="99">
        <v>1928</v>
      </c>
      <c r="AC486" s="99">
        <v>9640</v>
      </c>
    </row>
    <row r="487" spans="26:29" x14ac:dyDescent="0.2">
      <c r="Z487" s="99">
        <v>2415</v>
      </c>
      <c r="AA487" s="99">
        <v>4830</v>
      </c>
      <c r="AB487" s="99">
        <v>1932</v>
      </c>
      <c r="AC487" s="99">
        <v>9660</v>
      </c>
    </row>
    <row r="488" spans="26:29" x14ac:dyDescent="0.2">
      <c r="Z488" s="99">
        <v>2420</v>
      </c>
      <c r="AA488" s="99">
        <v>4840</v>
      </c>
      <c r="AB488" s="99">
        <v>1936</v>
      </c>
      <c r="AC488" s="99">
        <v>9680</v>
      </c>
    </row>
    <row r="489" spans="26:29" x14ac:dyDescent="0.2">
      <c r="Z489" s="99">
        <v>2425</v>
      </c>
      <c r="AA489" s="99">
        <v>4850</v>
      </c>
      <c r="AB489" s="99">
        <v>1940</v>
      </c>
      <c r="AC489" s="99">
        <v>9700</v>
      </c>
    </row>
    <row r="490" spans="26:29" x14ac:dyDescent="0.2">
      <c r="Z490" s="99">
        <v>2430</v>
      </c>
      <c r="AA490" s="99">
        <v>4860</v>
      </c>
      <c r="AB490" s="99">
        <v>1944</v>
      </c>
      <c r="AC490" s="99">
        <v>9720</v>
      </c>
    </row>
    <row r="491" spans="26:29" x14ac:dyDescent="0.2">
      <c r="Z491" s="99">
        <v>2435</v>
      </c>
      <c r="AA491" s="99">
        <v>4870</v>
      </c>
      <c r="AB491" s="99">
        <v>1948</v>
      </c>
      <c r="AC491" s="99">
        <v>9740</v>
      </c>
    </row>
    <row r="492" spans="26:29" x14ac:dyDescent="0.2">
      <c r="Z492" s="99">
        <v>2440</v>
      </c>
      <c r="AA492" s="99">
        <v>4880</v>
      </c>
      <c r="AB492" s="99">
        <v>1952</v>
      </c>
      <c r="AC492" s="99">
        <v>9760</v>
      </c>
    </row>
    <row r="493" spans="26:29" x14ac:dyDescent="0.2">
      <c r="Z493" s="99">
        <v>2445</v>
      </c>
      <c r="AA493" s="99">
        <v>4890</v>
      </c>
      <c r="AB493" s="99">
        <v>1956</v>
      </c>
      <c r="AC493" s="99">
        <v>9780</v>
      </c>
    </row>
    <row r="494" spans="26:29" x14ac:dyDescent="0.2">
      <c r="Z494" s="99">
        <v>2450</v>
      </c>
      <c r="AA494" s="99">
        <v>4900</v>
      </c>
      <c r="AB494" s="99">
        <v>1960</v>
      </c>
      <c r="AC494" s="99">
        <v>9800</v>
      </c>
    </row>
    <row r="495" spans="26:29" x14ac:dyDescent="0.2">
      <c r="Z495" s="99">
        <v>2455</v>
      </c>
      <c r="AA495" s="99">
        <v>4910</v>
      </c>
      <c r="AB495" s="99">
        <v>1964</v>
      </c>
      <c r="AC495" s="99">
        <v>9820</v>
      </c>
    </row>
    <row r="496" spans="26:29" x14ac:dyDescent="0.2">
      <c r="Z496" s="99">
        <v>2460</v>
      </c>
      <c r="AA496" s="99">
        <v>4920</v>
      </c>
      <c r="AB496" s="99">
        <v>1968</v>
      </c>
      <c r="AC496" s="99">
        <v>9840</v>
      </c>
    </row>
    <row r="497" spans="26:29" x14ac:dyDescent="0.2">
      <c r="Z497" s="99">
        <v>2465</v>
      </c>
      <c r="AA497" s="99">
        <v>4930</v>
      </c>
      <c r="AB497" s="99">
        <v>1972</v>
      </c>
      <c r="AC497" s="99">
        <v>9860</v>
      </c>
    </row>
    <row r="498" spans="26:29" x14ac:dyDescent="0.2">
      <c r="Z498" s="99">
        <v>2470</v>
      </c>
      <c r="AA498" s="99">
        <v>4940</v>
      </c>
      <c r="AB498" s="99">
        <v>1976</v>
      </c>
      <c r="AC498" s="99">
        <v>9880</v>
      </c>
    </row>
    <row r="499" spans="26:29" x14ac:dyDescent="0.2">
      <c r="Z499" s="99">
        <v>2475</v>
      </c>
      <c r="AA499" s="99">
        <v>4950</v>
      </c>
      <c r="AB499" s="99">
        <v>1980</v>
      </c>
      <c r="AC499" s="99">
        <v>9900</v>
      </c>
    </row>
    <row r="500" spans="26:29" x14ac:dyDescent="0.2">
      <c r="Z500" s="99">
        <v>2480</v>
      </c>
      <c r="AA500" s="99">
        <v>4960</v>
      </c>
      <c r="AB500" s="99">
        <v>1984</v>
      </c>
      <c r="AC500" s="99">
        <v>9920</v>
      </c>
    </row>
    <row r="501" spans="26:29" x14ac:dyDescent="0.2">
      <c r="Z501" s="99">
        <v>2485</v>
      </c>
      <c r="AA501" s="99">
        <v>4970</v>
      </c>
      <c r="AB501" s="99">
        <v>1988</v>
      </c>
      <c r="AC501" s="99">
        <v>9940</v>
      </c>
    </row>
    <row r="502" spans="26:29" x14ac:dyDescent="0.2">
      <c r="Z502" s="99">
        <v>2490</v>
      </c>
      <c r="AA502" s="99">
        <v>4980</v>
      </c>
      <c r="AB502" s="99">
        <v>1992</v>
      </c>
      <c r="AC502" s="99">
        <v>9960</v>
      </c>
    </row>
    <row r="503" spans="26:29" x14ac:dyDescent="0.2">
      <c r="Z503" s="99">
        <v>2495</v>
      </c>
      <c r="AA503" s="99">
        <v>4990</v>
      </c>
      <c r="AB503" s="99">
        <v>1996</v>
      </c>
      <c r="AC503" s="99">
        <v>9980</v>
      </c>
    </row>
    <row r="504" spans="26:29" x14ac:dyDescent="0.2">
      <c r="Z504" s="99">
        <v>2500</v>
      </c>
      <c r="AA504" s="99">
        <v>5000</v>
      </c>
      <c r="AB504" s="99">
        <v>2000</v>
      </c>
      <c r="AC504" s="99">
        <v>10000</v>
      </c>
    </row>
    <row r="505" spans="26:29" x14ac:dyDescent="0.2">
      <c r="Z505" s="99">
        <v>2505</v>
      </c>
      <c r="AA505" s="99">
        <v>5010</v>
      </c>
      <c r="AB505" s="99">
        <v>2004</v>
      </c>
      <c r="AC505" s="99">
        <v>10020</v>
      </c>
    </row>
    <row r="506" spans="26:29" x14ac:dyDescent="0.2">
      <c r="Z506" s="99">
        <v>2510</v>
      </c>
      <c r="AA506" s="99">
        <v>5020</v>
      </c>
      <c r="AB506" s="99">
        <v>2008</v>
      </c>
      <c r="AC506" s="99">
        <v>10040</v>
      </c>
    </row>
    <row r="507" spans="26:29" x14ac:dyDescent="0.2">
      <c r="Z507" s="99">
        <v>2515</v>
      </c>
      <c r="AA507" s="99">
        <v>5030</v>
      </c>
      <c r="AB507" s="99">
        <v>2012</v>
      </c>
      <c r="AC507" s="99">
        <v>10060</v>
      </c>
    </row>
    <row r="508" spans="26:29" x14ac:dyDescent="0.2">
      <c r="Z508" s="99">
        <v>2520</v>
      </c>
      <c r="AA508" s="99">
        <v>5040</v>
      </c>
      <c r="AB508" s="99">
        <v>2016</v>
      </c>
      <c r="AC508" s="99">
        <v>10080</v>
      </c>
    </row>
    <row r="509" spans="26:29" x14ac:dyDescent="0.2">
      <c r="Z509" s="99">
        <v>2525</v>
      </c>
      <c r="AA509" s="99">
        <v>5050</v>
      </c>
      <c r="AB509" s="99">
        <v>2020</v>
      </c>
      <c r="AC509" s="99">
        <v>10100</v>
      </c>
    </row>
    <row r="510" spans="26:29" x14ac:dyDescent="0.2">
      <c r="Z510" s="99">
        <v>2530</v>
      </c>
      <c r="AA510" s="99">
        <v>5060</v>
      </c>
      <c r="AB510" s="99">
        <v>2024</v>
      </c>
      <c r="AC510" s="99">
        <v>10120</v>
      </c>
    </row>
    <row r="511" spans="26:29" x14ac:dyDescent="0.2">
      <c r="Z511" s="99">
        <v>2535</v>
      </c>
      <c r="AA511" s="99">
        <v>5070</v>
      </c>
      <c r="AB511" s="99">
        <v>2028</v>
      </c>
      <c r="AC511" s="99">
        <v>10140</v>
      </c>
    </row>
    <row r="512" spans="26:29" x14ac:dyDescent="0.2">
      <c r="Z512" s="99">
        <v>2540</v>
      </c>
      <c r="AA512" s="99">
        <v>5080</v>
      </c>
      <c r="AB512" s="99">
        <v>2032</v>
      </c>
      <c r="AC512" s="99">
        <v>10160</v>
      </c>
    </row>
    <row r="513" spans="26:29" x14ac:dyDescent="0.2">
      <c r="Z513" s="99">
        <v>2545</v>
      </c>
      <c r="AA513" s="99">
        <v>5090</v>
      </c>
      <c r="AB513" s="99">
        <v>2036</v>
      </c>
      <c r="AC513" s="99">
        <v>10180</v>
      </c>
    </row>
    <row r="514" spans="26:29" x14ac:dyDescent="0.2">
      <c r="Z514" s="99">
        <v>2550</v>
      </c>
      <c r="AA514" s="99">
        <v>5100</v>
      </c>
      <c r="AB514" s="99">
        <v>2040</v>
      </c>
      <c r="AC514" s="99">
        <v>10200</v>
      </c>
    </row>
    <row r="515" spans="26:29" x14ac:dyDescent="0.2">
      <c r="Z515" s="99">
        <v>2555</v>
      </c>
      <c r="AA515" s="99">
        <v>5110</v>
      </c>
      <c r="AB515" s="99">
        <v>2044</v>
      </c>
      <c r="AC515" s="99">
        <v>10220</v>
      </c>
    </row>
    <row r="516" spans="26:29" x14ac:dyDescent="0.2">
      <c r="Z516" s="99">
        <v>2560</v>
      </c>
      <c r="AA516" s="99">
        <v>5120</v>
      </c>
      <c r="AB516" s="99">
        <v>2048</v>
      </c>
      <c r="AC516" s="99">
        <v>10240</v>
      </c>
    </row>
    <row r="517" spans="26:29" x14ac:dyDescent="0.2">
      <c r="Z517" s="99">
        <v>2565</v>
      </c>
      <c r="AA517" s="99">
        <v>5130</v>
      </c>
      <c r="AB517" s="99">
        <v>2052</v>
      </c>
      <c r="AC517" s="99">
        <v>10260</v>
      </c>
    </row>
    <row r="518" spans="26:29" x14ac:dyDescent="0.2">
      <c r="Z518" s="99">
        <v>2570</v>
      </c>
      <c r="AA518" s="99">
        <v>5140</v>
      </c>
      <c r="AB518" s="99">
        <v>2056</v>
      </c>
      <c r="AC518" s="99">
        <v>10280</v>
      </c>
    </row>
    <row r="519" spans="26:29" x14ac:dyDescent="0.2">
      <c r="Z519" s="99">
        <v>2575</v>
      </c>
      <c r="AA519" s="99">
        <v>5150</v>
      </c>
      <c r="AB519" s="99">
        <v>2060</v>
      </c>
      <c r="AC519" s="99">
        <v>10300</v>
      </c>
    </row>
    <row r="520" spans="26:29" x14ac:dyDescent="0.2">
      <c r="Z520" s="99">
        <v>2580</v>
      </c>
      <c r="AA520" s="99">
        <v>5160</v>
      </c>
      <c r="AB520" s="99">
        <v>2064</v>
      </c>
      <c r="AC520" s="99">
        <v>10320</v>
      </c>
    </row>
    <row r="521" spans="26:29" x14ac:dyDescent="0.2">
      <c r="Z521" s="99">
        <v>2585</v>
      </c>
      <c r="AA521" s="99">
        <v>5170</v>
      </c>
      <c r="AB521" s="99">
        <v>2068</v>
      </c>
      <c r="AC521" s="99">
        <v>10340</v>
      </c>
    </row>
    <row r="522" spans="26:29" x14ac:dyDescent="0.2">
      <c r="Z522" s="99">
        <v>2590</v>
      </c>
      <c r="AA522" s="99">
        <v>5180</v>
      </c>
      <c r="AB522" s="99">
        <v>2072</v>
      </c>
      <c r="AC522" s="99">
        <v>10360</v>
      </c>
    </row>
    <row r="523" spans="26:29" x14ac:dyDescent="0.2">
      <c r="Z523" s="99">
        <v>2595</v>
      </c>
      <c r="AA523" s="99">
        <v>5190</v>
      </c>
      <c r="AB523" s="99">
        <v>2076</v>
      </c>
      <c r="AC523" s="99">
        <v>10380</v>
      </c>
    </row>
    <row r="524" spans="26:29" x14ac:dyDescent="0.2">
      <c r="Z524" s="99">
        <v>2600</v>
      </c>
      <c r="AA524" s="99">
        <v>5200</v>
      </c>
      <c r="AB524" s="99">
        <v>2080</v>
      </c>
      <c r="AC524" s="99">
        <v>10400</v>
      </c>
    </row>
    <row r="525" spans="26:29" x14ac:dyDescent="0.2">
      <c r="Z525" s="99">
        <v>2605</v>
      </c>
      <c r="AA525" s="99">
        <v>5210</v>
      </c>
      <c r="AB525" s="99">
        <v>2084</v>
      </c>
      <c r="AC525" s="99">
        <v>10420</v>
      </c>
    </row>
    <row r="526" spans="26:29" x14ac:dyDescent="0.2">
      <c r="Z526" s="99">
        <v>2610</v>
      </c>
      <c r="AA526" s="99">
        <v>5220</v>
      </c>
      <c r="AB526" s="99">
        <v>2088</v>
      </c>
      <c r="AC526" s="99">
        <v>10440</v>
      </c>
    </row>
    <row r="527" spans="26:29" x14ac:dyDescent="0.2">
      <c r="Z527" s="99">
        <v>2615</v>
      </c>
      <c r="AA527" s="99">
        <v>5230</v>
      </c>
      <c r="AB527" s="99">
        <v>2092</v>
      </c>
      <c r="AC527" s="99">
        <v>10460</v>
      </c>
    </row>
    <row r="528" spans="26:29" x14ac:dyDescent="0.2">
      <c r="Z528" s="99">
        <v>2620</v>
      </c>
      <c r="AA528" s="99">
        <v>5240</v>
      </c>
      <c r="AB528" s="99">
        <v>2096</v>
      </c>
      <c r="AC528" s="99">
        <v>10480</v>
      </c>
    </row>
    <row r="529" spans="26:29" x14ac:dyDescent="0.2">
      <c r="Z529" s="99">
        <v>2625</v>
      </c>
      <c r="AA529" s="99">
        <v>5250</v>
      </c>
      <c r="AB529" s="99">
        <v>2100</v>
      </c>
      <c r="AC529" s="99">
        <v>10500</v>
      </c>
    </row>
    <row r="530" spans="26:29" x14ac:dyDescent="0.2">
      <c r="Z530" s="99">
        <v>2630</v>
      </c>
      <c r="AA530" s="99">
        <v>5260</v>
      </c>
      <c r="AB530" s="99">
        <v>2104</v>
      </c>
      <c r="AC530" s="99">
        <v>10520</v>
      </c>
    </row>
    <row r="531" spans="26:29" x14ac:dyDescent="0.2">
      <c r="Z531" s="99">
        <v>2635</v>
      </c>
      <c r="AA531" s="99">
        <v>5270</v>
      </c>
      <c r="AB531" s="99">
        <v>2108</v>
      </c>
      <c r="AC531" s="99">
        <v>10540</v>
      </c>
    </row>
    <row r="532" spans="26:29" x14ac:dyDescent="0.2">
      <c r="Z532" s="99">
        <v>2640</v>
      </c>
      <c r="AA532" s="99">
        <v>5280</v>
      </c>
      <c r="AB532" s="99">
        <v>2112</v>
      </c>
      <c r="AC532" s="99">
        <v>10560</v>
      </c>
    </row>
    <row r="533" spans="26:29" x14ac:dyDescent="0.2">
      <c r="Z533" s="99">
        <v>2645</v>
      </c>
      <c r="AA533" s="99">
        <v>5290</v>
      </c>
      <c r="AB533" s="99">
        <v>2116</v>
      </c>
      <c r="AC533" s="99">
        <v>10580</v>
      </c>
    </row>
    <row r="534" spans="26:29" x14ac:dyDescent="0.2">
      <c r="Z534" s="99">
        <v>2650</v>
      </c>
      <c r="AA534" s="99">
        <v>5300</v>
      </c>
      <c r="AB534" s="99">
        <v>2120</v>
      </c>
      <c r="AC534" s="99">
        <v>10600</v>
      </c>
    </row>
    <row r="535" spans="26:29" x14ac:dyDescent="0.2">
      <c r="Z535" s="99">
        <v>2655</v>
      </c>
      <c r="AA535" s="99">
        <v>5310</v>
      </c>
      <c r="AB535" s="99">
        <v>2124</v>
      </c>
      <c r="AC535" s="99">
        <v>10620</v>
      </c>
    </row>
    <row r="536" spans="26:29" x14ac:dyDescent="0.2">
      <c r="Z536" s="99">
        <v>2660</v>
      </c>
      <c r="AA536" s="99">
        <v>5320</v>
      </c>
      <c r="AB536" s="99">
        <v>2128</v>
      </c>
      <c r="AC536" s="99">
        <v>10640</v>
      </c>
    </row>
    <row r="537" spans="26:29" x14ac:dyDescent="0.2">
      <c r="Z537" s="99">
        <v>2665</v>
      </c>
      <c r="AA537" s="99">
        <v>5330</v>
      </c>
      <c r="AB537" s="99">
        <v>2132</v>
      </c>
      <c r="AC537" s="99">
        <v>10660</v>
      </c>
    </row>
    <row r="538" spans="26:29" x14ac:dyDescent="0.2">
      <c r="Z538" s="99">
        <v>2670</v>
      </c>
      <c r="AA538" s="99">
        <v>5340</v>
      </c>
      <c r="AB538" s="99">
        <v>2136</v>
      </c>
      <c r="AC538" s="99">
        <v>10680</v>
      </c>
    </row>
    <row r="539" spans="26:29" x14ac:dyDescent="0.2">
      <c r="Z539" s="99">
        <v>2675</v>
      </c>
      <c r="AA539" s="99">
        <v>5350</v>
      </c>
      <c r="AB539" s="99">
        <v>2140</v>
      </c>
      <c r="AC539" s="99">
        <v>10700</v>
      </c>
    </row>
    <row r="540" spans="26:29" x14ac:dyDescent="0.2">
      <c r="Z540" s="99">
        <v>2680</v>
      </c>
      <c r="AA540" s="99">
        <v>5360</v>
      </c>
      <c r="AB540" s="99">
        <v>2144</v>
      </c>
      <c r="AC540" s="99">
        <v>10720</v>
      </c>
    </row>
    <row r="541" spans="26:29" x14ac:dyDescent="0.2">
      <c r="Z541" s="99">
        <v>2685</v>
      </c>
      <c r="AA541" s="99">
        <v>5370</v>
      </c>
      <c r="AB541" s="99">
        <v>2148</v>
      </c>
      <c r="AC541" s="99">
        <v>10740</v>
      </c>
    </row>
    <row r="542" spans="26:29" x14ac:dyDescent="0.2">
      <c r="Z542" s="99">
        <v>2690</v>
      </c>
      <c r="AA542" s="99">
        <v>5380</v>
      </c>
      <c r="AB542" s="99">
        <v>2152</v>
      </c>
      <c r="AC542" s="99">
        <v>10760</v>
      </c>
    </row>
    <row r="543" spans="26:29" x14ac:dyDescent="0.2">
      <c r="Z543" s="99">
        <v>2695</v>
      </c>
      <c r="AA543" s="99">
        <v>5390</v>
      </c>
      <c r="AB543" s="99">
        <v>2156</v>
      </c>
      <c r="AC543" s="99">
        <v>10780</v>
      </c>
    </row>
    <row r="544" spans="26:29" x14ac:dyDescent="0.2">
      <c r="Z544" s="99">
        <v>2700</v>
      </c>
      <c r="AA544" s="99">
        <v>5400</v>
      </c>
      <c r="AB544" s="99">
        <v>2160</v>
      </c>
      <c r="AC544" s="99">
        <v>10800</v>
      </c>
    </row>
    <row r="545" spans="26:29" x14ac:dyDescent="0.2">
      <c r="Z545" s="99">
        <v>2705</v>
      </c>
      <c r="AA545" s="99">
        <v>5410</v>
      </c>
      <c r="AB545" s="99">
        <v>2164</v>
      </c>
      <c r="AC545" s="99">
        <v>10820</v>
      </c>
    </row>
    <row r="546" spans="26:29" x14ac:dyDescent="0.2">
      <c r="Z546" s="99">
        <v>2710</v>
      </c>
      <c r="AA546" s="99">
        <v>5420</v>
      </c>
      <c r="AB546" s="99">
        <v>2168</v>
      </c>
      <c r="AC546" s="99">
        <v>10840</v>
      </c>
    </row>
    <row r="547" spans="26:29" x14ac:dyDescent="0.2">
      <c r="Z547" s="99">
        <v>2715</v>
      </c>
      <c r="AA547" s="99">
        <v>5430</v>
      </c>
      <c r="AB547" s="99">
        <v>2172</v>
      </c>
      <c r="AC547" s="99">
        <v>10860</v>
      </c>
    </row>
    <row r="548" spans="26:29" x14ac:dyDescent="0.2">
      <c r="Z548" s="99">
        <v>2720</v>
      </c>
      <c r="AA548" s="99">
        <v>5440</v>
      </c>
      <c r="AB548" s="99">
        <v>2176</v>
      </c>
      <c r="AC548" s="99">
        <v>10880</v>
      </c>
    </row>
    <row r="549" spans="26:29" x14ac:dyDescent="0.2">
      <c r="Z549" s="99">
        <v>2725</v>
      </c>
      <c r="AA549" s="99">
        <v>5450</v>
      </c>
      <c r="AB549" s="99">
        <v>2180</v>
      </c>
      <c r="AC549" s="99">
        <v>10900</v>
      </c>
    </row>
    <row r="550" spans="26:29" x14ac:dyDescent="0.2">
      <c r="Z550" s="99">
        <v>2730</v>
      </c>
      <c r="AA550" s="99">
        <v>5460</v>
      </c>
      <c r="AB550" s="99">
        <v>2184</v>
      </c>
      <c r="AC550" s="99">
        <v>10920</v>
      </c>
    </row>
    <row r="551" spans="26:29" x14ac:dyDescent="0.2">
      <c r="Z551" s="99">
        <v>2735</v>
      </c>
      <c r="AA551" s="99">
        <v>5470</v>
      </c>
      <c r="AB551" s="99">
        <v>2188</v>
      </c>
      <c r="AC551" s="99">
        <v>10940</v>
      </c>
    </row>
    <row r="552" spans="26:29" x14ac:dyDescent="0.2">
      <c r="Z552" s="99">
        <v>2740</v>
      </c>
      <c r="AA552" s="99">
        <v>5480</v>
      </c>
      <c r="AB552" s="99">
        <v>2192</v>
      </c>
      <c r="AC552" s="99">
        <v>10960</v>
      </c>
    </row>
    <row r="553" spans="26:29" x14ac:dyDescent="0.2">
      <c r="Z553" s="99">
        <v>2745</v>
      </c>
      <c r="AA553" s="99">
        <v>5490</v>
      </c>
      <c r="AB553" s="99">
        <v>2196</v>
      </c>
      <c r="AC553" s="99">
        <v>10980</v>
      </c>
    </row>
    <row r="554" spans="26:29" x14ac:dyDescent="0.2">
      <c r="Z554" s="99">
        <v>2750</v>
      </c>
      <c r="AA554" s="99">
        <v>5500</v>
      </c>
      <c r="AB554" s="99">
        <v>2200</v>
      </c>
      <c r="AC554" s="99">
        <v>11000</v>
      </c>
    </row>
    <row r="555" spans="26:29" x14ac:dyDescent="0.2">
      <c r="Z555" s="99">
        <v>2755</v>
      </c>
      <c r="AA555" s="99">
        <v>5510</v>
      </c>
      <c r="AB555" s="99">
        <v>2204</v>
      </c>
      <c r="AC555" s="99">
        <v>11020</v>
      </c>
    </row>
    <row r="556" spans="26:29" x14ac:dyDescent="0.2">
      <c r="Z556" s="99">
        <v>2760</v>
      </c>
      <c r="AA556" s="99">
        <v>5520</v>
      </c>
      <c r="AB556" s="99">
        <v>2208</v>
      </c>
      <c r="AC556" s="99">
        <v>11040</v>
      </c>
    </row>
    <row r="557" spans="26:29" x14ac:dyDescent="0.2">
      <c r="Z557" s="99">
        <v>2765</v>
      </c>
      <c r="AA557" s="99">
        <v>5530</v>
      </c>
      <c r="AB557" s="99">
        <v>2212</v>
      </c>
      <c r="AC557" s="99">
        <v>11060</v>
      </c>
    </row>
    <row r="558" spans="26:29" x14ac:dyDescent="0.2">
      <c r="Z558" s="99">
        <v>2770</v>
      </c>
      <c r="AA558" s="99">
        <v>5540</v>
      </c>
      <c r="AB558" s="99">
        <v>2216</v>
      </c>
      <c r="AC558" s="99">
        <v>11080</v>
      </c>
    </row>
    <row r="559" spans="26:29" x14ac:dyDescent="0.2">
      <c r="Z559" s="99">
        <v>2775</v>
      </c>
      <c r="AA559" s="99">
        <v>5550</v>
      </c>
      <c r="AB559" s="99">
        <v>2220</v>
      </c>
      <c r="AC559" s="99">
        <v>11100</v>
      </c>
    </row>
    <row r="560" spans="26:29" x14ac:dyDescent="0.2">
      <c r="Z560" s="99">
        <v>2780</v>
      </c>
      <c r="AA560" s="99">
        <v>5560</v>
      </c>
      <c r="AB560" s="99">
        <v>2224</v>
      </c>
      <c r="AC560" s="99">
        <v>11120</v>
      </c>
    </row>
    <row r="561" spans="26:29" x14ac:dyDescent="0.2">
      <c r="Z561" s="99">
        <v>2785</v>
      </c>
      <c r="AA561" s="99">
        <v>5570</v>
      </c>
      <c r="AB561" s="99">
        <v>2228</v>
      </c>
      <c r="AC561" s="99">
        <v>11140</v>
      </c>
    </row>
    <row r="562" spans="26:29" x14ac:dyDescent="0.2">
      <c r="Z562" s="99">
        <v>2790</v>
      </c>
      <c r="AA562" s="99">
        <v>5580</v>
      </c>
      <c r="AB562" s="99">
        <v>2232</v>
      </c>
      <c r="AC562" s="99">
        <v>11160</v>
      </c>
    </row>
    <row r="563" spans="26:29" x14ac:dyDescent="0.2">
      <c r="Z563" s="99">
        <v>2795</v>
      </c>
      <c r="AA563" s="99">
        <v>5590</v>
      </c>
      <c r="AB563" s="99">
        <v>2236</v>
      </c>
      <c r="AC563" s="99">
        <v>11180</v>
      </c>
    </row>
    <row r="564" spans="26:29" x14ac:dyDescent="0.2">
      <c r="Z564" s="99">
        <v>2800</v>
      </c>
      <c r="AA564" s="99">
        <v>5600</v>
      </c>
      <c r="AB564" s="99">
        <v>2240</v>
      </c>
      <c r="AC564" s="99">
        <v>11200</v>
      </c>
    </row>
    <row r="565" spans="26:29" x14ac:dyDescent="0.2">
      <c r="Z565" s="99">
        <v>2805</v>
      </c>
      <c r="AA565" s="99">
        <v>5610</v>
      </c>
      <c r="AB565" s="99">
        <v>2244</v>
      </c>
      <c r="AC565" s="99">
        <v>11220</v>
      </c>
    </row>
    <row r="566" spans="26:29" x14ac:dyDescent="0.2">
      <c r="Z566" s="99">
        <v>2810</v>
      </c>
      <c r="AA566" s="99">
        <v>5620</v>
      </c>
      <c r="AB566" s="99">
        <v>2248</v>
      </c>
      <c r="AC566" s="99">
        <v>11240</v>
      </c>
    </row>
    <row r="567" spans="26:29" x14ac:dyDescent="0.2">
      <c r="Z567" s="99">
        <v>2815</v>
      </c>
      <c r="AA567" s="99">
        <v>5630</v>
      </c>
      <c r="AB567" s="99">
        <v>2252</v>
      </c>
      <c r="AC567" s="99">
        <v>11260</v>
      </c>
    </row>
    <row r="568" spans="26:29" x14ac:dyDescent="0.2">
      <c r="Z568" s="99">
        <v>2820</v>
      </c>
      <c r="AA568" s="99">
        <v>5640</v>
      </c>
      <c r="AB568" s="99">
        <v>2256</v>
      </c>
      <c r="AC568" s="99">
        <v>11280</v>
      </c>
    </row>
    <row r="569" spans="26:29" x14ac:dyDescent="0.2">
      <c r="Z569" s="99">
        <v>2825</v>
      </c>
      <c r="AA569" s="99">
        <v>5650</v>
      </c>
      <c r="AB569" s="99">
        <v>2260</v>
      </c>
      <c r="AC569" s="99">
        <v>11300</v>
      </c>
    </row>
    <row r="570" spans="26:29" x14ac:dyDescent="0.2">
      <c r="Z570" s="99">
        <v>2830</v>
      </c>
      <c r="AA570" s="99">
        <v>5660</v>
      </c>
      <c r="AB570" s="99">
        <v>2264</v>
      </c>
      <c r="AC570" s="99">
        <v>11320</v>
      </c>
    </row>
    <row r="571" spans="26:29" x14ac:dyDescent="0.2">
      <c r="Z571" s="99">
        <v>2835</v>
      </c>
      <c r="AA571" s="99">
        <v>5670</v>
      </c>
      <c r="AB571" s="99">
        <v>2268</v>
      </c>
      <c r="AC571" s="99">
        <v>11340</v>
      </c>
    </row>
    <row r="572" spans="26:29" x14ac:dyDescent="0.2">
      <c r="Z572" s="99">
        <v>2840</v>
      </c>
      <c r="AA572" s="99">
        <v>5680</v>
      </c>
      <c r="AB572" s="99">
        <v>2272</v>
      </c>
      <c r="AC572" s="99">
        <v>11360</v>
      </c>
    </row>
    <row r="573" spans="26:29" x14ac:dyDescent="0.2">
      <c r="Z573" s="99">
        <v>2845</v>
      </c>
      <c r="AA573" s="99">
        <v>5690</v>
      </c>
      <c r="AB573" s="99">
        <v>2276</v>
      </c>
      <c r="AC573" s="99">
        <v>11380</v>
      </c>
    </row>
    <row r="574" spans="26:29" x14ac:dyDescent="0.2">
      <c r="Z574" s="99">
        <v>2850</v>
      </c>
      <c r="AA574" s="99">
        <v>5700</v>
      </c>
      <c r="AB574" s="99">
        <v>2280</v>
      </c>
      <c r="AC574" s="99">
        <v>11400</v>
      </c>
    </row>
    <row r="575" spans="26:29" x14ac:dyDescent="0.2">
      <c r="Z575" s="99">
        <v>2855</v>
      </c>
      <c r="AA575" s="99">
        <v>5710</v>
      </c>
      <c r="AB575" s="99">
        <v>2284</v>
      </c>
      <c r="AC575" s="99">
        <v>11420</v>
      </c>
    </row>
    <row r="576" spans="26:29" x14ac:dyDescent="0.2">
      <c r="Z576" s="99">
        <v>2860</v>
      </c>
      <c r="AA576" s="99">
        <v>5720</v>
      </c>
      <c r="AB576" s="99">
        <v>2288</v>
      </c>
      <c r="AC576" s="99">
        <v>11440</v>
      </c>
    </row>
    <row r="577" spans="26:29" x14ac:dyDescent="0.2">
      <c r="Z577" s="99">
        <v>2865</v>
      </c>
      <c r="AA577" s="99">
        <v>5730</v>
      </c>
      <c r="AB577" s="99">
        <v>2292</v>
      </c>
      <c r="AC577" s="99">
        <v>11460</v>
      </c>
    </row>
    <row r="578" spans="26:29" x14ac:dyDescent="0.2">
      <c r="Z578" s="99">
        <v>2870</v>
      </c>
      <c r="AA578" s="99">
        <v>5740</v>
      </c>
      <c r="AB578" s="99">
        <v>2296</v>
      </c>
      <c r="AC578" s="99">
        <v>11480</v>
      </c>
    </row>
    <row r="579" spans="26:29" x14ac:dyDescent="0.2">
      <c r="Z579" s="99">
        <v>2875</v>
      </c>
      <c r="AA579" s="99">
        <v>5750</v>
      </c>
      <c r="AB579" s="99">
        <v>2300</v>
      </c>
      <c r="AC579" s="99">
        <v>11500</v>
      </c>
    </row>
    <row r="580" spans="26:29" x14ac:dyDescent="0.2">
      <c r="Z580" s="99">
        <v>2880</v>
      </c>
      <c r="AA580" s="99">
        <v>5760</v>
      </c>
      <c r="AB580" s="99">
        <v>2304</v>
      </c>
      <c r="AC580" s="99">
        <v>11520</v>
      </c>
    </row>
    <row r="581" spans="26:29" x14ac:dyDescent="0.2">
      <c r="Z581" s="99">
        <v>2885</v>
      </c>
      <c r="AA581" s="99">
        <v>5770</v>
      </c>
      <c r="AB581" s="99">
        <v>2308</v>
      </c>
      <c r="AC581" s="99">
        <v>11540</v>
      </c>
    </row>
    <row r="582" spans="26:29" x14ac:dyDescent="0.2">
      <c r="Z582" s="99">
        <v>2890</v>
      </c>
      <c r="AA582" s="99">
        <v>5780</v>
      </c>
      <c r="AB582" s="99">
        <v>2312</v>
      </c>
      <c r="AC582" s="99">
        <v>11560</v>
      </c>
    </row>
    <row r="583" spans="26:29" x14ac:dyDescent="0.2">
      <c r="Z583" s="99">
        <v>2895</v>
      </c>
      <c r="AA583" s="99">
        <v>5790</v>
      </c>
      <c r="AB583" s="99">
        <v>2316</v>
      </c>
      <c r="AC583" s="99">
        <v>11580</v>
      </c>
    </row>
    <row r="584" spans="26:29" x14ac:dyDescent="0.2">
      <c r="Z584" s="99">
        <v>2900</v>
      </c>
      <c r="AA584" s="99">
        <v>5800</v>
      </c>
      <c r="AB584" s="99">
        <v>2320</v>
      </c>
      <c r="AC584" s="99">
        <v>11600</v>
      </c>
    </row>
    <row r="585" spans="26:29" x14ac:dyDescent="0.2">
      <c r="Z585" s="99">
        <v>2905</v>
      </c>
      <c r="AA585" s="99">
        <v>5810</v>
      </c>
      <c r="AB585" s="99">
        <v>2324</v>
      </c>
      <c r="AC585" s="99">
        <v>11620</v>
      </c>
    </row>
    <row r="586" spans="26:29" x14ac:dyDescent="0.2">
      <c r="Z586" s="99">
        <v>2910</v>
      </c>
      <c r="AA586" s="99">
        <v>5820</v>
      </c>
      <c r="AB586" s="99">
        <v>2328</v>
      </c>
      <c r="AC586" s="99">
        <v>11640</v>
      </c>
    </row>
    <row r="587" spans="26:29" x14ac:dyDescent="0.2">
      <c r="Z587" s="99">
        <v>2915</v>
      </c>
      <c r="AA587" s="99">
        <v>5830</v>
      </c>
      <c r="AB587" s="99">
        <v>2332</v>
      </c>
      <c r="AC587" s="99">
        <v>11660</v>
      </c>
    </row>
    <row r="588" spans="26:29" x14ac:dyDescent="0.2">
      <c r="Z588" s="99">
        <v>2920</v>
      </c>
      <c r="AA588" s="99">
        <v>5840</v>
      </c>
      <c r="AB588" s="99">
        <v>2336</v>
      </c>
      <c r="AC588" s="99">
        <v>11680</v>
      </c>
    </row>
    <row r="589" spans="26:29" x14ac:dyDescent="0.2">
      <c r="Z589" s="99">
        <v>2925</v>
      </c>
      <c r="AA589" s="99">
        <v>5850</v>
      </c>
      <c r="AB589" s="99">
        <v>2340</v>
      </c>
      <c r="AC589" s="99">
        <v>11700</v>
      </c>
    </row>
    <row r="590" spans="26:29" x14ac:dyDescent="0.2">
      <c r="Z590" s="99">
        <v>2930</v>
      </c>
      <c r="AA590" s="99">
        <v>5860</v>
      </c>
      <c r="AB590" s="99">
        <v>2344</v>
      </c>
      <c r="AC590" s="99">
        <v>11720</v>
      </c>
    </row>
    <row r="591" spans="26:29" x14ac:dyDescent="0.2">
      <c r="Z591" s="99">
        <v>2935</v>
      </c>
      <c r="AA591" s="99">
        <v>5870</v>
      </c>
      <c r="AB591" s="99">
        <v>2348</v>
      </c>
      <c r="AC591" s="99">
        <v>11740</v>
      </c>
    </row>
    <row r="592" spans="26:29" x14ac:dyDescent="0.2">
      <c r="Z592" s="99">
        <v>2940</v>
      </c>
      <c r="AA592" s="99">
        <v>5880</v>
      </c>
      <c r="AB592" s="99">
        <v>2352</v>
      </c>
      <c r="AC592" s="99">
        <v>11760</v>
      </c>
    </row>
    <row r="593" spans="26:29" x14ac:dyDescent="0.2">
      <c r="Z593" s="99">
        <v>2945</v>
      </c>
      <c r="AA593" s="99">
        <v>5890</v>
      </c>
      <c r="AB593" s="99">
        <v>2356</v>
      </c>
      <c r="AC593" s="99">
        <v>11780</v>
      </c>
    </row>
    <row r="594" spans="26:29" x14ac:dyDescent="0.2">
      <c r="Z594" s="99">
        <v>2950</v>
      </c>
      <c r="AA594" s="99">
        <v>5900</v>
      </c>
      <c r="AB594" s="99">
        <v>2360</v>
      </c>
      <c r="AC594" s="99">
        <v>11800</v>
      </c>
    </row>
    <row r="595" spans="26:29" x14ac:dyDescent="0.2">
      <c r="Z595" s="99">
        <v>2955</v>
      </c>
      <c r="AA595" s="99">
        <v>5910</v>
      </c>
      <c r="AB595" s="99">
        <v>2364</v>
      </c>
      <c r="AC595" s="99">
        <v>11820</v>
      </c>
    </row>
    <row r="596" spans="26:29" x14ac:dyDescent="0.2">
      <c r="Z596" s="99">
        <v>2960</v>
      </c>
      <c r="AA596" s="99">
        <v>5920</v>
      </c>
      <c r="AB596" s="99">
        <v>2368</v>
      </c>
      <c r="AC596" s="99">
        <v>11840</v>
      </c>
    </row>
    <row r="597" spans="26:29" x14ac:dyDescent="0.2">
      <c r="Z597" s="99">
        <v>2965</v>
      </c>
      <c r="AA597" s="99">
        <v>5930</v>
      </c>
      <c r="AB597" s="99">
        <v>2372</v>
      </c>
      <c r="AC597" s="99">
        <v>11860</v>
      </c>
    </row>
    <row r="598" spans="26:29" x14ac:dyDescent="0.2">
      <c r="Z598" s="99">
        <v>2970</v>
      </c>
      <c r="AA598" s="99">
        <v>5940</v>
      </c>
      <c r="AB598" s="99">
        <v>2376</v>
      </c>
      <c r="AC598" s="99">
        <v>11880</v>
      </c>
    </row>
    <row r="599" spans="26:29" x14ac:dyDescent="0.2">
      <c r="Z599" s="99">
        <v>2975</v>
      </c>
      <c r="AA599" s="99">
        <v>5950</v>
      </c>
      <c r="AB599" s="99">
        <v>2380</v>
      </c>
      <c r="AC599" s="99">
        <v>11900</v>
      </c>
    </row>
    <row r="600" spans="26:29" x14ac:dyDescent="0.2">
      <c r="Z600" s="99">
        <v>2980</v>
      </c>
      <c r="AA600" s="99">
        <v>5960</v>
      </c>
      <c r="AB600" s="99">
        <v>2384</v>
      </c>
      <c r="AC600" s="99">
        <v>11920</v>
      </c>
    </row>
    <row r="601" spans="26:29" x14ac:dyDescent="0.2">
      <c r="Z601" s="99">
        <v>2985</v>
      </c>
      <c r="AA601" s="99">
        <v>5970</v>
      </c>
      <c r="AB601" s="99">
        <v>2388</v>
      </c>
      <c r="AC601" s="99">
        <v>11940</v>
      </c>
    </row>
    <row r="602" spans="26:29" x14ac:dyDescent="0.2">
      <c r="Z602" s="99">
        <v>2990</v>
      </c>
      <c r="AA602" s="99">
        <v>5980</v>
      </c>
      <c r="AB602" s="99">
        <v>2392</v>
      </c>
      <c r="AC602" s="99">
        <v>11960</v>
      </c>
    </row>
    <row r="603" spans="26:29" x14ac:dyDescent="0.2">
      <c r="Z603" s="99">
        <v>2995</v>
      </c>
      <c r="AA603" s="99">
        <v>5990</v>
      </c>
      <c r="AB603" s="99">
        <v>2396</v>
      </c>
      <c r="AC603" s="99">
        <v>11980</v>
      </c>
    </row>
    <row r="604" spans="26:29" x14ac:dyDescent="0.2">
      <c r="Z604" s="99">
        <v>3000</v>
      </c>
      <c r="AA604" s="99">
        <v>6000</v>
      </c>
      <c r="AB604" s="99">
        <v>2400</v>
      </c>
      <c r="AC604" s="99">
        <v>12000</v>
      </c>
    </row>
    <row r="605" spans="26:29" x14ac:dyDescent="0.2">
      <c r="Z605" s="99">
        <v>3005</v>
      </c>
      <c r="AA605" s="99">
        <v>6010</v>
      </c>
      <c r="AB605" s="99">
        <v>2404</v>
      </c>
      <c r="AC605" s="99">
        <v>12020</v>
      </c>
    </row>
    <row r="606" spans="26:29" x14ac:dyDescent="0.2">
      <c r="Z606" s="99">
        <v>3010</v>
      </c>
      <c r="AA606" s="99">
        <v>6020</v>
      </c>
      <c r="AB606" s="99">
        <v>2408</v>
      </c>
      <c r="AC606" s="99">
        <v>12040</v>
      </c>
    </row>
    <row r="607" spans="26:29" x14ac:dyDescent="0.2">
      <c r="Z607" s="99">
        <v>3015</v>
      </c>
      <c r="AA607" s="99">
        <v>6030</v>
      </c>
      <c r="AB607" s="99">
        <v>2412</v>
      </c>
      <c r="AC607" s="99">
        <v>12060</v>
      </c>
    </row>
    <row r="608" spans="26:29" x14ac:dyDescent="0.2">
      <c r="Z608" s="99">
        <v>3020</v>
      </c>
      <c r="AA608" s="99">
        <v>6040</v>
      </c>
      <c r="AB608" s="99">
        <v>2416</v>
      </c>
      <c r="AC608" s="99">
        <v>12080</v>
      </c>
    </row>
    <row r="609" spans="26:29" x14ac:dyDescent="0.2">
      <c r="Z609" s="99">
        <v>3025</v>
      </c>
      <c r="AA609" s="99">
        <v>6050</v>
      </c>
      <c r="AB609" s="99">
        <v>2420</v>
      </c>
      <c r="AC609" s="99">
        <v>12100</v>
      </c>
    </row>
    <row r="610" spans="26:29" x14ac:dyDescent="0.2">
      <c r="Z610" s="99">
        <v>3030</v>
      </c>
      <c r="AA610" s="99">
        <v>6060</v>
      </c>
      <c r="AB610" s="99">
        <v>2424</v>
      </c>
      <c r="AC610" s="99">
        <v>12120</v>
      </c>
    </row>
    <row r="611" spans="26:29" x14ac:dyDescent="0.2">
      <c r="Z611" s="99">
        <v>3035</v>
      </c>
      <c r="AA611" s="99">
        <v>6070</v>
      </c>
      <c r="AB611" s="99">
        <v>2428</v>
      </c>
      <c r="AC611" s="99">
        <v>12140</v>
      </c>
    </row>
    <row r="612" spans="26:29" x14ac:dyDescent="0.2">
      <c r="Z612" s="99">
        <v>3040</v>
      </c>
      <c r="AA612" s="99">
        <v>6080</v>
      </c>
      <c r="AB612" s="99">
        <v>2432</v>
      </c>
      <c r="AC612" s="99">
        <v>12160</v>
      </c>
    </row>
    <row r="613" spans="26:29" x14ac:dyDescent="0.2">
      <c r="Z613" s="99">
        <v>3045</v>
      </c>
      <c r="AA613" s="99">
        <v>6090</v>
      </c>
      <c r="AB613" s="99">
        <v>2436</v>
      </c>
      <c r="AC613" s="99">
        <v>12180</v>
      </c>
    </row>
    <row r="614" spans="26:29" x14ac:dyDescent="0.2">
      <c r="Z614" s="99">
        <v>3050</v>
      </c>
      <c r="AA614" s="99">
        <v>6100</v>
      </c>
      <c r="AB614" s="99">
        <v>2440</v>
      </c>
      <c r="AC614" s="99">
        <v>12200</v>
      </c>
    </row>
    <row r="615" spans="26:29" x14ac:dyDescent="0.2">
      <c r="Z615" s="99">
        <v>3055</v>
      </c>
      <c r="AA615" s="99">
        <v>6110</v>
      </c>
      <c r="AB615" s="99">
        <v>2444</v>
      </c>
      <c r="AC615" s="99">
        <v>12220</v>
      </c>
    </row>
    <row r="616" spans="26:29" x14ac:dyDescent="0.2">
      <c r="Z616" s="99">
        <v>3060</v>
      </c>
      <c r="AA616" s="99">
        <v>6120</v>
      </c>
      <c r="AB616" s="99">
        <v>2448</v>
      </c>
      <c r="AC616" s="99">
        <v>12240</v>
      </c>
    </row>
    <row r="617" spans="26:29" x14ac:dyDescent="0.2">
      <c r="Z617" s="99">
        <v>3065</v>
      </c>
      <c r="AA617" s="99">
        <v>6130</v>
      </c>
      <c r="AB617" s="99">
        <v>2452</v>
      </c>
      <c r="AC617" s="99">
        <v>12260</v>
      </c>
    </row>
    <row r="618" spans="26:29" x14ac:dyDescent="0.2">
      <c r="Z618" s="99">
        <v>3070</v>
      </c>
      <c r="AA618" s="99">
        <v>6140</v>
      </c>
      <c r="AB618" s="99">
        <v>2456</v>
      </c>
      <c r="AC618" s="99">
        <v>12280</v>
      </c>
    </row>
    <row r="619" spans="26:29" x14ac:dyDescent="0.2">
      <c r="Z619" s="99">
        <v>3075</v>
      </c>
      <c r="AA619" s="99">
        <v>6150</v>
      </c>
      <c r="AB619" s="99">
        <v>2460</v>
      </c>
      <c r="AC619" s="99">
        <v>12300</v>
      </c>
    </row>
    <row r="620" spans="26:29" x14ac:dyDescent="0.2">
      <c r="Z620" s="99">
        <v>3080</v>
      </c>
      <c r="AA620" s="99">
        <v>6160</v>
      </c>
      <c r="AB620" s="99">
        <v>2464</v>
      </c>
      <c r="AC620" s="99">
        <v>12320</v>
      </c>
    </row>
    <row r="621" spans="26:29" x14ac:dyDescent="0.2">
      <c r="Z621" s="99">
        <v>3085</v>
      </c>
      <c r="AA621" s="99">
        <v>6170</v>
      </c>
      <c r="AB621" s="99">
        <v>2468</v>
      </c>
      <c r="AC621" s="99">
        <v>12340</v>
      </c>
    </row>
    <row r="622" spans="26:29" x14ac:dyDescent="0.2">
      <c r="Z622" s="99">
        <v>3090</v>
      </c>
      <c r="AA622" s="99">
        <v>6180</v>
      </c>
      <c r="AB622" s="99">
        <v>2472</v>
      </c>
      <c r="AC622" s="99">
        <v>12360</v>
      </c>
    </row>
    <row r="623" spans="26:29" x14ac:dyDescent="0.2">
      <c r="Z623" s="99">
        <v>3095</v>
      </c>
      <c r="AA623" s="99">
        <v>6190</v>
      </c>
      <c r="AB623" s="99">
        <v>2476</v>
      </c>
      <c r="AC623" s="99">
        <v>12380</v>
      </c>
    </row>
    <row r="624" spans="26:29" x14ac:dyDescent="0.2">
      <c r="Z624" s="99">
        <v>3100</v>
      </c>
      <c r="AA624" s="99">
        <v>6200</v>
      </c>
      <c r="AB624" s="99">
        <v>2480</v>
      </c>
      <c r="AC624" s="99">
        <v>12400</v>
      </c>
    </row>
    <row r="625" spans="26:29" x14ac:dyDescent="0.2">
      <c r="Z625" s="99">
        <v>3105</v>
      </c>
      <c r="AA625" s="99">
        <v>6210</v>
      </c>
      <c r="AB625" s="99">
        <v>2484</v>
      </c>
      <c r="AC625" s="99">
        <v>12420</v>
      </c>
    </row>
    <row r="626" spans="26:29" x14ac:dyDescent="0.2">
      <c r="Z626" s="99">
        <v>3110</v>
      </c>
      <c r="AA626" s="99">
        <v>6220</v>
      </c>
      <c r="AB626" s="99">
        <v>2488</v>
      </c>
      <c r="AC626" s="99">
        <v>12440</v>
      </c>
    </row>
    <row r="627" spans="26:29" x14ac:dyDescent="0.2">
      <c r="Z627" s="99">
        <v>3115</v>
      </c>
      <c r="AA627" s="99">
        <v>6230</v>
      </c>
      <c r="AB627" s="99">
        <v>2492</v>
      </c>
      <c r="AC627" s="99">
        <v>12460</v>
      </c>
    </row>
    <row r="628" spans="26:29" x14ac:dyDescent="0.2">
      <c r="Z628" s="99">
        <v>3120</v>
      </c>
      <c r="AA628" s="99">
        <v>6240</v>
      </c>
      <c r="AB628" s="99">
        <v>2496</v>
      </c>
      <c r="AC628" s="99">
        <v>12480</v>
      </c>
    </row>
    <row r="629" spans="26:29" x14ac:dyDescent="0.2">
      <c r="Z629" s="99">
        <v>3125</v>
      </c>
      <c r="AA629" s="99">
        <v>6250</v>
      </c>
      <c r="AB629" s="99">
        <v>2500</v>
      </c>
      <c r="AC629" s="99">
        <v>12500</v>
      </c>
    </row>
    <row r="630" spans="26:29" x14ac:dyDescent="0.2">
      <c r="Z630" s="99">
        <v>3130</v>
      </c>
      <c r="AA630" s="99">
        <v>6260</v>
      </c>
      <c r="AB630" s="99">
        <v>2504</v>
      </c>
      <c r="AC630" s="99">
        <v>12520</v>
      </c>
    </row>
    <row r="631" spans="26:29" x14ac:dyDescent="0.2">
      <c r="Z631" s="99">
        <v>3135</v>
      </c>
      <c r="AA631" s="99">
        <v>6270</v>
      </c>
      <c r="AB631" s="99">
        <v>2508</v>
      </c>
      <c r="AC631" s="99">
        <v>12540</v>
      </c>
    </row>
    <row r="632" spans="26:29" x14ac:dyDescent="0.2">
      <c r="Z632" s="99">
        <v>3140</v>
      </c>
      <c r="AA632" s="99">
        <v>6280</v>
      </c>
      <c r="AB632" s="99">
        <v>2512</v>
      </c>
      <c r="AC632" s="99">
        <v>12560</v>
      </c>
    </row>
    <row r="633" spans="26:29" x14ac:dyDescent="0.2">
      <c r="Z633" s="99">
        <v>3145</v>
      </c>
      <c r="AA633" s="99">
        <v>6290</v>
      </c>
      <c r="AB633" s="99">
        <v>2516</v>
      </c>
      <c r="AC633" s="99">
        <v>12580</v>
      </c>
    </row>
    <row r="634" spans="26:29" x14ac:dyDescent="0.2">
      <c r="Z634" s="99">
        <v>3150</v>
      </c>
      <c r="AA634" s="99">
        <v>6300</v>
      </c>
      <c r="AB634" s="99">
        <v>2520</v>
      </c>
      <c r="AC634" s="99">
        <v>12600</v>
      </c>
    </row>
    <row r="635" spans="26:29" x14ac:dyDescent="0.2">
      <c r="Z635" s="99">
        <v>3155</v>
      </c>
      <c r="AA635" s="99">
        <v>6310</v>
      </c>
      <c r="AB635" s="99">
        <v>2524</v>
      </c>
      <c r="AC635" s="99">
        <v>12620</v>
      </c>
    </row>
    <row r="636" spans="26:29" x14ac:dyDescent="0.2">
      <c r="Z636" s="99">
        <v>3160</v>
      </c>
      <c r="AA636" s="99">
        <v>6320</v>
      </c>
      <c r="AB636" s="99">
        <v>2528</v>
      </c>
      <c r="AC636" s="99">
        <v>12640</v>
      </c>
    </row>
    <row r="637" spans="26:29" x14ac:dyDescent="0.2">
      <c r="Z637" s="99">
        <v>3165</v>
      </c>
      <c r="AA637" s="99">
        <v>6330</v>
      </c>
      <c r="AB637" s="99">
        <v>2532</v>
      </c>
      <c r="AC637" s="99">
        <v>12660</v>
      </c>
    </row>
    <row r="638" spans="26:29" x14ac:dyDescent="0.2">
      <c r="Z638" s="99">
        <v>3170</v>
      </c>
      <c r="AA638" s="99">
        <v>6340</v>
      </c>
      <c r="AB638" s="99">
        <v>2536</v>
      </c>
      <c r="AC638" s="99">
        <v>12680</v>
      </c>
    </row>
    <row r="639" spans="26:29" x14ac:dyDescent="0.2">
      <c r="Z639" s="99">
        <v>3175</v>
      </c>
      <c r="AA639" s="99">
        <v>6350</v>
      </c>
      <c r="AB639" s="99">
        <v>2540</v>
      </c>
      <c r="AC639" s="99">
        <v>12700</v>
      </c>
    </row>
    <row r="640" spans="26:29" x14ac:dyDescent="0.2">
      <c r="Z640" s="99">
        <v>3180</v>
      </c>
      <c r="AA640" s="99">
        <v>6360</v>
      </c>
      <c r="AB640" s="99">
        <v>2544</v>
      </c>
      <c r="AC640" s="99">
        <v>12720</v>
      </c>
    </row>
    <row r="641" spans="26:29" x14ac:dyDescent="0.2">
      <c r="Z641" s="99">
        <v>3185</v>
      </c>
      <c r="AA641" s="99">
        <v>6370</v>
      </c>
      <c r="AB641" s="99">
        <v>2548</v>
      </c>
      <c r="AC641" s="99">
        <v>12740</v>
      </c>
    </row>
    <row r="642" spans="26:29" x14ac:dyDescent="0.2">
      <c r="Z642" s="99">
        <v>3190</v>
      </c>
      <c r="AA642" s="99">
        <v>6380</v>
      </c>
      <c r="AB642" s="99">
        <v>2552</v>
      </c>
      <c r="AC642" s="99">
        <v>12760</v>
      </c>
    </row>
    <row r="643" spans="26:29" x14ac:dyDescent="0.2">
      <c r="Z643" s="99">
        <v>3195</v>
      </c>
      <c r="AA643" s="99">
        <v>6390</v>
      </c>
      <c r="AB643" s="99">
        <v>2556</v>
      </c>
      <c r="AC643" s="99">
        <v>12780</v>
      </c>
    </row>
    <row r="644" spans="26:29" x14ac:dyDescent="0.2">
      <c r="Z644" s="99">
        <v>3200</v>
      </c>
      <c r="AA644" s="99">
        <v>6400</v>
      </c>
      <c r="AB644" s="99">
        <v>2560</v>
      </c>
      <c r="AC644" s="99">
        <v>12800</v>
      </c>
    </row>
    <row r="645" spans="26:29" x14ac:dyDescent="0.2">
      <c r="Z645" s="99">
        <v>3205</v>
      </c>
      <c r="AA645" s="99">
        <v>6410</v>
      </c>
      <c r="AB645" s="99">
        <v>2564</v>
      </c>
      <c r="AC645" s="99">
        <v>12820</v>
      </c>
    </row>
    <row r="646" spans="26:29" x14ac:dyDescent="0.2">
      <c r="Z646" s="99">
        <v>3210</v>
      </c>
      <c r="AA646" s="99">
        <v>6420</v>
      </c>
      <c r="AB646" s="99">
        <v>2568</v>
      </c>
      <c r="AC646" s="99">
        <v>12840</v>
      </c>
    </row>
    <row r="647" spans="26:29" x14ac:dyDescent="0.2">
      <c r="Z647" s="99">
        <v>3215</v>
      </c>
      <c r="AA647" s="99">
        <v>6430</v>
      </c>
      <c r="AB647" s="99">
        <v>2572</v>
      </c>
      <c r="AC647" s="99">
        <v>12860</v>
      </c>
    </row>
    <row r="648" spans="26:29" x14ac:dyDescent="0.2">
      <c r="Z648" s="99">
        <v>3220</v>
      </c>
      <c r="AA648" s="99">
        <v>6440</v>
      </c>
      <c r="AB648" s="99">
        <v>2576</v>
      </c>
      <c r="AC648" s="99">
        <v>12880</v>
      </c>
    </row>
    <row r="649" spans="26:29" x14ac:dyDescent="0.2">
      <c r="Z649" s="99">
        <v>3225</v>
      </c>
      <c r="AA649" s="99">
        <v>6450</v>
      </c>
      <c r="AB649" s="99">
        <v>2580</v>
      </c>
      <c r="AC649" s="99">
        <v>12900</v>
      </c>
    </row>
    <row r="650" spans="26:29" x14ac:dyDescent="0.2">
      <c r="Z650" s="99">
        <v>3230</v>
      </c>
      <c r="AA650" s="99">
        <v>6460</v>
      </c>
      <c r="AB650" s="99">
        <v>2584</v>
      </c>
      <c r="AC650" s="99">
        <v>12920</v>
      </c>
    </row>
    <row r="651" spans="26:29" x14ac:dyDescent="0.2">
      <c r="Z651" s="99">
        <v>3235</v>
      </c>
      <c r="AA651" s="99">
        <v>6470</v>
      </c>
      <c r="AB651" s="99">
        <v>2588</v>
      </c>
      <c r="AC651" s="99">
        <v>12940</v>
      </c>
    </row>
    <row r="652" spans="26:29" x14ac:dyDescent="0.2">
      <c r="Z652" s="99">
        <v>3240</v>
      </c>
      <c r="AA652" s="99">
        <v>6480</v>
      </c>
      <c r="AB652" s="99">
        <v>2592</v>
      </c>
      <c r="AC652" s="99">
        <v>12960</v>
      </c>
    </row>
    <row r="653" spans="26:29" x14ac:dyDescent="0.2">
      <c r="Z653" s="99">
        <v>3245</v>
      </c>
      <c r="AA653" s="99">
        <v>6490</v>
      </c>
      <c r="AB653" s="99">
        <v>2596</v>
      </c>
      <c r="AC653" s="99">
        <v>12980</v>
      </c>
    </row>
    <row r="654" spans="26:29" x14ac:dyDescent="0.2">
      <c r="Z654" s="99">
        <v>3250</v>
      </c>
      <c r="AA654" s="99">
        <v>6500</v>
      </c>
      <c r="AB654" s="99">
        <v>2600</v>
      </c>
      <c r="AC654" s="99">
        <v>13000</v>
      </c>
    </row>
    <row r="655" spans="26:29" x14ac:dyDescent="0.2">
      <c r="Z655" s="99">
        <v>3255</v>
      </c>
      <c r="AA655" s="99">
        <v>6510</v>
      </c>
      <c r="AB655" s="99">
        <v>2604</v>
      </c>
      <c r="AC655" s="99">
        <v>13020</v>
      </c>
    </row>
    <row r="656" spans="26:29" x14ac:dyDescent="0.2">
      <c r="Z656" s="99">
        <v>3260</v>
      </c>
      <c r="AA656" s="99">
        <v>6520</v>
      </c>
      <c r="AB656" s="99">
        <v>2608</v>
      </c>
      <c r="AC656" s="99">
        <v>13040</v>
      </c>
    </row>
    <row r="657" spans="26:29" x14ac:dyDescent="0.2">
      <c r="Z657" s="99">
        <v>3265</v>
      </c>
      <c r="AA657" s="99">
        <v>6530</v>
      </c>
      <c r="AB657" s="99">
        <v>2612</v>
      </c>
      <c r="AC657" s="99">
        <v>13060</v>
      </c>
    </row>
    <row r="658" spans="26:29" x14ac:dyDescent="0.2">
      <c r="Z658" s="99">
        <v>3270</v>
      </c>
      <c r="AA658" s="99">
        <v>6540</v>
      </c>
      <c r="AB658" s="99">
        <v>2616</v>
      </c>
      <c r="AC658" s="99">
        <v>13080</v>
      </c>
    </row>
    <row r="659" spans="26:29" x14ac:dyDescent="0.2">
      <c r="Z659" s="99">
        <v>3275</v>
      </c>
      <c r="AA659" s="99">
        <v>6550</v>
      </c>
      <c r="AB659" s="99">
        <v>2620</v>
      </c>
      <c r="AC659" s="99">
        <v>13100</v>
      </c>
    </row>
    <row r="660" spans="26:29" x14ac:dyDescent="0.2">
      <c r="Z660" s="99">
        <v>3280</v>
      </c>
      <c r="AA660" s="99">
        <v>6560</v>
      </c>
      <c r="AB660" s="99">
        <v>2624</v>
      </c>
      <c r="AC660" s="99">
        <v>13120</v>
      </c>
    </row>
    <row r="661" spans="26:29" x14ac:dyDescent="0.2">
      <c r="Z661" s="99">
        <v>3285</v>
      </c>
      <c r="AA661" s="99">
        <v>6570</v>
      </c>
      <c r="AB661" s="99">
        <v>2628</v>
      </c>
      <c r="AC661" s="99">
        <v>13140</v>
      </c>
    </row>
    <row r="662" spans="26:29" x14ac:dyDescent="0.2">
      <c r="Z662" s="99">
        <v>3290</v>
      </c>
      <c r="AA662" s="99">
        <v>6580</v>
      </c>
      <c r="AB662" s="99">
        <v>2632</v>
      </c>
      <c r="AC662" s="99">
        <v>13160</v>
      </c>
    </row>
    <row r="663" spans="26:29" x14ac:dyDescent="0.2">
      <c r="Z663" s="99">
        <v>3295</v>
      </c>
      <c r="AA663" s="99">
        <v>6590</v>
      </c>
      <c r="AB663" s="99">
        <v>2636</v>
      </c>
      <c r="AC663" s="99">
        <v>13180</v>
      </c>
    </row>
    <row r="664" spans="26:29" x14ac:dyDescent="0.2">
      <c r="Z664" s="99">
        <v>3300</v>
      </c>
      <c r="AA664" s="99">
        <v>6600</v>
      </c>
      <c r="AB664" s="99">
        <v>2640</v>
      </c>
      <c r="AC664" s="99">
        <v>13200</v>
      </c>
    </row>
    <row r="665" spans="26:29" x14ac:dyDescent="0.2">
      <c r="Z665" s="99">
        <v>3305</v>
      </c>
      <c r="AA665" s="99">
        <v>6610</v>
      </c>
      <c r="AB665" s="99">
        <v>2644</v>
      </c>
      <c r="AC665" s="99">
        <v>13220</v>
      </c>
    </row>
    <row r="666" spans="26:29" x14ac:dyDescent="0.2">
      <c r="Z666" s="99">
        <v>3310</v>
      </c>
      <c r="AA666" s="99">
        <v>6620</v>
      </c>
      <c r="AB666" s="99">
        <v>2648</v>
      </c>
      <c r="AC666" s="99">
        <v>13240</v>
      </c>
    </row>
    <row r="667" spans="26:29" x14ac:dyDescent="0.2">
      <c r="Z667" s="99">
        <v>3315</v>
      </c>
      <c r="AA667" s="99">
        <v>6630</v>
      </c>
      <c r="AB667" s="99">
        <v>2652</v>
      </c>
      <c r="AC667" s="99">
        <v>13260</v>
      </c>
    </row>
    <row r="668" spans="26:29" x14ac:dyDescent="0.2">
      <c r="Z668" s="99">
        <v>3320</v>
      </c>
      <c r="AA668" s="99">
        <v>6640</v>
      </c>
      <c r="AB668" s="99">
        <v>2656</v>
      </c>
      <c r="AC668" s="99">
        <v>13280</v>
      </c>
    </row>
    <row r="669" spans="26:29" x14ac:dyDescent="0.2">
      <c r="Z669" s="99">
        <v>3325</v>
      </c>
      <c r="AA669" s="99">
        <v>6650</v>
      </c>
      <c r="AB669" s="99">
        <v>2660</v>
      </c>
      <c r="AC669" s="99">
        <v>13300</v>
      </c>
    </row>
    <row r="670" spans="26:29" x14ac:dyDescent="0.2">
      <c r="Z670" s="99">
        <v>3330</v>
      </c>
      <c r="AA670" s="99">
        <v>6660</v>
      </c>
      <c r="AB670" s="99">
        <v>2664</v>
      </c>
      <c r="AC670" s="99">
        <v>13320</v>
      </c>
    </row>
    <row r="671" spans="26:29" x14ac:dyDescent="0.2">
      <c r="Z671" s="99">
        <v>3335</v>
      </c>
      <c r="AA671" s="99">
        <v>6670</v>
      </c>
      <c r="AB671" s="99">
        <v>2668</v>
      </c>
      <c r="AC671" s="99">
        <v>13340</v>
      </c>
    </row>
    <row r="672" spans="26:29" x14ac:dyDescent="0.2">
      <c r="Z672" s="99">
        <v>3340</v>
      </c>
      <c r="AA672" s="99">
        <v>6680</v>
      </c>
      <c r="AB672" s="99">
        <v>2672</v>
      </c>
      <c r="AC672" s="99">
        <v>13360</v>
      </c>
    </row>
    <row r="673" spans="26:29" x14ac:dyDescent="0.2">
      <c r="Z673" s="99">
        <v>3345</v>
      </c>
      <c r="AA673" s="99">
        <v>6690</v>
      </c>
      <c r="AB673" s="99">
        <v>2676</v>
      </c>
      <c r="AC673" s="99">
        <v>13380</v>
      </c>
    </row>
    <row r="674" spans="26:29" x14ac:dyDescent="0.2">
      <c r="Z674" s="99">
        <v>3350</v>
      </c>
      <c r="AA674" s="99">
        <v>6700</v>
      </c>
      <c r="AB674" s="99">
        <v>2680</v>
      </c>
      <c r="AC674" s="99">
        <v>13400</v>
      </c>
    </row>
    <row r="675" spans="26:29" x14ac:dyDescent="0.2">
      <c r="Z675" s="99">
        <v>3355</v>
      </c>
      <c r="AA675" s="99">
        <v>6710</v>
      </c>
      <c r="AB675" s="99">
        <v>2684</v>
      </c>
      <c r="AC675" s="99">
        <v>13420</v>
      </c>
    </row>
    <row r="676" spans="26:29" x14ac:dyDescent="0.2">
      <c r="Z676" s="99">
        <v>3360</v>
      </c>
      <c r="AA676" s="99">
        <v>6720</v>
      </c>
      <c r="AB676" s="99">
        <v>2688</v>
      </c>
      <c r="AC676" s="99">
        <v>13440</v>
      </c>
    </row>
    <row r="677" spans="26:29" x14ac:dyDescent="0.2">
      <c r="Z677" s="99">
        <v>3365</v>
      </c>
      <c r="AA677" s="99">
        <v>6730</v>
      </c>
      <c r="AB677" s="99">
        <v>2692</v>
      </c>
      <c r="AC677" s="99">
        <v>13460</v>
      </c>
    </row>
    <row r="678" spans="26:29" x14ac:dyDescent="0.2">
      <c r="Z678" s="99">
        <v>3370</v>
      </c>
      <c r="AA678" s="99">
        <v>6740</v>
      </c>
      <c r="AB678" s="99">
        <v>2696</v>
      </c>
      <c r="AC678" s="99">
        <v>13480</v>
      </c>
    </row>
    <row r="679" spans="26:29" x14ac:dyDescent="0.2">
      <c r="Z679" s="99">
        <v>3375</v>
      </c>
      <c r="AA679" s="99">
        <v>6750</v>
      </c>
      <c r="AB679" s="99">
        <v>2700</v>
      </c>
      <c r="AC679" s="99">
        <v>13500</v>
      </c>
    </row>
    <row r="680" spans="26:29" x14ac:dyDescent="0.2">
      <c r="Z680" s="99">
        <v>3380</v>
      </c>
      <c r="AA680" s="99">
        <v>6760</v>
      </c>
      <c r="AB680" s="99">
        <v>2704</v>
      </c>
      <c r="AC680" s="99">
        <v>13520</v>
      </c>
    </row>
    <row r="681" spans="26:29" x14ac:dyDescent="0.2">
      <c r="Z681" s="99">
        <v>3385</v>
      </c>
      <c r="AA681" s="99">
        <v>6770</v>
      </c>
      <c r="AB681" s="99">
        <v>2708</v>
      </c>
      <c r="AC681" s="99">
        <v>13540</v>
      </c>
    </row>
    <row r="682" spans="26:29" x14ac:dyDescent="0.2">
      <c r="Z682" s="99">
        <v>3390</v>
      </c>
      <c r="AA682" s="99">
        <v>6780</v>
      </c>
      <c r="AB682" s="99">
        <v>2712</v>
      </c>
      <c r="AC682" s="99">
        <v>13560</v>
      </c>
    </row>
    <row r="683" spans="26:29" x14ac:dyDescent="0.2">
      <c r="Z683" s="99">
        <v>3395</v>
      </c>
      <c r="AA683" s="99">
        <v>6790</v>
      </c>
      <c r="AB683" s="99">
        <v>2716</v>
      </c>
      <c r="AC683" s="99">
        <v>13580</v>
      </c>
    </row>
    <row r="684" spans="26:29" x14ac:dyDescent="0.2">
      <c r="Z684" s="99">
        <v>3400</v>
      </c>
      <c r="AA684" s="99">
        <v>6800</v>
      </c>
      <c r="AB684" s="99">
        <v>2720</v>
      </c>
      <c r="AC684" s="99">
        <v>13600</v>
      </c>
    </row>
    <row r="685" spans="26:29" x14ac:dyDescent="0.2">
      <c r="Z685" s="99">
        <v>3405</v>
      </c>
      <c r="AA685" s="99">
        <v>6810</v>
      </c>
      <c r="AB685" s="99">
        <v>2724</v>
      </c>
      <c r="AC685" s="99">
        <v>13620</v>
      </c>
    </row>
    <row r="686" spans="26:29" x14ac:dyDescent="0.2">
      <c r="Z686" s="99">
        <v>3410</v>
      </c>
      <c r="AA686" s="99">
        <v>6820</v>
      </c>
      <c r="AB686" s="99">
        <v>2728</v>
      </c>
      <c r="AC686" s="99">
        <v>13640</v>
      </c>
    </row>
    <row r="687" spans="26:29" x14ac:dyDescent="0.2">
      <c r="Z687" s="99">
        <v>3415</v>
      </c>
      <c r="AA687" s="99">
        <v>6830</v>
      </c>
      <c r="AB687" s="99">
        <v>2732</v>
      </c>
      <c r="AC687" s="99">
        <v>13660</v>
      </c>
    </row>
    <row r="688" spans="26:29" x14ac:dyDescent="0.2">
      <c r="Z688" s="99">
        <v>3420</v>
      </c>
      <c r="AA688" s="99">
        <v>6840</v>
      </c>
      <c r="AB688" s="99">
        <v>2736</v>
      </c>
      <c r="AC688" s="99">
        <v>13680</v>
      </c>
    </row>
    <row r="689" spans="26:29" x14ac:dyDescent="0.2">
      <c r="Z689" s="99">
        <v>3425</v>
      </c>
      <c r="AA689" s="99">
        <v>6850</v>
      </c>
      <c r="AB689" s="99">
        <v>2740</v>
      </c>
      <c r="AC689" s="99">
        <v>13700</v>
      </c>
    </row>
    <row r="690" spans="26:29" x14ac:dyDescent="0.2">
      <c r="Z690" s="99">
        <v>3430</v>
      </c>
      <c r="AA690" s="99">
        <v>6860</v>
      </c>
      <c r="AB690" s="99">
        <v>2744</v>
      </c>
      <c r="AC690" s="99">
        <v>13720</v>
      </c>
    </row>
    <row r="691" spans="26:29" x14ac:dyDescent="0.2">
      <c r="Z691" s="99">
        <v>3435</v>
      </c>
      <c r="AA691" s="99">
        <v>6870</v>
      </c>
      <c r="AB691" s="99">
        <v>2748</v>
      </c>
      <c r="AC691" s="99">
        <v>13740</v>
      </c>
    </row>
    <row r="692" spans="26:29" x14ac:dyDescent="0.2">
      <c r="Z692" s="99">
        <v>3440</v>
      </c>
      <c r="AA692" s="99">
        <v>6880</v>
      </c>
      <c r="AB692" s="99">
        <v>2752</v>
      </c>
      <c r="AC692" s="99">
        <v>13760</v>
      </c>
    </row>
    <row r="693" spans="26:29" x14ac:dyDescent="0.2">
      <c r="Z693" s="99">
        <v>3445</v>
      </c>
      <c r="AA693" s="99">
        <v>6890</v>
      </c>
      <c r="AB693" s="99">
        <v>2756</v>
      </c>
      <c r="AC693" s="99">
        <v>13780</v>
      </c>
    </row>
    <row r="694" spans="26:29" x14ac:dyDescent="0.2">
      <c r="Z694" s="99">
        <v>3450</v>
      </c>
      <c r="AA694" s="99">
        <v>6900</v>
      </c>
      <c r="AB694" s="99">
        <v>2760</v>
      </c>
      <c r="AC694" s="99">
        <v>13800</v>
      </c>
    </row>
    <row r="695" spans="26:29" x14ac:dyDescent="0.2">
      <c r="Z695" s="99">
        <v>3455</v>
      </c>
      <c r="AA695" s="99">
        <v>6910</v>
      </c>
      <c r="AB695" s="99">
        <v>2764</v>
      </c>
      <c r="AC695" s="99">
        <v>13820</v>
      </c>
    </row>
    <row r="696" spans="26:29" x14ac:dyDescent="0.2">
      <c r="Z696" s="99">
        <v>3460</v>
      </c>
      <c r="AA696" s="99">
        <v>6920</v>
      </c>
      <c r="AB696" s="99">
        <v>2768</v>
      </c>
      <c r="AC696" s="99">
        <v>13840</v>
      </c>
    </row>
    <row r="697" spans="26:29" x14ac:dyDescent="0.2">
      <c r="Z697" s="99">
        <v>3465</v>
      </c>
      <c r="AA697" s="99">
        <v>6930</v>
      </c>
      <c r="AB697" s="99">
        <v>2772</v>
      </c>
      <c r="AC697" s="99">
        <v>13860</v>
      </c>
    </row>
    <row r="698" spans="26:29" x14ac:dyDescent="0.2">
      <c r="Z698" s="99">
        <v>3470</v>
      </c>
      <c r="AA698" s="99">
        <v>6940</v>
      </c>
      <c r="AB698" s="99">
        <v>2776</v>
      </c>
      <c r="AC698" s="99">
        <v>13880</v>
      </c>
    </row>
    <row r="699" spans="26:29" x14ac:dyDescent="0.2">
      <c r="Z699" s="99">
        <v>3475</v>
      </c>
      <c r="AA699" s="99">
        <v>6950</v>
      </c>
      <c r="AB699" s="99">
        <v>2780</v>
      </c>
      <c r="AC699" s="99">
        <v>13900</v>
      </c>
    </row>
    <row r="700" spans="26:29" x14ac:dyDescent="0.2">
      <c r="Z700" s="99">
        <v>3480</v>
      </c>
      <c r="AA700" s="99">
        <v>6960</v>
      </c>
      <c r="AB700" s="99">
        <v>2784</v>
      </c>
      <c r="AC700" s="99">
        <v>13920</v>
      </c>
    </row>
    <row r="701" spans="26:29" x14ac:dyDescent="0.2">
      <c r="Z701" s="99">
        <v>3485</v>
      </c>
      <c r="AA701" s="99">
        <v>6970</v>
      </c>
      <c r="AB701" s="99">
        <v>2788</v>
      </c>
      <c r="AC701" s="99">
        <v>13940</v>
      </c>
    </row>
    <row r="702" spans="26:29" x14ac:dyDescent="0.2">
      <c r="Z702" s="99">
        <v>3490</v>
      </c>
      <c r="AA702" s="99">
        <v>6980</v>
      </c>
      <c r="AB702" s="99">
        <v>2792</v>
      </c>
      <c r="AC702" s="99">
        <v>13960</v>
      </c>
    </row>
    <row r="703" spans="26:29" x14ac:dyDescent="0.2">
      <c r="Z703" s="99">
        <v>3495</v>
      </c>
      <c r="AA703" s="99">
        <v>6990</v>
      </c>
      <c r="AB703" s="99">
        <v>2796</v>
      </c>
      <c r="AC703" s="99">
        <v>13980</v>
      </c>
    </row>
    <row r="704" spans="26:29" x14ac:dyDescent="0.2">
      <c r="Z704" s="99">
        <v>3500</v>
      </c>
      <c r="AA704" s="99">
        <v>7000</v>
      </c>
      <c r="AB704" s="99">
        <v>2800</v>
      </c>
      <c r="AC704" s="99">
        <v>14000</v>
      </c>
    </row>
    <row r="705" spans="26:29" x14ac:dyDescent="0.2">
      <c r="Z705" s="99">
        <v>3505</v>
      </c>
      <c r="AA705" s="99">
        <v>7010</v>
      </c>
      <c r="AB705" s="99">
        <v>2804</v>
      </c>
      <c r="AC705" s="99">
        <v>14020</v>
      </c>
    </row>
    <row r="706" spans="26:29" x14ac:dyDescent="0.2">
      <c r="Z706" s="99">
        <v>3510</v>
      </c>
      <c r="AA706" s="99">
        <v>7020</v>
      </c>
      <c r="AB706" s="99">
        <v>2808</v>
      </c>
      <c r="AC706" s="99">
        <v>14040</v>
      </c>
    </row>
    <row r="707" spans="26:29" x14ac:dyDescent="0.2">
      <c r="Z707" s="99">
        <v>3515</v>
      </c>
      <c r="AA707" s="99">
        <v>7030</v>
      </c>
      <c r="AB707" s="99">
        <v>2812</v>
      </c>
      <c r="AC707" s="99">
        <v>14060</v>
      </c>
    </row>
    <row r="708" spans="26:29" x14ac:dyDescent="0.2">
      <c r="Z708" s="99">
        <v>3520</v>
      </c>
      <c r="AA708" s="99">
        <v>7040</v>
      </c>
      <c r="AB708" s="99">
        <v>2816</v>
      </c>
      <c r="AC708" s="99">
        <v>14080</v>
      </c>
    </row>
    <row r="709" spans="26:29" x14ac:dyDescent="0.2">
      <c r="Z709" s="99">
        <v>3525</v>
      </c>
      <c r="AA709" s="99">
        <v>7050</v>
      </c>
      <c r="AB709" s="99">
        <v>2820</v>
      </c>
      <c r="AC709" s="99">
        <v>14100</v>
      </c>
    </row>
    <row r="710" spans="26:29" x14ac:dyDescent="0.2">
      <c r="Z710" s="99">
        <v>3530</v>
      </c>
      <c r="AA710" s="99">
        <v>7060</v>
      </c>
      <c r="AB710" s="99">
        <v>2824</v>
      </c>
      <c r="AC710" s="99">
        <v>14120</v>
      </c>
    </row>
    <row r="711" spans="26:29" x14ac:dyDescent="0.2">
      <c r="Z711" s="99">
        <v>3535</v>
      </c>
      <c r="AA711" s="99">
        <v>7070</v>
      </c>
      <c r="AB711" s="99">
        <v>2828</v>
      </c>
      <c r="AC711" s="99">
        <v>14140</v>
      </c>
    </row>
    <row r="712" spans="26:29" x14ac:dyDescent="0.2">
      <c r="Z712" s="99">
        <v>3540</v>
      </c>
      <c r="AA712" s="99">
        <v>7080</v>
      </c>
      <c r="AB712" s="99">
        <v>2832</v>
      </c>
      <c r="AC712" s="99">
        <v>14160</v>
      </c>
    </row>
    <row r="713" spans="26:29" x14ac:dyDescent="0.2">
      <c r="Z713" s="99">
        <v>3545</v>
      </c>
      <c r="AA713" s="99">
        <v>7090</v>
      </c>
      <c r="AB713" s="99">
        <v>2836</v>
      </c>
      <c r="AC713" s="99">
        <v>14180</v>
      </c>
    </row>
    <row r="714" spans="26:29" x14ac:dyDescent="0.2">
      <c r="Z714" s="99">
        <v>3550</v>
      </c>
      <c r="AA714" s="99">
        <v>7100</v>
      </c>
      <c r="AB714" s="99">
        <v>2840</v>
      </c>
      <c r="AC714" s="99">
        <v>14200</v>
      </c>
    </row>
    <row r="715" spans="26:29" x14ac:dyDescent="0.2">
      <c r="Z715" s="99">
        <v>3555</v>
      </c>
      <c r="AA715" s="99">
        <v>7110</v>
      </c>
      <c r="AB715" s="99">
        <v>2844</v>
      </c>
      <c r="AC715" s="99">
        <v>14220</v>
      </c>
    </row>
    <row r="716" spans="26:29" x14ac:dyDescent="0.2">
      <c r="Z716" s="99">
        <v>3560</v>
      </c>
      <c r="AA716" s="99">
        <v>7120</v>
      </c>
      <c r="AB716" s="99">
        <v>2848</v>
      </c>
      <c r="AC716" s="99">
        <v>14240</v>
      </c>
    </row>
    <row r="717" spans="26:29" x14ac:dyDescent="0.2">
      <c r="Z717" s="99">
        <v>3565</v>
      </c>
      <c r="AA717" s="99">
        <v>7130</v>
      </c>
      <c r="AB717" s="99">
        <v>2852</v>
      </c>
      <c r="AC717" s="99">
        <v>14260</v>
      </c>
    </row>
    <row r="718" spans="26:29" x14ac:dyDescent="0.2">
      <c r="Z718" s="99">
        <v>3570</v>
      </c>
      <c r="AA718" s="99">
        <v>7140</v>
      </c>
      <c r="AB718" s="99">
        <v>2856</v>
      </c>
      <c r="AC718" s="99">
        <v>14280</v>
      </c>
    </row>
    <row r="719" spans="26:29" x14ac:dyDescent="0.2">
      <c r="Z719" s="99">
        <v>3575</v>
      </c>
      <c r="AA719" s="99">
        <v>7150</v>
      </c>
      <c r="AB719" s="99">
        <v>2860</v>
      </c>
      <c r="AC719" s="99">
        <v>14300</v>
      </c>
    </row>
    <row r="720" spans="26:29" x14ac:dyDescent="0.2">
      <c r="Z720" s="99">
        <v>3580</v>
      </c>
      <c r="AA720" s="99">
        <v>7160</v>
      </c>
      <c r="AB720" s="99">
        <v>2864</v>
      </c>
      <c r="AC720" s="99">
        <v>14320</v>
      </c>
    </row>
    <row r="721" spans="26:29" x14ac:dyDescent="0.2">
      <c r="Z721" s="99">
        <v>3585</v>
      </c>
      <c r="AA721" s="99">
        <v>7170</v>
      </c>
      <c r="AB721" s="99">
        <v>2868</v>
      </c>
      <c r="AC721" s="99">
        <v>14340</v>
      </c>
    </row>
    <row r="722" spans="26:29" x14ac:dyDescent="0.2">
      <c r="Z722" s="99">
        <v>3590</v>
      </c>
      <c r="AA722" s="99">
        <v>7180</v>
      </c>
      <c r="AB722" s="99">
        <v>2872</v>
      </c>
      <c r="AC722" s="99">
        <v>14360</v>
      </c>
    </row>
    <row r="723" spans="26:29" x14ac:dyDescent="0.2">
      <c r="Z723" s="99">
        <v>3595</v>
      </c>
      <c r="AA723" s="99">
        <v>7190</v>
      </c>
      <c r="AB723" s="99">
        <v>2876</v>
      </c>
      <c r="AC723" s="99">
        <v>14380</v>
      </c>
    </row>
    <row r="724" spans="26:29" x14ac:dyDescent="0.2">
      <c r="Z724" s="99">
        <v>3600</v>
      </c>
      <c r="AA724" s="99">
        <v>7200</v>
      </c>
      <c r="AB724" s="99">
        <v>2880</v>
      </c>
      <c r="AC724" s="99">
        <v>14400</v>
      </c>
    </row>
    <row r="725" spans="26:29" x14ac:dyDescent="0.2">
      <c r="Z725" s="99">
        <v>3605</v>
      </c>
      <c r="AA725" s="99">
        <v>7210</v>
      </c>
      <c r="AB725" s="99">
        <v>2884</v>
      </c>
      <c r="AC725" s="99">
        <v>14420</v>
      </c>
    </row>
    <row r="726" spans="26:29" x14ac:dyDescent="0.2">
      <c r="Z726" s="99">
        <v>3610</v>
      </c>
      <c r="AA726" s="99">
        <v>7220</v>
      </c>
      <c r="AB726" s="99">
        <v>2888</v>
      </c>
      <c r="AC726" s="99">
        <v>14440</v>
      </c>
    </row>
    <row r="727" spans="26:29" x14ac:dyDescent="0.2">
      <c r="Z727" s="99">
        <v>3615</v>
      </c>
      <c r="AA727" s="99">
        <v>7230</v>
      </c>
      <c r="AB727" s="99">
        <v>2892</v>
      </c>
      <c r="AC727" s="99">
        <v>14460</v>
      </c>
    </row>
    <row r="728" spans="26:29" x14ac:dyDescent="0.2">
      <c r="Z728" s="99">
        <v>3620</v>
      </c>
      <c r="AA728" s="99">
        <v>7240</v>
      </c>
      <c r="AB728" s="99">
        <v>2896</v>
      </c>
      <c r="AC728" s="99">
        <v>14480</v>
      </c>
    </row>
    <row r="729" spans="26:29" x14ac:dyDescent="0.2">
      <c r="Z729" s="99">
        <v>3625</v>
      </c>
      <c r="AA729" s="99">
        <v>7250</v>
      </c>
      <c r="AB729" s="99">
        <v>2900</v>
      </c>
      <c r="AC729" s="99">
        <v>14500</v>
      </c>
    </row>
    <row r="730" spans="26:29" x14ac:dyDescent="0.2">
      <c r="Z730" s="99">
        <v>3630</v>
      </c>
      <c r="AA730" s="99">
        <v>7260</v>
      </c>
      <c r="AB730" s="99">
        <v>2904</v>
      </c>
      <c r="AC730" s="99">
        <v>14520</v>
      </c>
    </row>
    <row r="731" spans="26:29" x14ac:dyDescent="0.2">
      <c r="Z731" s="99">
        <v>3635</v>
      </c>
      <c r="AA731" s="99">
        <v>7270</v>
      </c>
      <c r="AB731" s="99">
        <v>2908</v>
      </c>
      <c r="AC731" s="99">
        <v>14540</v>
      </c>
    </row>
    <row r="732" spans="26:29" x14ac:dyDescent="0.2">
      <c r="Z732" s="99">
        <v>3640</v>
      </c>
      <c r="AA732" s="99">
        <v>7280</v>
      </c>
      <c r="AB732" s="99">
        <v>2912</v>
      </c>
      <c r="AC732" s="99">
        <v>14560</v>
      </c>
    </row>
    <row r="733" spans="26:29" x14ac:dyDescent="0.2">
      <c r="Z733" s="99">
        <v>3645</v>
      </c>
      <c r="AA733" s="99">
        <v>7290</v>
      </c>
      <c r="AB733" s="99">
        <v>2916</v>
      </c>
      <c r="AC733" s="99">
        <v>14580</v>
      </c>
    </row>
    <row r="734" spans="26:29" x14ac:dyDescent="0.2">
      <c r="Z734" s="99">
        <v>3650</v>
      </c>
      <c r="AA734" s="99">
        <v>7300</v>
      </c>
      <c r="AB734" s="99">
        <v>2920</v>
      </c>
      <c r="AC734" s="99">
        <v>14600</v>
      </c>
    </row>
    <row r="735" spans="26:29" x14ac:dyDescent="0.2">
      <c r="Z735" s="99">
        <v>3655</v>
      </c>
      <c r="AA735" s="99">
        <v>7310</v>
      </c>
      <c r="AB735" s="99">
        <v>2924</v>
      </c>
      <c r="AC735" s="99">
        <v>14620</v>
      </c>
    </row>
    <row r="736" spans="26:29" x14ac:dyDescent="0.2">
      <c r="Z736" s="99">
        <v>3660</v>
      </c>
      <c r="AA736" s="99">
        <v>7320</v>
      </c>
      <c r="AB736" s="99">
        <v>2928</v>
      </c>
      <c r="AC736" s="99">
        <v>14640</v>
      </c>
    </row>
    <row r="737" spans="26:29" x14ac:dyDescent="0.2">
      <c r="Z737" s="99">
        <v>3665</v>
      </c>
      <c r="AA737" s="99">
        <v>7330</v>
      </c>
      <c r="AB737" s="99">
        <v>2932</v>
      </c>
      <c r="AC737" s="99">
        <v>14660</v>
      </c>
    </row>
    <row r="738" spans="26:29" x14ac:dyDescent="0.2">
      <c r="Z738" s="99">
        <v>3670</v>
      </c>
      <c r="AA738" s="99">
        <v>7340</v>
      </c>
      <c r="AB738" s="99">
        <v>2936</v>
      </c>
      <c r="AC738" s="99">
        <v>14680</v>
      </c>
    </row>
    <row r="739" spans="26:29" x14ac:dyDescent="0.2">
      <c r="Z739" s="99">
        <v>3675</v>
      </c>
      <c r="AA739" s="99">
        <v>7350</v>
      </c>
      <c r="AB739" s="99">
        <v>2940</v>
      </c>
      <c r="AC739" s="99">
        <v>14700</v>
      </c>
    </row>
    <row r="740" spans="26:29" x14ac:dyDescent="0.2">
      <c r="Z740" s="99">
        <v>3680</v>
      </c>
      <c r="AA740" s="99">
        <v>7360</v>
      </c>
      <c r="AB740" s="99">
        <v>2944</v>
      </c>
      <c r="AC740" s="99">
        <v>14720</v>
      </c>
    </row>
    <row r="741" spans="26:29" x14ac:dyDescent="0.2">
      <c r="Z741" s="99">
        <v>3685</v>
      </c>
      <c r="AA741" s="99">
        <v>7370</v>
      </c>
      <c r="AB741" s="99">
        <v>2948</v>
      </c>
      <c r="AC741" s="99">
        <v>14740</v>
      </c>
    </row>
    <row r="742" spans="26:29" x14ac:dyDescent="0.2">
      <c r="Z742" s="99">
        <v>3690</v>
      </c>
      <c r="AA742" s="99">
        <v>7380</v>
      </c>
      <c r="AB742" s="99">
        <v>2952</v>
      </c>
      <c r="AC742" s="99">
        <v>14760</v>
      </c>
    </row>
    <row r="743" spans="26:29" x14ac:dyDescent="0.2">
      <c r="Z743" s="99">
        <v>3695</v>
      </c>
      <c r="AA743" s="99">
        <v>7390</v>
      </c>
      <c r="AB743" s="99">
        <v>2956</v>
      </c>
      <c r="AC743" s="99">
        <v>14780</v>
      </c>
    </row>
    <row r="744" spans="26:29" x14ac:dyDescent="0.2">
      <c r="Z744" s="99">
        <v>3700</v>
      </c>
      <c r="AA744" s="99">
        <v>7400</v>
      </c>
      <c r="AB744" s="99">
        <v>2960</v>
      </c>
      <c r="AC744" s="99">
        <v>14800</v>
      </c>
    </row>
    <row r="745" spans="26:29" x14ac:dyDescent="0.2">
      <c r="Z745" s="99">
        <v>3705</v>
      </c>
      <c r="AA745" s="99">
        <v>7410</v>
      </c>
      <c r="AB745" s="99">
        <v>2964</v>
      </c>
      <c r="AC745" s="99">
        <v>14820</v>
      </c>
    </row>
    <row r="746" spans="26:29" x14ac:dyDescent="0.2">
      <c r="Z746" s="99">
        <v>3710</v>
      </c>
      <c r="AA746" s="99">
        <v>7420</v>
      </c>
      <c r="AB746" s="99">
        <v>2968</v>
      </c>
      <c r="AC746" s="99">
        <v>14840</v>
      </c>
    </row>
    <row r="747" spans="26:29" x14ac:dyDescent="0.2">
      <c r="Z747" s="99">
        <v>3715</v>
      </c>
      <c r="AA747" s="99">
        <v>7430</v>
      </c>
      <c r="AB747" s="99">
        <v>2972</v>
      </c>
      <c r="AC747" s="99">
        <v>14860</v>
      </c>
    </row>
    <row r="748" spans="26:29" x14ac:dyDescent="0.2">
      <c r="Z748" s="99">
        <v>3720</v>
      </c>
      <c r="AA748" s="99">
        <v>7440</v>
      </c>
      <c r="AB748" s="99">
        <v>2976</v>
      </c>
      <c r="AC748" s="99">
        <v>14880</v>
      </c>
    </row>
    <row r="749" spans="26:29" x14ac:dyDescent="0.2">
      <c r="Z749" s="99">
        <v>3725</v>
      </c>
      <c r="AA749" s="99">
        <v>7450</v>
      </c>
      <c r="AB749" s="99">
        <v>2980</v>
      </c>
      <c r="AC749" s="99">
        <v>14900</v>
      </c>
    </row>
    <row r="750" spans="26:29" x14ac:dyDescent="0.2">
      <c r="Z750" s="99">
        <v>3730</v>
      </c>
      <c r="AA750" s="99">
        <v>7460</v>
      </c>
      <c r="AB750" s="99">
        <v>2984</v>
      </c>
      <c r="AC750" s="99">
        <v>14920</v>
      </c>
    </row>
    <row r="751" spans="26:29" x14ac:dyDescent="0.2">
      <c r="Z751" s="99">
        <v>3735</v>
      </c>
      <c r="AA751" s="99">
        <v>7470</v>
      </c>
      <c r="AB751" s="99">
        <v>2988</v>
      </c>
      <c r="AC751" s="99">
        <v>14940</v>
      </c>
    </row>
    <row r="752" spans="26:29" x14ac:dyDescent="0.2">
      <c r="Z752" s="99">
        <v>3740</v>
      </c>
      <c r="AA752" s="99">
        <v>7480</v>
      </c>
      <c r="AB752" s="99">
        <v>2992</v>
      </c>
      <c r="AC752" s="99">
        <v>14960</v>
      </c>
    </row>
    <row r="753" spans="26:29" x14ac:dyDescent="0.2">
      <c r="Z753" s="99">
        <v>3745</v>
      </c>
      <c r="AA753" s="99">
        <v>7490</v>
      </c>
      <c r="AB753" s="99">
        <v>2996</v>
      </c>
      <c r="AC753" s="99">
        <v>14980</v>
      </c>
    </row>
    <row r="754" spans="26:29" x14ac:dyDescent="0.2">
      <c r="Z754" s="99">
        <v>3750</v>
      </c>
      <c r="AA754" s="99">
        <v>7500</v>
      </c>
      <c r="AB754" s="99">
        <v>3000</v>
      </c>
      <c r="AC754" s="99">
        <v>15000</v>
      </c>
    </row>
    <row r="755" spans="26:29" x14ac:dyDescent="0.2">
      <c r="Z755" s="99">
        <v>3755</v>
      </c>
      <c r="AA755" s="99">
        <v>7510</v>
      </c>
      <c r="AB755" s="99">
        <v>3004</v>
      </c>
      <c r="AC755" s="99">
        <v>15020</v>
      </c>
    </row>
    <row r="756" spans="26:29" x14ac:dyDescent="0.2">
      <c r="Z756" s="99">
        <v>3760</v>
      </c>
      <c r="AA756" s="99">
        <v>7520</v>
      </c>
      <c r="AB756" s="99">
        <v>3008</v>
      </c>
      <c r="AC756" s="99">
        <v>15040</v>
      </c>
    </row>
    <row r="757" spans="26:29" x14ac:dyDescent="0.2">
      <c r="Z757" s="99">
        <v>3765</v>
      </c>
      <c r="AA757" s="99">
        <v>7530</v>
      </c>
      <c r="AB757" s="99">
        <v>3012</v>
      </c>
      <c r="AC757" s="99">
        <v>15060</v>
      </c>
    </row>
    <row r="758" spans="26:29" x14ac:dyDescent="0.2">
      <c r="Z758" s="99">
        <v>3770</v>
      </c>
      <c r="AA758" s="99">
        <v>7540</v>
      </c>
      <c r="AB758" s="99">
        <v>3016</v>
      </c>
      <c r="AC758" s="99">
        <v>15080</v>
      </c>
    </row>
    <row r="759" spans="26:29" x14ac:dyDescent="0.2">
      <c r="Z759" s="99">
        <v>3775</v>
      </c>
      <c r="AA759" s="99">
        <v>7550</v>
      </c>
      <c r="AB759" s="99">
        <v>3020</v>
      </c>
      <c r="AC759" s="99">
        <v>15100</v>
      </c>
    </row>
    <row r="760" spans="26:29" x14ac:dyDescent="0.2">
      <c r="Z760" s="99">
        <v>3780</v>
      </c>
      <c r="AA760" s="99">
        <v>7560</v>
      </c>
      <c r="AB760" s="99">
        <v>3024</v>
      </c>
      <c r="AC760" s="99">
        <v>15120</v>
      </c>
    </row>
    <row r="761" spans="26:29" x14ac:dyDescent="0.2">
      <c r="Z761" s="99">
        <v>3785</v>
      </c>
      <c r="AA761" s="99">
        <v>7570</v>
      </c>
      <c r="AB761" s="99">
        <v>3028</v>
      </c>
      <c r="AC761" s="99">
        <v>15140</v>
      </c>
    </row>
    <row r="762" spans="26:29" x14ac:dyDescent="0.2">
      <c r="Z762" s="99">
        <v>3790</v>
      </c>
      <c r="AA762" s="99">
        <v>7580</v>
      </c>
      <c r="AB762" s="99">
        <v>3032</v>
      </c>
      <c r="AC762" s="99">
        <v>15160</v>
      </c>
    </row>
    <row r="763" spans="26:29" x14ac:dyDescent="0.2">
      <c r="Z763" s="99">
        <v>3795</v>
      </c>
      <c r="AA763" s="99">
        <v>7590</v>
      </c>
      <c r="AB763" s="99">
        <v>3036</v>
      </c>
      <c r="AC763" s="99">
        <v>15180</v>
      </c>
    </row>
    <row r="764" spans="26:29" x14ac:dyDescent="0.2">
      <c r="Z764" s="99">
        <v>3800</v>
      </c>
      <c r="AA764" s="99">
        <v>7600</v>
      </c>
      <c r="AB764" s="99">
        <v>3040</v>
      </c>
      <c r="AC764" s="99">
        <v>15200</v>
      </c>
    </row>
    <row r="765" spans="26:29" x14ac:dyDescent="0.2">
      <c r="Z765" s="99">
        <v>3805</v>
      </c>
      <c r="AA765" s="99">
        <v>7610</v>
      </c>
      <c r="AB765" s="99">
        <v>3044</v>
      </c>
      <c r="AC765" s="99">
        <v>15220</v>
      </c>
    </row>
    <row r="766" spans="26:29" x14ac:dyDescent="0.2">
      <c r="Z766" s="99">
        <v>3810</v>
      </c>
      <c r="AA766" s="99">
        <v>7620</v>
      </c>
      <c r="AB766" s="99">
        <v>3048</v>
      </c>
      <c r="AC766" s="99">
        <v>15240</v>
      </c>
    </row>
    <row r="767" spans="26:29" x14ac:dyDescent="0.2">
      <c r="Z767" s="99">
        <v>3815</v>
      </c>
      <c r="AA767" s="99">
        <v>7630</v>
      </c>
      <c r="AB767" s="99">
        <v>3052</v>
      </c>
      <c r="AC767" s="99">
        <v>15260</v>
      </c>
    </row>
    <row r="768" spans="26:29" x14ac:dyDescent="0.2">
      <c r="Z768" s="99">
        <v>3820</v>
      </c>
      <c r="AA768" s="99">
        <v>7640</v>
      </c>
      <c r="AB768" s="99">
        <v>3056</v>
      </c>
      <c r="AC768" s="99">
        <v>15280</v>
      </c>
    </row>
    <row r="769" spans="26:29" x14ac:dyDescent="0.2">
      <c r="Z769" s="99">
        <v>3825</v>
      </c>
      <c r="AA769" s="99">
        <v>7650</v>
      </c>
      <c r="AB769" s="99">
        <v>3060</v>
      </c>
      <c r="AC769" s="99">
        <v>15300</v>
      </c>
    </row>
    <row r="770" spans="26:29" x14ac:dyDescent="0.2">
      <c r="Z770" s="99">
        <v>3830</v>
      </c>
      <c r="AA770" s="99">
        <v>7660</v>
      </c>
      <c r="AB770" s="99">
        <v>3064</v>
      </c>
      <c r="AC770" s="99">
        <v>15320</v>
      </c>
    </row>
    <row r="771" spans="26:29" x14ac:dyDescent="0.2">
      <c r="Z771" s="99">
        <v>3835</v>
      </c>
      <c r="AA771" s="99">
        <v>7670</v>
      </c>
      <c r="AB771" s="99">
        <v>3068</v>
      </c>
      <c r="AC771" s="99">
        <v>15340</v>
      </c>
    </row>
    <row r="772" spans="26:29" x14ac:dyDescent="0.2">
      <c r="Z772" s="99">
        <v>3840</v>
      </c>
      <c r="AA772" s="99">
        <v>7680</v>
      </c>
      <c r="AB772" s="99">
        <v>3072</v>
      </c>
      <c r="AC772" s="99">
        <v>15360</v>
      </c>
    </row>
    <row r="773" spans="26:29" x14ac:dyDescent="0.2">
      <c r="Z773" s="99">
        <v>3845</v>
      </c>
      <c r="AA773" s="99">
        <v>7690</v>
      </c>
      <c r="AB773" s="99">
        <v>3076</v>
      </c>
      <c r="AC773" s="99">
        <v>15380</v>
      </c>
    </row>
    <row r="774" spans="26:29" x14ac:dyDescent="0.2">
      <c r="Z774" s="99">
        <v>3850</v>
      </c>
      <c r="AA774" s="99">
        <v>7700</v>
      </c>
      <c r="AB774" s="99">
        <v>3080</v>
      </c>
      <c r="AC774" s="99">
        <v>15400</v>
      </c>
    </row>
    <row r="775" spans="26:29" x14ac:dyDescent="0.2">
      <c r="Z775" s="99">
        <v>3855</v>
      </c>
      <c r="AA775" s="99">
        <v>7710</v>
      </c>
      <c r="AB775" s="99">
        <v>3084</v>
      </c>
      <c r="AC775" s="99">
        <v>15420</v>
      </c>
    </row>
    <row r="776" spans="26:29" x14ac:dyDescent="0.2">
      <c r="Z776" s="99">
        <v>3860</v>
      </c>
      <c r="AA776" s="99">
        <v>7720</v>
      </c>
      <c r="AB776" s="99">
        <v>3088</v>
      </c>
      <c r="AC776" s="99">
        <v>15440</v>
      </c>
    </row>
    <row r="777" spans="26:29" x14ac:dyDescent="0.2">
      <c r="Z777" s="99">
        <v>3865</v>
      </c>
      <c r="AA777" s="99">
        <v>7730</v>
      </c>
      <c r="AB777" s="99">
        <v>3092</v>
      </c>
      <c r="AC777" s="99">
        <v>15460</v>
      </c>
    </row>
    <row r="778" spans="26:29" x14ac:dyDescent="0.2">
      <c r="Z778" s="99">
        <v>3870</v>
      </c>
      <c r="AA778" s="99">
        <v>7740</v>
      </c>
      <c r="AB778" s="99">
        <v>3096</v>
      </c>
      <c r="AC778" s="99">
        <v>15480</v>
      </c>
    </row>
    <row r="779" spans="26:29" x14ac:dyDescent="0.2">
      <c r="Z779" s="99">
        <v>3875</v>
      </c>
      <c r="AA779" s="99">
        <v>7750</v>
      </c>
      <c r="AB779" s="99">
        <v>3100</v>
      </c>
      <c r="AC779" s="99">
        <v>15500</v>
      </c>
    </row>
    <row r="780" spans="26:29" x14ac:dyDescent="0.2">
      <c r="Z780" s="99">
        <v>3880</v>
      </c>
      <c r="AA780" s="99">
        <v>7760</v>
      </c>
      <c r="AB780" s="99">
        <v>3104</v>
      </c>
      <c r="AC780" s="99">
        <v>15520</v>
      </c>
    </row>
    <row r="781" spans="26:29" x14ac:dyDescent="0.2">
      <c r="Z781" s="99">
        <v>3885</v>
      </c>
      <c r="AA781" s="99">
        <v>7770</v>
      </c>
      <c r="AB781" s="99">
        <v>3108</v>
      </c>
      <c r="AC781" s="99">
        <v>15540</v>
      </c>
    </row>
    <row r="782" spans="26:29" x14ac:dyDescent="0.2">
      <c r="Z782" s="99">
        <v>3890</v>
      </c>
      <c r="AA782" s="99">
        <v>7780</v>
      </c>
      <c r="AB782" s="99">
        <v>3112</v>
      </c>
      <c r="AC782" s="99">
        <v>15560</v>
      </c>
    </row>
    <row r="783" spans="26:29" x14ac:dyDescent="0.2">
      <c r="Z783" s="99">
        <v>3895</v>
      </c>
      <c r="AA783" s="99">
        <v>7790</v>
      </c>
      <c r="AB783" s="99">
        <v>3116</v>
      </c>
      <c r="AC783" s="99">
        <v>15580</v>
      </c>
    </row>
    <row r="784" spans="26:29" x14ac:dyDescent="0.2">
      <c r="Z784" s="99">
        <v>3900</v>
      </c>
      <c r="AA784" s="99">
        <v>7800</v>
      </c>
      <c r="AB784" s="99">
        <v>3120</v>
      </c>
      <c r="AC784" s="99">
        <v>15600</v>
      </c>
    </row>
    <row r="785" spans="26:29" x14ac:dyDescent="0.2">
      <c r="Z785" s="99">
        <v>3905</v>
      </c>
      <c r="AA785" s="99">
        <v>7810</v>
      </c>
      <c r="AB785" s="99">
        <v>3124</v>
      </c>
      <c r="AC785" s="99">
        <v>15620</v>
      </c>
    </row>
    <row r="786" spans="26:29" x14ac:dyDescent="0.2">
      <c r="Z786" s="99">
        <v>3910</v>
      </c>
      <c r="AA786" s="99">
        <v>7820</v>
      </c>
      <c r="AB786" s="99">
        <v>3128</v>
      </c>
      <c r="AC786" s="99">
        <v>15640</v>
      </c>
    </row>
    <row r="787" spans="26:29" x14ac:dyDescent="0.2">
      <c r="Z787" s="99">
        <v>3915</v>
      </c>
      <c r="AA787" s="99">
        <v>7830</v>
      </c>
      <c r="AB787" s="99">
        <v>3132</v>
      </c>
      <c r="AC787" s="99">
        <v>15660</v>
      </c>
    </row>
    <row r="788" spans="26:29" x14ac:dyDescent="0.2">
      <c r="Z788" s="99">
        <v>3920</v>
      </c>
      <c r="AA788" s="99">
        <v>7840</v>
      </c>
      <c r="AB788" s="99">
        <v>3136</v>
      </c>
      <c r="AC788" s="99">
        <v>15680</v>
      </c>
    </row>
    <row r="789" spans="26:29" x14ac:dyDescent="0.2">
      <c r="Z789" s="99">
        <v>3925</v>
      </c>
      <c r="AA789" s="99">
        <v>7850</v>
      </c>
      <c r="AB789" s="99">
        <v>3140</v>
      </c>
      <c r="AC789" s="99">
        <v>15700</v>
      </c>
    </row>
    <row r="790" spans="26:29" x14ac:dyDescent="0.2">
      <c r="Z790" s="99">
        <v>3930</v>
      </c>
      <c r="AA790" s="99">
        <v>7860</v>
      </c>
      <c r="AB790" s="99">
        <v>3144</v>
      </c>
      <c r="AC790" s="99">
        <v>15720</v>
      </c>
    </row>
    <row r="791" spans="26:29" x14ac:dyDescent="0.2">
      <c r="Z791" s="99">
        <v>3935</v>
      </c>
      <c r="AA791" s="99">
        <v>7870</v>
      </c>
      <c r="AB791" s="99">
        <v>3148</v>
      </c>
      <c r="AC791" s="99">
        <v>15740</v>
      </c>
    </row>
    <row r="792" spans="26:29" x14ac:dyDescent="0.2">
      <c r="Z792" s="99">
        <v>3940</v>
      </c>
      <c r="AA792" s="99">
        <v>7880</v>
      </c>
      <c r="AB792" s="99">
        <v>3152</v>
      </c>
      <c r="AC792" s="99">
        <v>15760</v>
      </c>
    </row>
    <row r="793" spans="26:29" x14ac:dyDescent="0.2">
      <c r="Z793" s="99">
        <v>3945</v>
      </c>
      <c r="AA793" s="99">
        <v>7890</v>
      </c>
      <c r="AB793" s="99">
        <v>3156</v>
      </c>
      <c r="AC793" s="99">
        <v>15780</v>
      </c>
    </row>
    <row r="794" spans="26:29" x14ac:dyDescent="0.2">
      <c r="Z794" s="99">
        <v>3950</v>
      </c>
      <c r="AA794" s="99">
        <v>7900</v>
      </c>
      <c r="AB794" s="99">
        <v>3160</v>
      </c>
      <c r="AC794" s="99">
        <v>15800</v>
      </c>
    </row>
    <row r="795" spans="26:29" x14ac:dyDescent="0.2">
      <c r="Z795" s="99">
        <v>3955</v>
      </c>
      <c r="AA795" s="99">
        <v>7910</v>
      </c>
      <c r="AB795" s="99">
        <v>3164</v>
      </c>
      <c r="AC795" s="99">
        <v>15820</v>
      </c>
    </row>
    <row r="796" spans="26:29" x14ac:dyDescent="0.2">
      <c r="Z796" s="99">
        <v>3960</v>
      </c>
      <c r="AA796" s="99">
        <v>7920</v>
      </c>
      <c r="AB796" s="99">
        <v>3168</v>
      </c>
      <c r="AC796" s="99">
        <v>15840</v>
      </c>
    </row>
    <row r="797" spans="26:29" x14ac:dyDescent="0.2">
      <c r="Z797" s="99">
        <v>3965</v>
      </c>
      <c r="AA797" s="99">
        <v>7930</v>
      </c>
      <c r="AB797" s="99">
        <v>3172</v>
      </c>
      <c r="AC797" s="99">
        <v>15860</v>
      </c>
    </row>
    <row r="798" spans="26:29" x14ac:dyDescent="0.2">
      <c r="Z798" s="99">
        <v>3970</v>
      </c>
      <c r="AA798" s="99">
        <v>7940</v>
      </c>
      <c r="AB798" s="99">
        <v>3176</v>
      </c>
      <c r="AC798" s="99">
        <v>15880</v>
      </c>
    </row>
    <row r="799" spans="26:29" x14ac:dyDescent="0.2">
      <c r="Z799" s="99">
        <v>3975</v>
      </c>
      <c r="AA799" s="99">
        <v>7950</v>
      </c>
      <c r="AB799" s="99">
        <v>3180</v>
      </c>
      <c r="AC799" s="99">
        <v>15900</v>
      </c>
    </row>
    <row r="800" spans="26:29" x14ac:dyDescent="0.2">
      <c r="Z800" s="99">
        <v>3980</v>
      </c>
      <c r="AA800" s="99">
        <v>7960</v>
      </c>
      <c r="AB800" s="99">
        <v>3184</v>
      </c>
      <c r="AC800" s="99">
        <v>15920</v>
      </c>
    </row>
    <row r="801" spans="26:29" x14ac:dyDescent="0.2">
      <c r="Z801" s="99">
        <v>3985</v>
      </c>
      <c r="AA801" s="99">
        <v>7970</v>
      </c>
      <c r="AB801" s="99">
        <v>3188</v>
      </c>
      <c r="AC801" s="99">
        <v>15940</v>
      </c>
    </row>
    <row r="802" spans="26:29" x14ac:dyDescent="0.2">
      <c r="Z802" s="99">
        <v>3990</v>
      </c>
      <c r="AA802" s="99">
        <v>7980</v>
      </c>
      <c r="AB802" s="99">
        <v>3192</v>
      </c>
      <c r="AC802" s="99">
        <v>15960</v>
      </c>
    </row>
    <row r="803" spans="26:29" x14ac:dyDescent="0.2">
      <c r="Z803" s="99">
        <v>3995</v>
      </c>
      <c r="AA803" s="99">
        <v>7990</v>
      </c>
      <c r="AB803" s="99">
        <v>3196</v>
      </c>
      <c r="AC803" s="99">
        <v>15980</v>
      </c>
    </row>
    <row r="804" spans="26:29" x14ac:dyDescent="0.2">
      <c r="Z804" s="99">
        <v>4000</v>
      </c>
      <c r="AA804" s="99">
        <v>8000</v>
      </c>
      <c r="AB804" s="99">
        <v>3200</v>
      </c>
      <c r="AC804" s="99">
        <v>16000</v>
      </c>
    </row>
    <row r="805" spans="26:29" x14ac:dyDescent="0.2">
      <c r="Z805" s="99">
        <v>4005</v>
      </c>
      <c r="AA805" s="99">
        <v>8010</v>
      </c>
      <c r="AB805" s="99">
        <v>3204</v>
      </c>
      <c r="AC805" s="99">
        <v>16020</v>
      </c>
    </row>
    <row r="806" spans="26:29" x14ac:dyDescent="0.2">
      <c r="Z806" s="99">
        <v>4010</v>
      </c>
      <c r="AA806" s="99">
        <v>8020</v>
      </c>
      <c r="AB806" s="99">
        <v>3208</v>
      </c>
      <c r="AC806" s="99">
        <v>16040</v>
      </c>
    </row>
    <row r="807" spans="26:29" x14ac:dyDescent="0.2">
      <c r="Z807" s="99">
        <v>4015</v>
      </c>
      <c r="AA807" s="99">
        <v>8030</v>
      </c>
      <c r="AB807" s="99">
        <v>3212</v>
      </c>
      <c r="AC807" s="99">
        <v>16060</v>
      </c>
    </row>
    <row r="808" spans="26:29" x14ac:dyDescent="0.2">
      <c r="Z808" s="99">
        <v>4020</v>
      </c>
      <c r="AA808" s="99">
        <v>8040</v>
      </c>
      <c r="AB808" s="99">
        <v>3216</v>
      </c>
      <c r="AC808" s="99">
        <v>16080</v>
      </c>
    </row>
    <row r="809" spans="26:29" x14ac:dyDescent="0.2">
      <c r="Z809" s="99">
        <v>4025</v>
      </c>
      <c r="AA809" s="99">
        <v>8050</v>
      </c>
      <c r="AB809" s="99">
        <v>3220</v>
      </c>
      <c r="AC809" s="99">
        <v>16100</v>
      </c>
    </row>
    <row r="810" spans="26:29" x14ac:dyDescent="0.2">
      <c r="Z810" s="99">
        <v>4030</v>
      </c>
      <c r="AA810" s="99">
        <v>8060</v>
      </c>
      <c r="AB810" s="99">
        <v>3224</v>
      </c>
      <c r="AC810" s="99">
        <v>16120</v>
      </c>
    </row>
    <row r="811" spans="26:29" x14ac:dyDescent="0.2">
      <c r="Z811" s="99">
        <v>4035</v>
      </c>
      <c r="AA811" s="99">
        <v>8070</v>
      </c>
      <c r="AB811" s="99">
        <v>3228</v>
      </c>
      <c r="AC811" s="99">
        <v>16140</v>
      </c>
    </row>
    <row r="812" spans="26:29" x14ac:dyDescent="0.2">
      <c r="Z812" s="99">
        <v>4040</v>
      </c>
      <c r="AA812" s="99">
        <v>8080</v>
      </c>
      <c r="AB812" s="99">
        <v>3232</v>
      </c>
      <c r="AC812" s="99">
        <v>16160</v>
      </c>
    </row>
    <row r="813" spans="26:29" x14ac:dyDescent="0.2">
      <c r="Z813" s="99">
        <v>4045</v>
      </c>
      <c r="AA813" s="99">
        <v>8090</v>
      </c>
      <c r="AB813" s="99">
        <v>3236</v>
      </c>
      <c r="AC813" s="99">
        <v>16180</v>
      </c>
    </row>
    <row r="814" spans="26:29" x14ac:dyDescent="0.2">
      <c r="Z814" s="99">
        <v>4050</v>
      </c>
      <c r="AA814" s="99">
        <v>8100</v>
      </c>
      <c r="AB814" s="99">
        <v>3240</v>
      </c>
      <c r="AC814" s="99">
        <v>16200</v>
      </c>
    </row>
    <row r="815" spans="26:29" x14ac:dyDescent="0.2">
      <c r="Z815" s="99">
        <v>4055</v>
      </c>
      <c r="AA815" s="99">
        <v>8110</v>
      </c>
      <c r="AB815" s="99">
        <v>3244</v>
      </c>
      <c r="AC815" s="99">
        <v>16220</v>
      </c>
    </row>
    <row r="816" spans="26:29" x14ac:dyDescent="0.2">
      <c r="Z816" s="99">
        <v>4060</v>
      </c>
      <c r="AA816" s="99">
        <v>8120</v>
      </c>
      <c r="AB816" s="99">
        <v>3248</v>
      </c>
      <c r="AC816" s="99">
        <v>16240</v>
      </c>
    </row>
    <row r="817" spans="26:29" x14ac:dyDescent="0.2">
      <c r="Z817" s="99">
        <v>4065</v>
      </c>
      <c r="AA817" s="99">
        <v>8130</v>
      </c>
      <c r="AB817" s="99">
        <v>3252</v>
      </c>
      <c r="AC817" s="99">
        <v>16260</v>
      </c>
    </row>
    <row r="818" spans="26:29" x14ac:dyDescent="0.2">
      <c r="Z818" s="99">
        <v>4070</v>
      </c>
      <c r="AA818" s="99">
        <v>8140</v>
      </c>
      <c r="AB818" s="99">
        <v>3256</v>
      </c>
      <c r="AC818" s="99">
        <v>16280</v>
      </c>
    </row>
    <row r="819" spans="26:29" x14ac:dyDescent="0.2">
      <c r="Z819" s="99">
        <v>4075</v>
      </c>
      <c r="AA819" s="99">
        <v>8150</v>
      </c>
      <c r="AB819" s="99">
        <v>3260</v>
      </c>
      <c r="AC819" s="99">
        <v>16300</v>
      </c>
    </row>
    <row r="820" spans="26:29" x14ac:dyDescent="0.2">
      <c r="Z820" s="99">
        <v>4080</v>
      </c>
      <c r="AA820" s="99">
        <v>8160</v>
      </c>
      <c r="AB820" s="99">
        <v>3264</v>
      </c>
      <c r="AC820" s="99">
        <v>16320</v>
      </c>
    </row>
    <row r="821" spans="26:29" x14ac:dyDescent="0.2">
      <c r="Z821" s="99">
        <v>4085</v>
      </c>
      <c r="AA821" s="99">
        <v>8170</v>
      </c>
      <c r="AB821" s="99">
        <v>3268</v>
      </c>
      <c r="AC821" s="99">
        <v>16340</v>
      </c>
    </row>
    <row r="822" spans="26:29" x14ac:dyDescent="0.2">
      <c r="Z822" s="99">
        <v>4090</v>
      </c>
      <c r="AA822" s="99">
        <v>8180</v>
      </c>
      <c r="AB822" s="99">
        <v>3272</v>
      </c>
      <c r="AC822" s="99">
        <v>16360</v>
      </c>
    </row>
    <row r="823" spans="26:29" x14ac:dyDescent="0.2">
      <c r="Z823" s="99">
        <v>4095</v>
      </c>
      <c r="AA823" s="99">
        <v>8190</v>
      </c>
      <c r="AB823" s="99">
        <v>3276</v>
      </c>
      <c r="AC823" s="99">
        <v>16380</v>
      </c>
    </row>
    <row r="824" spans="26:29" x14ac:dyDescent="0.2">
      <c r="Z824" s="99">
        <v>4100</v>
      </c>
      <c r="AA824" s="99">
        <v>8200</v>
      </c>
      <c r="AB824" s="99">
        <v>3280</v>
      </c>
      <c r="AC824" s="99">
        <v>16400</v>
      </c>
    </row>
    <row r="825" spans="26:29" x14ac:dyDescent="0.2">
      <c r="Z825" s="99">
        <v>4105</v>
      </c>
      <c r="AA825" s="99">
        <v>8210</v>
      </c>
      <c r="AB825" s="99">
        <v>3284</v>
      </c>
      <c r="AC825" s="99">
        <v>16420</v>
      </c>
    </row>
    <row r="826" spans="26:29" x14ac:dyDescent="0.2">
      <c r="Z826" s="99">
        <v>4110</v>
      </c>
      <c r="AA826" s="99">
        <v>8220</v>
      </c>
      <c r="AB826" s="99">
        <v>3288</v>
      </c>
      <c r="AC826" s="99">
        <v>16440</v>
      </c>
    </row>
    <row r="827" spans="26:29" x14ac:dyDescent="0.2">
      <c r="Z827" s="99">
        <v>4115</v>
      </c>
      <c r="AA827" s="99">
        <v>8230</v>
      </c>
      <c r="AB827" s="99">
        <v>3292</v>
      </c>
      <c r="AC827" s="99">
        <v>16460</v>
      </c>
    </row>
    <row r="828" spans="26:29" x14ac:dyDescent="0.2">
      <c r="Z828" s="99">
        <v>4120</v>
      </c>
      <c r="AA828" s="99">
        <v>8240</v>
      </c>
      <c r="AB828" s="99">
        <v>3296</v>
      </c>
      <c r="AC828" s="99">
        <v>16480</v>
      </c>
    </row>
    <row r="829" spans="26:29" x14ac:dyDescent="0.2">
      <c r="Z829" s="99">
        <v>4125</v>
      </c>
      <c r="AA829" s="99">
        <v>8250</v>
      </c>
      <c r="AB829" s="99">
        <v>3300</v>
      </c>
      <c r="AC829" s="99">
        <v>16500</v>
      </c>
    </row>
    <row r="830" spans="26:29" x14ac:dyDescent="0.2">
      <c r="Z830" s="99">
        <v>4130</v>
      </c>
      <c r="AA830" s="99">
        <v>8260</v>
      </c>
      <c r="AB830" s="99">
        <v>3304</v>
      </c>
      <c r="AC830" s="99">
        <v>16520</v>
      </c>
    </row>
    <row r="831" spans="26:29" x14ac:dyDescent="0.2">
      <c r="Z831" s="99">
        <v>4135</v>
      </c>
      <c r="AA831" s="99">
        <v>8270</v>
      </c>
      <c r="AB831" s="99">
        <v>3308</v>
      </c>
      <c r="AC831" s="99">
        <v>16540</v>
      </c>
    </row>
    <row r="832" spans="26:29" x14ac:dyDescent="0.2">
      <c r="Z832" s="99">
        <v>4140</v>
      </c>
      <c r="AA832" s="99">
        <v>8280</v>
      </c>
      <c r="AB832" s="99">
        <v>3312</v>
      </c>
      <c r="AC832" s="99">
        <v>16560</v>
      </c>
    </row>
    <row r="833" spans="26:29" x14ac:dyDescent="0.2">
      <c r="Z833" s="99">
        <v>4145</v>
      </c>
      <c r="AA833" s="99">
        <v>8290</v>
      </c>
      <c r="AB833" s="99">
        <v>3316</v>
      </c>
      <c r="AC833" s="99">
        <v>16580</v>
      </c>
    </row>
    <row r="834" spans="26:29" x14ac:dyDescent="0.2">
      <c r="Z834" s="99">
        <v>4150</v>
      </c>
      <c r="AA834" s="99">
        <v>8300</v>
      </c>
      <c r="AB834" s="99">
        <v>3320</v>
      </c>
      <c r="AC834" s="99">
        <v>16600</v>
      </c>
    </row>
    <row r="835" spans="26:29" x14ac:dyDescent="0.2">
      <c r="Z835" s="99">
        <v>4155</v>
      </c>
      <c r="AA835" s="99">
        <v>8310</v>
      </c>
      <c r="AB835" s="99">
        <v>3324</v>
      </c>
      <c r="AC835" s="99">
        <v>16620</v>
      </c>
    </row>
    <row r="836" spans="26:29" x14ac:dyDescent="0.2">
      <c r="Z836" s="99">
        <v>4160</v>
      </c>
      <c r="AA836" s="99">
        <v>8320</v>
      </c>
      <c r="AB836" s="99">
        <v>3328</v>
      </c>
      <c r="AC836" s="99">
        <v>16640</v>
      </c>
    </row>
    <row r="837" spans="26:29" x14ac:dyDescent="0.2">
      <c r="Z837" s="99">
        <v>4165</v>
      </c>
      <c r="AA837" s="99">
        <v>8330</v>
      </c>
      <c r="AB837" s="99">
        <v>3332</v>
      </c>
      <c r="AC837" s="99">
        <v>16660</v>
      </c>
    </row>
    <row r="838" spans="26:29" x14ac:dyDescent="0.2">
      <c r="Z838" s="99">
        <v>4170</v>
      </c>
      <c r="AA838" s="99">
        <v>8340</v>
      </c>
      <c r="AB838" s="99">
        <v>3336</v>
      </c>
      <c r="AC838" s="99">
        <v>16680</v>
      </c>
    </row>
    <row r="839" spans="26:29" x14ac:dyDescent="0.2">
      <c r="Z839" s="99">
        <v>4175</v>
      </c>
      <c r="AA839" s="99">
        <v>8350</v>
      </c>
      <c r="AB839" s="99">
        <v>3340</v>
      </c>
      <c r="AC839" s="99">
        <v>16700</v>
      </c>
    </row>
    <row r="840" spans="26:29" x14ac:dyDescent="0.2">
      <c r="Z840" s="99">
        <v>4180</v>
      </c>
      <c r="AA840" s="99">
        <v>8360</v>
      </c>
      <c r="AB840" s="99">
        <v>3344</v>
      </c>
      <c r="AC840" s="99">
        <v>16720</v>
      </c>
    </row>
    <row r="841" spans="26:29" x14ac:dyDescent="0.2">
      <c r="Z841" s="99">
        <v>4185</v>
      </c>
      <c r="AA841" s="99">
        <v>8370</v>
      </c>
      <c r="AB841" s="99">
        <v>3348</v>
      </c>
      <c r="AC841" s="99">
        <v>16740</v>
      </c>
    </row>
    <row r="842" spans="26:29" x14ac:dyDescent="0.2">
      <c r="Z842" s="99">
        <v>4190</v>
      </c>
      <c r="AA842" s="99">
        <v>8380</v>
      </c>
      <c r="AB842" s="99">
        <v>3352</v>
      </c>
      <c r="AC842" s="99">
        <v>16760</v>
      </c>
    </row>
    <row r="843" spans="26:29" x14ac:dyDescent="0.2">
      <c r="Z843" s="99">
        <v>4195</v>
      </c>
      <c r="AA843" s="99">
        <v>8390</v>
      </c>
      <c r="AB843" s="99">
        <v>3356</v>
      </c>
      <c r="AC843" s="99">
        <v>16780</v>
      </c>
    </row>
    <row r="844" spans="26:29" x14ac:dyDescent="0.2">
      <c r="Z844" s="99">
        <v>4200</v>
      </c>
      <c r="AA844" s="99">
        <v>8400</v>
      </c>
      <c r="AB844" s="99">
        <v>3360</v>
      </c>
      <c r="AC844" s="99">
        <v>16800</v>
      </c>
    </row>
    <row r="845" spans="26:29" x14ac:dyDescent="0.2">
      <c r="Z845" s="99">
        <v>4205</v>
      </c>
      <c r="AA845" s="99">
        <v>8410</v>
      </c>
      <c r="AB845" s="99">
        <v>3364</v>
      </c>
      <c r="AC845" s="99">
        <v>16820</v>
      </c>
    </row>
    <row r="846" spans="26:29" x14ac:dyDescent="0.2">
      <c r="Z846" s="99">
        <v>4210</v>
      </c>
      <c r="AA846" s="99">
        <v>8420</v>
      </c>
      <c r="AB846" s="99">
        <v>3368</v>
      </c>
      <c r="AC846" s="99">
        <v>16840</v>
      </c>
    </row>
    <row r="847" spans="26:29" x14ac:dyDescent="0.2">
      <c r="Z847" s="99">
        <v>4215</v>
      </c>
      <c r="AA847" s="99">
        <v>8430</v>
      </c>
      <c r="AB847" s="99">
        <v>3372</v>
      </c>
      <c r="AC847" s="99">
        <v>16860</v>
      </c>
    </row>
    <row r="848" spans="26:29" x14ac:dyDescent="0.2">
      <c r="Z848" s="99">
        <v>4220</v>
      </c>
      <c r="AA848" s="99">
        <v>8440</v>
      </c>
      <c r="AB848" s="99">
        <v>3376</v>
      </c>
      <c r="AC848" s="99">
        <v>16880</v>
      </c>
    </row>
    <row r="849" spans="26:29" x14ac:dyDescent="0.2">
      <c r="Z849" s="99">
        <v>4225</v>
      </c>
      <c r="AA849" s="99">
        <v>8450</v>
      </c>
      <c r="AB849" s="99">
        <v>3380</v>
      </c>
      <c r="AC849" s="99">
        <v>16900</v>
      </c>
    </row>
    <row r="850" spans="26:29" x14ac:dyDescent="0.2">
      <c r="Z850" s="99">
        <v>4230</v>
      </c>
      <c r="AA850" s="99">
        <v>8460</v>
      </c>
      <c r="AB850" s="99">
        <v>3384</v>
      </c>
      <c r="AC850" s="99">
        <v>16920</v>
      </c>
    </row>
    <row r="851" spans="26:29" x14ac:dyDescent="0.2">
      <c r="Z851" s="99">
        <v>4235</v>
      </c>
      <c r="AA851" s="99">
        <v>8470</v>
      </c>
      <c r="AB851" s="99">
        <v>3388</v>
      </c>
      <c r="AC851" s="99">
        <v>16940</v>
      </c>
    </row>
    <row r="852" spans="26:29" x14ac:dyDescent="0.2">
      <c r="Z852" s="99">
        <v>4240</v>
      </c>
      <c r="AA852" s="99">
        <v>8480</v>
      </c>
      <c r="AB852" s="99">
        <v>3392</v>
      </c>
      <c r="AC852" s="99">
        <v>16960</v>
      </c>
    </row>
    <row r="853" spans="26:29" x14ac:dyDescent="0.2">
      <c r="Z853" s="99">
        <v>4245</v>
      </c>
      <c r="AA853" s="99">
        <v>8490</v>
      </c>
      <c r="AB853" s="99">
        <v>3396</v>
      </c>
      <c r="AC853" s="99">
        <v>16980</v>
      </c>
    </row>
    <row r="854" spans="26:29" x14ac:dyDescent="0.2">
      <c r="Z854" s="99">
        <v>4250</v>
      </c>
      <c r="AA854" s="99">
        <v>8500</v>
      </c>
      <c r="AB854" s="99">
        <v>3400</v>
      </c>
      <c r="AC854" s="99">
        <v>17000</v>
      </c>
    </row>
    <row r="855" spans="26:29" x14ac:dyDescent="0.2">
      <c r="Z855" s="99">
        <v>4255</v>
      </c>
      <c r="AA855" s="99">
        <v>8510</v>
      </c>
      <c r="AB855" s="99">
        <v>3404</v>
      </c>
      <c r="AC855" s="99">
        <v>17020</v>
      </c>
    </row>
    <row r="856" spans="26:29" x14ac:dyDescent="0.2">
      <c r="Z856" s="99">
        <v>4260</v>
      </c>
      <c r="AA856" s="99">
        <v>8520</v>
      </c>
      <c r="AB856" s="99">
        <v>3408</v>
      </c>
      <c r="AC856" s="99">
        <v>17040</v>
      </c>
    </row>
    <row r="857" spans="26:29" x14ac:dyDescent="0.2">
      <c r="Z857" s="99">
        <v>4265</v>
      </c>
      <c r="AA857" s="99">
        <v>8530</v>
      </c>
      <c r="AB857" s="99">
        <v>3412</v>
      </c>
      <c r="AC857" s="99">
        <v>17060</v>
      </c>
    </row>
    <row r="858" spans="26:29" x14ac:dyDescent="0.2">
      <c r="Z858" s="99">
        <v>4270</v>
      </c>
      <c r="AA858" s="99">
        <v>8540</v>
      </c>
      <c r="AB858" s="99">
        <v>3416</v>
      </c>
      <c r="AC858" s="99">
        <v>17080</v>
      </c>
    </row>
    <row r="859" spans="26:29" x14ac:dyDescent="0.2">
      <c r="Z859" s="99">
        <v>4275</v>
      </c>
      <c r="AA859" s="99">
        <v>8550</v>
      </c>
      <c r="AB859" s="99">
        <v>3420</v>
      </c>
      <c r="AC859" s="99">
        <v>17100</v>
      </c>
    </row>
    <row r="860" spans="26:29" x14ac:dyDescent="0.2">
      <c r="Z860" s="99">
        <v>4280</v>
      </c>
      <c r="AA860" s="99">
        <v>8560</v>
      </c>
      <c r="AB860" s="99">
        <v>3424</v>
      </c>
      <c r="AC860" s="99">
        <v>17120</v>
      </c>
    </row>
    <row r="861" spans="26:29" x14ac:dyDescent="0.2">
      <c r="Z861" s="99">
        <v>4285</v>
      </c>
      <c r="AA861" s="99">
        <v>8570</v>
      </c>
      <c r="AB861" s="99">
        <v>3428</v>
      </c>
      <c r="AC861" s="99">
        <v>17140</v>
      </c>
    </row>
    <row r="862" spans="26:29" x14ac:dyDescent="0.2">
      <c r="Z862" s="99">
        <v>4290</v>
      </c>
      <c r="AA862" s="99">
        <v>8580</v>
      </c>
      <c r="AB862" s="99">
        <v>3432</v>
      </c>
      <c r="AC862" s="99">
        <v>17160</v>
      </c>
    </row>
    <row r="863" spans="26:29" x14ac:dyDescent="0.2">
      <c r="Z863" s="99">
        <v>4295</v>
      </c>
      <c r="AA863" s="99">
        <v>8590</v>
      </c>
      <c r="AB863" s="99">
        <v>3436</v>
      </c>
      <c r="AC863" s="99">
        <v>17180</v>
      </c>
    </row>
    <row r="864" spans="26:29" x14ac:dyDescent="0.2">
      <c r="Z864" s="99">
        <v>4300</v>
      </c>
      <c r="AA864" s="99">
        <v>8600</v>
      </c>
      <c r="AB864" s="99">
        <v>3440</v>
      </c>
      <c r="AC864" s="99">
        <v>17200</v>
      </c>
    </row>
    <row r="865" spans="26:29" x14ac:dyDescent="0.2">
      <c r="Z865" s="99">
        <v>4305</v>
      </c>
      <c r="AA865" s="99">
        <v>8610</v>
      </c>
      <c r="AB865" s="99">
        <v>3444</v>
      </c>
      <c r="AC865" s="99">
        <v>17220</v>
      </c>
    </row>
    <row r="866" spans="26:29" x14ac:dyDescent="0.2">
      <c r="Z866" s="99">
        <v>4310</v>
      </c>
      <c r="AA866" s="99">
        <v>8620</v>
      </c>
      <c r="AB866" s="99">
        <v>3448</v>
      </c>
      <c r="AC866" s="99">
        <v>17240</v>
      </c>
    </row>
    <row r="867" spans="26:29" x14ac:dyDescent="0.2">
      <c r="Z867" s="99">
        <v>4315</v>
      </c>
      <c r="AA867" s="99">
        <v>8630</v>
      </c>
      <c r="AB867" s="99">
        <v>3452</v>
      </c>
      <c r="AC867" s="99">
        <v>17260</v>
      </c>
    </row>
    <row r="868" spans="26:29" x14ac:dyDescent="0.2">
      <c r="Z868" s="99">
        <v>4320</v>
      </c>
      <c r="AA868" s="99">
        <v>8640</v>
      </c>
      <c r="AB868" s="99">
        <v>3456</v>
      </c>
      <c r="AC868" s="99">
        <v>17280</v>
      </c>
    </row>
    <row r="869" spans="26:29" x14ac:dyDescent="0.2">
      <c r="Z869" s="99">
        <v>4325</v>
      </c>
      <c r="AA869" s="99">
        <v>8650</v>
      </c>
      <c r="AB869" s="99">
        <v>3460</v>
      </c>
      <c r="AC869" s="99">
        <v>17300</v>
      </c>
    </row>
    <row r="870" spans="26:29" x14ac:dyDescent="0.2">
      <c r="Z870" s="99">
        <v>4330</v>
      </c>
      <c r="AA870" s="99">
        <v>8660</v>
      </c>
      <c r="AB870" s="99">
        <v>3464</v>
      </c>
      <c r="AC870" s="99">
        <v>17320</v>
      </c>
    </row>
    <row r="871" spans="26:29" x14ac:dyDescent="0.2">
      <c r="Z871" s="99">
        <v>4335</v>
      </c>
      <c r="AA871" s="99">
        <v>8670</v>
      </c>
      <c r="AB871" s="99">
        <v>3468</v>
      </c>
      <c r="AC871" s="99">
        <v>17340</v>
      </c>
    </row>
    <row r="872" spans="26:29" x14ac:dyDescent="0.2">
      <c r="Z872" s="99">
        <v>4340</v>
      </c>
      <c r="AA872" s="99">
        <v>8680</v>
      </c>
      <c r="AB872" s="99">
        <v>3472</v>
      </c>
      <c r="AC872" s="99">
        <v>17360</v>
      </c>
    </row>
    <row r="873" spans="26:29" x14ac:dyDescent="0.2">
      <c r="Z873" s="99">
        <v>4345</v>
      </c>
      <c r="AA873" s="99">
        <v>8690</v>
      </c>
      <c r="AB873" s="99">
        <v>3476</v>
      </c>
      <c r="AC873" s="99">
        <v>17380</v>
      </c>
    </row>
    <row r="874" spans="26:29" x14ac:dyDescent="0.2">
      <c r="Z874" s="99">
        <v>4350</v>
      </c>
      <c r="AA874" s="99">
        <v>8700</v>
      </c>
      <c r="AB874" s="99">
        <v>3480</v>
      </c>
      <c r="AC874" s="99">
        <v>17400</v>
      </c>
    </row>
    <row r="875" spans="26:29" x14ac:dyDescent="0.2">
      <c r="Z875" s="99">
        <v>4355</v>
      </c>
      <c r="AA875" s="99">
        <v>8710</v>
      </c>
      <c r="AB875" s="99">
        <v>3484</v>
      </c>
      <c r="AC875" s="99">
        <v>17420</v>
      </c>
    </row>
    <row r="876" spans="26:29" x14ac:dyDescent="0.2">
      <c r="Z876" s="99">
        <v>4360</v>
      </c>
      <c r="AA876" s="99">
        <v>8720</v>
      </c>
      <c r="AB876" s="99">
        <v>3488</v>
      </c>
      <c r="AC876" s="99">
        <v>17440</v>
      </c>
    </row>
    <row r="877" spans="26:29" x14ac:dyDescent="0.2">
      <c r="Z877" s="99">
        <v>4365</v>
      </c>
      <c r="AA877" s="99">
        <v>8730</v>
      </c>
      <c r="AB877" s="99">
        <v>3492</v>
      </c>
      <c r="AC877" s="99">
        <v>17460</v>
      </c>
    </row>
    <row r="878" spans="26:29" x14ac:dyDescent="0.2">
      <c r="Z878" s="99">
        <v>4370</v>
      </c>
      <c r="AA878" s="99">
        <v>8740</v>
      </c>
      <c r="AB878" s="99">
        <v>3496</v>
      </c>
      <c r="AC878" s="99">
        <v>17480</v>
      </c>
    </row>
    <row r="879" spans="26:29" x14ac:dyDescent="0.2">
      <c r="Z879" s="99">
        <v>4375</v>
      </c>
      <c r="AA879" s="99">
        <v>8750</v>
      </c>
      <c r="AB879" s="99">
        <v>3500</v>
      </c>
      <c r="AC879" s="99">
        <v>17500</v>
      </c>
    </row>
    <row r="880" spans="26:29" x14ac:dyDescent="0.2">
      <c r="Z880" s="99">
        <v>4380</v>
      </c>
      <c r="AA880" s="99">
        <v>8760</v>
      </c>
      <c r="AB880" s="99">
        <v>3504</v>
      </c>
      <c r="AC880" s="99">
        <v>17520</v>
      </c>
    </row>
    <row r="881" spans="26:29" x14ac:dyDescent="0.2">
      <c r="Z881" s="99">
        <v>4385</v>
      </c>
      <c r="AA881" s="99">
        <v>8770</v>
      </c>
      <c r="AB881" s="99">
        <v>3508</v>
      </c>
      <c r="AC881" s="99">
        <v>17540</v>
      </c>
    </row>
    <row r="882" spans="26:29" x14ac:dyDescent="0.2">
      <c r="Z882" s="99">
        <v>4390</v>
      </c>
      <c r="AA882" s="99">
        <v>8780</v>
      </c>
      <c r="AB882" s="99">
        <v>3512</v>
      </c>
      <c r="AC882" s="99">
        <v>17560</v>
      </c>
    </row>
    <row r="883" spans="26:29" x14ac:dyDescent="0.2">
      <c r="Z883" s="99">
        <v>4395</v>
      </c>
      <c r="AA883" s="99">
        <v>8790</v>
      </c>
      <c r="AB883" s="99">
        <v>3516</v>
      </c>
      <c r="AC883" s="99">
        <v>17580</v>
      </c>
    </row>
    <row r="884" spans="26:29" x14ac:dyDescent="0.2">
      <c r="Z884" s="99">
        <v>4400</v>
      </c>
      <c r="AA884" s="99">
        <v>8800</v>
      </c>
      <c r="AB884" s="99">
        <v>3520</v>
      </c>
      <c r="AC884" s="99">
        <v>17600</v>
      </c>
    </row>
    <row r="885" spans="26:29" x14ac:dyDescent="0.2">
      <c r="Z885" s="99">
        <v>4405</v>
      </c>
      <c r="AA885" s="99">
        <v>8810</v>
      </c>
      <c r="AB885" s="99">
        <v>3524</v>
      </c>
      <c r="AC885" s="99">
        <v>17620</v>
      </c>
    </row>
    <row r="886" spans="26:29" x14ac:dyDescent="0.2">
      <c r="Z886" s="99">
        <v>4410</v>
      </c>
      <c r="AA886" s="99">
        <v>8820</v>
      </c>
      <c r="AB886" s="99">
        <v>3528</v>
      </c>
      <c r="AC886" s="99">
        <v>17640</v>
      </c>
    </row>
    <row r="887" spans="26:29" x14ac:dyDescent="0.2">
      <c r="Z887" s="99">
        <v>4415</v>
      </c>
      <c r="AA887" s="99">
        <v>8830</v>
      </c>
      <c r="AB887" s="99">
        <v>3532</v>
      </c>
      <c r="AC887" s="99">
        <v>17660</v>
      </c>
    </row>
    <row r="888" spans="26:29" x14ac:dyDescent="0.2">
      <c r="Z888" s="99">
        <v>4420</v>
      </c>
      <c r="AA888" s="99">
        <v>8840</v>
      </c>
      <c r="AB888" s="99">
        <v>3536</v>
      </c>
      <c r="AC888" s="99">
        <v>17680</v>
      </c>
    </row>
    <row r="889" spans="26:29" x14ac:dyDescent="0.2">
      <c r="Z889" s="99">
        <v>4425</v>
      </c>
      <c r="AA889" s="99">
        <v>8850</v>
      </c>
      <c r="AB889" s="99">
        <v>3540</v>
      </c>
      <c r="AC889" s="99">
        <v>17700</v>
      </c>
    </row>
    <row r="890" spans="26:29" x14ac:dyDescent="0.2">
      <c r="Z890" s="99">
        <v>4430</v>
      </c>
      <c r="AA890" s="99">
        <v>8860</v>
      </c>
      <c r="AB890" s="99">
        <v>3544</v>
      </c>
      <c r="AC890" s="99">
        <v>17720</v>
      </c>
    </row>
    <row r="891" spans="26:29" x14ac:dyDescent="0.2">
      <c r="Z891" s="99">
        <v>4435</v>
      </c>
      <c r="AA891" s="99">
        <v>8870</v>
      </c>
      <c r="AB891" s="99">
        <v>3548</v>
      </c>
      <c r="AC891" s="99">
        <v>17740</v>
      </c>
    </row>
    <row r="892" spans="26:29" x14ac:dyDescent="0.2">
      <c r="Z892" s="99">
        <v>4440</v>
      </c>
      <c r="AA892" s="99">
        <v>8880</v>
      </c>
      <c r="AB892" s="99">
        <v>3552</v>
      </c>
      <c r="AC892" s="99">
        <v>17760</v>
      </c>
    </row>
    <row r="893" spans="26:29" x14ac:dyDescent="0.2">
      <c r="Z893" s="99">
        <v>4445</v>
      </c>
      <c r="AA893" s="99">
        <v>8890</v>
      </c>
      <c r="AB893" s="99">
        <v>3556</v>
      </c>
      <c r="AC893" s="99">
        <v>17780</v>
      </c>
    </row>
    <row r="894" spans="26:29" x14ac:dyDescent="0.2">
      <c r="Z894" s="99">
        <v>4450</v>
      </c>
      <c r="AA894" s="99">
        <v>8900</v>
      </c>
      <c r="AB894" s="99">
        <v>3560</v>
      </c>
      <c r="AC894" s="99">
        <v>17800</v>
      </c>
    </row>
    <row r="895" spans="26:29" x14ac:dyDescent="0.2">
      <c r="Z895" s="99">
        <v>4455</v>
      </c>
      <c r="AA895" s="99">
        <v>8910</v>
      </c>
      <c r="AB895" s="99">
        <v>3564</v>
      </c>
      <c r="AC895" s="99">
        <v>17820</v>
      </c>
    </row>
    <row r="896" spans="26:29" x14ac:dyDescent="0.2">
      <c r="Z896" s="99">
        <v>4460</v>
      </c>
      <c r="AA896" s="99">
        <v>8920</v>
      </c>
      <c r="AB896" s="99">
        <v>3568</v>
      </c>
      <c r="AC896" s="99">
        <v>17840</v>
      </c>
    </row>
    <row r="897" spans="26:29" x14ac:dyDescent="0.2">
      <c r="Z897" s="99">
        <v>4465</v>
      </c>
      <c r="AA897" s="99">
        <v>8930</v>
      </c>
      <c r="AB897" s="99">
        <v>3572</v>
      </c>
      <c r="AC897" s="99">
        <v>17860</v>
      </c>
    </row>
    <row r="898" spans="26:29" x14ac:dyDescent="0.2">
      <c r="Z898" s="99">
        <v>4470</v>
      </c>
      <c r="AA898" s="99">
        <v>8940</v>
      </c>
      <c r="AB898" s="99">
        <v>3576</v>
      </c>
      <c r="AC898" s="99">
        <v>17880</v>
      </c>
    </row>
    <row r="899" spans="26:29" x14ac:dyDescent="0.2">
      <c r="Z899" s="99">
        <v>4475</v>
      </c>
      <c r="AA899" s="99">
        <v>8950</v>
      </c>
      <c r="AB899" s="99">
        <v>3580</v>
      </c>
      <c r="AC899" s="99">
        <v>17900</v>
      </c>
    </row>
    <row r="900" spans="26:29" x14ac:dyDescent="0.2">
      <c r="Z900" s="99">
        <v>4480</v>
      </c>
      <c r="AA900" s="99">
        <v>8960</v>
      </c>
      <c r="AB900" s="99">
        <v>3584</v>
      </c>
      <c r="AC900" s="99">
        <v>17920</v>
      </c>
    </row>
    <row r="901" spans="26:29" x14ac:dyDescent="0.2">
      <c r="Z901" s="99">
        <v>4485</v>
      </c>
      <c r="AA901" s="99">
        <v>8970</v>
      </c>
      <c r="AB901" s="99">
        <v>3588</v>
      </c>
      <c r="AC901" s="99">
        <v>17940</v>
      </c>
    </row>
    <row r="902" spans="26:29" x14ac:dyDescent="0.2">
      <c r="Z902" s="99">
        <v>4490</v>
      </c>
      <c r="AA902" s="99">
        <v>8980</v>
      </c>
      <c r="AB902" s="99">
        <v>3592</v>
      </c>
      <c r="AC902" s="99">
        <v>17960</v>
      </c>
    </row>
    <row r="903" spans="26:29" x14ac:dyDescent="0.2">
      <c r="Z903" s="99">
        <v>4495</v>
      </c>
      <c r="AA903" s="99">
        <v>8990</v>
      </c>
      <c r="AB903" s="99">
        <v>3596</v>
      </c>
      <c r="AC903" s="99">
        <v>17980</v>
      </c>
    </row>
    <row r="904" spans="26:29" x14ac:dyDescent="0.2">
      <c r="Z904" s="99">
        <v>4500</v>
      </c>
      <c r="AA904" s="99">
        <v>9000</v>
      </c>
      <c r="AB904" s="99">
        <v>3600</v>
      </c>
      <c r="AC904" s="99">
        <v>18000</v>
      </c>
    </row>
    <row r="905" spans="26:29" x14ac:dyDescent="0.2">
      <c r="Z905" s="99">
        <v>4505</v>
      </c>
      <c r="AA905" s="99">
        <v>9010</v>
      </c>
      <c r="AB905" s="99">
        <v>3604</v>
      </c>
      <c r="AC905" s="99">
        <v>18020</v>
      </c>
    </row>
    <row r="906" spans="26:29" x14ac:dyDescent="0.2">
      <c r="Z906" s="99">
        <v>4510</v>
      </c>
      <c r="AA906" s="99">
        <v>9020</v>
      </c>
      <c r="AB906" s="99">
        <v>3608</v>
      </c>
      <c r="AC906" s="99">
        <v>18040</v>
      </c>
    </row>
    <row r="907" spans="26:29" x14ac:dyDescent="0.2">
      <c r="Z907" s="99">
        <v>4515</v>
      </c>
      <c r="AA907" s="99">
        <v>9030</v>
      </c>
      <c r="AB907" s="99">
        <v>3612</v>
      </c>
      <c r="AC907" s="99">
        <v>18060</v>
      </c>
    </row>
    <row r="908" spans="26:29" x14ac:dyDescent="0.2">
      <c r="Z908" s="99">
        <v>4520</v>
      </c>
      <c r="AA908" s="99">
        <v>9040</v>
      </c>
      <c r="AB908" s="99">
        <v>3616</v>
      </c>
      <c r="AC908" s="99">
        <v>18080</v>
      </c>
    </row>
    <row r="909" spans="26:29" x14ac:dyDescent="0.2">
      <c r="Z909" s="99">
        <v>4525</v>
      </c>
      <c r="AA909" s="99">
        <v>9050</v>
      </c>
      <c r="AB909" s="99">
        <v>3620</v>
      </c>
      <c r="AC909" s="99">
        <v>18100</v>
      </c>
    </row>
    <row r="910" spans="26:29" x14ac:dyDescent="0.2">
      <c r="Z910" s="99">
        <v>4530</v>
      </c>
      <c r="AA910" s="99">
        <v>9060</v>
      </c>
      <c r="AB910" s="99">
        <v>3624</v>
      </c>
      <c r="AC910" s="99">
        <v>18120</v>
      </c>
    </row>
    <row r="911" spans="26:29" x14ac:dyDescent="0.2">
      <c r="Z911" s="99">
        <v>4535</v>
      </c>
      <c r="AA911" s="99">
        <v>9070</v>
      </c>
      <c r="AB911" s="99">
        <v>3628</v>
      </c>
      <c r="AC911" s="99">
        <v>18140</v>
      </c>
    </row>
    <row r="912" spans="26:29" x14ac:dyDescent="0.2">
      <c r="Z912" s="99">
        <v>4540</v>
      </c>
      <c r="AA912" s="99">
        <v>9080</v>
      </c>
      <c r="AB912" s="99">
        <v>3632</v>
      </c>
      <c r="AC912" s="99">
        <v>18160</v>
      </c>
    </row>
    <row r="913" spans="26:29" x14ac:dyDescent="0.2">
      <c r="Z913" s="99">
        <v>4545</v>
      </c>
      <c r="AA913" s="99">
        <v>9090</v>
      </c>
      <c r="AB913" s="99">
        <v>3636</v>
      </c>
      <c r="AC913" s="99">
        <v>18180</v>
      </c>
    </row>
    <row r="914" spans="26:29" x14ac:dyDescent="0.2">
      <c r="Z914" s="99">
        <v>4550</v>
      </c>
      <c r="AA914" s="99">
        <v>9100</v>
      </c>
      <c r="AB914" s="99">
        <v>3640</v>
      </c>
      <c r="AC914" s="99">
        <v>18200</v>
      </c>
    </row>
    <row r="915" spans="26:29" x14ac:dyDescent="0.2">
      <c r="Z915" s="99">
        <v>4555</v>
      </c>
      <c r="AA915" s="99">
        <v>9110</v>
      </c>
      <c r="AB915" s="99">
        <v>3644</v>
      </c>
      <c r="AC915" s="99">
        <v>18220</v>
      </c>
    </row>
    <row r="916" spans="26:29" x14ac:dyDescent="0.2">
      <c r="Z916" s="99">
        <v>4560</v>
      </c>
      <c r="AA916" s="99">
        <v>9120</v>
      </c>
      <c r="AB916" s="99">
        <v>3648</v>
      </c>
      <c r="AC916" s="99">
        <v>18240</v>
      </c>
    </row>
    <row r="917" spans="26:29" x14ac:dyDescent="0.2">
      <c r="Z917" s="99">
        <v>4565</v>
      </c>
      <c r="AA917" s="99">
        <v>9130</v>
      </c>
      <c r="AB917" s="99">
        <v>3652</v>
      </c>
      <c r="AC917" s="99">
        <v>18260</v>
      </c>
    </row>
    <row r="918" spans="26:29" x14ac:dyDescent="0.2">
      <c r="Z918" s="99">
        <v>4570</v>
      </c>
      <c r="AA918" s="99">
        <v>9140</v>
      </c>
      <c r="AB918" s="99">
        <v>3656</v>
      </c>
      <c r="AC918" s="99">
        <v>18280</v>
      </c>
    </row>
    <row r="919" spans="26:29" x14ac:dyDescent="0.2">
      <c r="Z919" s="99">
        <v>4575</v>
      </c>
      <c r="AA919" s="99">
        <v>9150</v>
      </c>
      <c r="AB919" s="99">
        <v>3660</v>
      </c>
      <c r="AC919" s="99">
        <v>18300</v>
      </c>
    </row>
    <row r="920" spans="26:29" x14ac:dyDescent="0.2">
      <c r="Z920" s="99">
        <v>4580</v>
      </c>
      <c r="AA920" s="99">
        <v>9160</v>
      </c>
      <c r="AB920" s="99">
        <v>3664</v>
      </c>
      <c r="AC920" s="99">
        <v>18320</v>
      </c>
    </row>
    <row r="921" spans="26:29" x14ac:dyDescent="0.2">
      <c r="Z921" s="99">
        <v>4585</v>
      </c>
      <c r="AA921" s="99">
        <v>9170</v>
      </c>
      <c r="AB921" s="99">
        <v>3668</v>
      </c>
      <c r="AC921" s="99">
        <v>18340</v>
      </c>
    </row>
    <row r="922" spans="26:29" x14ac:dyDescent="0.2">
      <c r="Z922" s="99">
        <v>4590</v>
      </c>
      <c r="AA922" s="99">
        <v>9180</v>
      </c>
      <c r="AB922" s="99">
        <v>3672</v>
      </c>
      <c r="AC922" s="99">
        <v>18360</v>
      </c>
    </row>
    <row r="923" spans="26:29" x14ac:dyDescent="0.2">
      <c r="Z923" s="99">
        <v>4595</v>
      </c>
      <c r="AA923" s="99">
        <v>9190</v>
      </c>
      <c r="AB923" s="99">
        <v>3676</v>
      </c>
      <c r="AC923" s="99">
        <v>18380</v>
      </c>
    </row>
    <row r="924" spans="26:29" x14ac:dyDescent="0.2">
      <c r="Z924" s="99">
        <v>4600</v>
      </c>
      <c r="AA924" s="99">
        <v>9200</v>
      </c>
      <c r="AB924" s="99">
        <v>3680</v>
      </c>
      <c r="AC924" s="99">
        <v>18400</v>
      </c>
    </row>
    <row r="925" spans="26:29" x14ac:dyDescent="0.2">
      <c r="Z925" s="99">
        <v>4605</v>
      </c>
      <c r="AA925" s="99">
        <v>9210</v>
      </c>
      <c r="AB925" s="99">
        <v>3684</v>
      </c>
      <c r="AC925" s="99">
        <v>18420</v>
      </c>
    </row>
    <row r="926" spans="26:29" x14ac:dyDescent="0.2">
      <c r="Z926" s="99">
        <v>4610</v>
      </c>
      <c r="AA926" s="99">
        <v>9220</v>
      </c>
      <c r="AB926" s="99">
        <v>3688</v>
      </c>
      <c r="AC926" s="99">
        <v>18440</v>
      </c>
    </row>
    <row r="927" spans="26:29" x14ac:dyDescent="0.2">
      <c r="Z927" s="99">
        <v>4615</v>
      </c>
      <c r="AA927" s="99">
        <v>9230</v>
      </c>
      <c r="AB927" s="99">
        <v>3692</v>
      </c>
      <c r="AC927" s="99">
        <v>18460</v>
      </c>
    </row>
    <row r="928" spans="26:29" x14ac:dyDescent="0.2">
      <c r="Z928" s="99">
        <v>4620</v>
      </c>
      <c r="AA928" s="99">
        <v>9240</v>
      </c>
      <c r="AB928" s="99">
        <v>3696</v>
      </c>
      <c r="AC928" s="99">
        <v>18480</v>
      </c>
    </row>
    <row r="929" spans="26:29" x14ac:dyDescent="0.2">
      <c r="Z929" s="99">
        <v>4625</v>
      </c>
      <c r="AA929" s="99">
        <v>9250</v>
      </c>
      <c r="AB929" s="99">
        <v>3700</v>
      </c>
      <c r="AC929" s="99">
        <v>18500</v>
      </c>
    </row>
    <row r="930" spans="26:29" x14ac:dyDescent="0.2">
      <c r="Z930" s="99">
        <v>4630</v>
      </c>
      <c r="AA930" s="99">
        <v>9260</v>
      </c>
      <c r="AB930" s="99">
        <v>3704</v>
      </c>
      <c r="AC930" s="99">
        <v>18520</v>
      </c>
    </row>
    <row r="931" spans="26:29" x14ac:dyDescent="0.2">
      <c r="Z931" s="99">
        <v>4635</v>
      </c>
      <c r="AA931" s="99">
        <v>9270</v>
      </c>
      <c r="AB931" s="99">
        <v>3708</v>
      </c>
      <c r="AC931" s="99">
        <v>18540</v>
      </c>
    </row>
    <row r="932" spans="26:29" x14ac:dyDescent="0.2">
      <c r="Z932" s="99">
        <v>4640</v>
      </c>
      <c r="AA932" s="99">
        <v>9280</v>
      </c>
      <c r="AB932" s="99">
        <v>3712</v>
      </c>
      <c r="AC932" s="99">
        <v>18560</v>
      </c>
    </row>
    <row r="933" spans="26:29" x14ac:dyDescent="0.2">
      <c r="Z933" s="99">
        <v>4645</v>
      </c>
      <c r="AA933" s="99">
        <v>9290</v>
      </c>
      <c r="AB933" s="99">
        <v>3716</v>
      </c>
      <c r="AC933" s="99">
        <v>18580</v>
      </c>
    </row>
    <row r="934" spans="26:29" x14ac:dyDescent="0.2">
      <c r="Z934" s="99">
        <v>4650</v>
      </c>
      <c r="AA934" s="99">
        <v>9300</v>
      </c>
      <c r="AB934" s="99">
        <v>3720</v>
      </c>
      <c r="AC934" s="99">
        <v>18600</v>
      </c>
    </row>
    <row r="935" spans="26:29" x14ac:dyDescent="0.2">
      <c r="Z935" s="99">
        <v>4655</v>
      </c>
      <c r="AA935" s="99">
        <v>9310</v>
      </c>
      <c r="AB935" s="99">
        <v>3724</v>
      </c>
      <c r="AC935" s="99">
        <v>18620</v>
      </c>
    </row>
    <row r="936" spans="26:29" x14ac:dyDescent="0.2">
      <c r="Z936" s="99">
        <v>4660</v>
      </c>
      <c r="AA936" s="99">
        <v>9320</v>
      </c>
      <c r="AB936" s="99">
        <v>3728</v>
      </c>
      <c r="AC936" s="99">
        <v>18640</v>
      </c>
    </row>
    <row r="937" spans="26:29" x14ac:dyDescent="0.2">
      <c r="Z937" s="99">
        <v>4665</v>
      </c>
      <c r="AA937" s="99">
        <v>9330</v>
      </c>
      <c r="AB937" s="99">
        <v>3732</v>
      </c>
      <c r="AC937" s="99">
        <v>18660</v>
      </c>
    </row>
    <row r="938" spans="26:29" x14ac:dyDescent="0.2">
      <c r="Z938" s="99">
        <v>4670</v>
      </c>
      <c r="AA938" s="99">
        <v>9340</v>
      </c>
      <c r="AB938" s="99">
        <v>3736</v>
      </c>
      <c r="AC938" s="99">
        <v>18680</v>
      </c>
    </row>
    <row r="939" spans="26:29" x14ac:dyDescent="0.2">
      <c r="Z939" s="99">
        <v>4675</v>
      </c>
      <c r="AA939" s="99">
        <v>9350</v>
      </c>
      <c r="AB939" s="99">
        <v>3740</v>
      </c>
      <c r="AC939" s="99">
        <v>18700</v>
      </c>
    </row>
    <row r="940" spans="26:29" x14ac:dyDescent="0.2">
      <c r="Z940" s="99">
        <v>4680</v>
      </c>
      <c r="AA940" s="99">
        <v>9360</v>
      </c>
      <c r="AB940" s="99">
        <v>3744</v>
      </c>
      <c r="AC940" s="99">
        <v>18720</v>
      </c>
    </row>
    <row r="941" spans="26:29" x14ac:dyDescent="0.2">
      <c r="Z941" s="99">
        <v>4685</v>
      </c>
      <c r="AA941" s="99">
        <v>9370</v>
      </c>
      <c r="AB941" s="99">
        <v>3748</v>
      </c>
      <c r="AC941" s="99">
        <v>18740</v>
      </c>
    </row>
    <row r="942" spans="26:29" x14ac:dyDescent="0.2">
      <c r="Z942" s="99">
        <v>4690</v>
      </c>
      <c r="AA942" s="99">
        <v>9380</v>
      </c>
      <c r="AB942" s="99">
        <v>3752</v>
      </c>
      <c r="AC942" s="99">
        <v>18760</v>
      </c>
    </row>
    <row r="943" spans="26:29" x14ac:dyDescent="0.2">
      <c r="Z943" s="99">
        <v>4695</v>
      </c>
      <c r="AA943" s="99">
        <v>9390</v>
      </c>
      <c r="AB943" s="99">
        <v>3756</v>
      </c>
      <c r="AC943" s="99">
        <v>18780</v>
      </c>
    </row>
    <row r="944" spans="26:29" x14ac:dyDescent="0.2">
      <c r="Z944" s="99">
        <v>4700</v>
      </c>
      <c r="AA944" s="99">
        <v>9400</v>
      </c>
      <c r="AB944" s="99">
        <v>3760</v>
      </c>
      <c r="AC944" s="99">
        <v>18800</v>
      </c>
    </row>
    <row r="945" spans="26:29" x14ac:dyDescent="0.2">
      <c r="Z945" s="99">
        <v>4705</v>
      </c>
      <c r="AA945" s="99">
        <v>9410</v>
      </c>
      <c r="AB945" s="99">
        <v>3764</v>
      </c>
      <c r="AC945" s="99">
        <v>18820</v>
      </c>
    </row>
    <row r="946" spans="26:29" x14ac:dyDescent="0.2">
      <c r="Z946" s="99">
        <v>4710</v>
      </c>
      <c r="AA946" s="99">
        <v>9420</v>
      </c>
      <c r="AB946" s="99">
        <v>3768</v>
      </c>
      <c r="AC946" s="99">
        <v>18840</v>
      </c>
    </row>
    <row r="947" spans="26:29" x14ac:dyDescent="0.2">
      <c r="Z947" s="99">
        <v>4715</v>
      </c>
      <c r="AA947" s="99">
        <v>9430</v>
      </c>
      <c r="AB947" s="99">
        <v>3772</v>
      </c>
      <c r="AC947" s="99">
        <v>18860</v>
      </c>
    </row>
    <row r="948" spans="26:29" x14ac:dyDescent="0.2">
      <c r="Z948" s="99">
        <v>4720</v>
      </c>
      <c r="AA948" s="99">
        <v>9440</v>
      </c>
      <c r="AB948" s="99">
        <v>3776</v>
      </c>
      <c r="AC948" s="99">
        <v>18880</v>
      </c>
    </row>
    <row r="949" spans="26:29" x14ac:dyDescent="0.2">
      <c r="Z949" s="99">
        <v>4725</v>
      </c>
      <c r="AA949" s="99">
        <v>9450</v>
      </c>
      <c r="AB949" s="99">
        <v>3780</v>
      </c>
      <c r="AC949" s="99">
        <v>18900</v>
      </c>
    </row>
    <row r="950" spans="26:29" x14ac:dyDescent="0.2">
      <c r="Z950" s="99">
        <v>4730</v>
      </c>
      <c r="AA950" s="99">
        <v>9460</v>
      </c>
      <c r="AB950" s="99">
        <v>3784</v>
      </c>
      <c r="AC950" s="99">
        <v>18920</v>
      </c>
    </row>
    <row r="951" spans="26:29" x14ac:dyDescent="0.2">
      <c r="Z951" s="99">
        <v>4735</v>
      </c>
      <c r="AA951" s="99">
        <v>9470</v>
      </c>
      <c r="AB951" s="99">
        <v>3788</v>
      </c>
      <c r="AC951" s="99">
        <v>18940</v>
      </c>
    </row>
    <row r="952" spans="26:29" x14ac:dyDescent="0.2">
      <c r="Z952" s="99">
        <v>4740</v>
      </c>
      <c r="AA952" s="99">
        <v>9480</v>
      </c>
      <c r="AB952" s="99">
        <v>3792</v>
      </c>
      <c r="AC952" s="99">
        <v>18960</v>
      </c>
    </row>
    <row r="953" spans="26:29" x14ac:dyDescent="0.2">
      <c r="Z953" s="99">
        <v>4745</v>
      </c>
      <c r="AA953" s="99">
        <v>9490</v>
      </c>
      <c r="AB953" s="99">
        <v>3796</v>
      </c>
      <c r="AC953" s="99">
        <v>18980</v>
      </c>
    </row>
    <row r="954" spans="26:29" x14ac:dyDescent="0.2">
      <c r="Z954" s="99">
        <v>4750</v>
      </c>
      <c r="AA954" s="99">
        <v>9500</v>
      </c>
      <c r="AB954" s="99">
        <v>3800</v>
      </c>
      <c r="AC954" s="99">
        <v>19000</v>
      </c>
    </row>
    <row r="955" spans="26:29" x14ac:dyDescent="0.2">
      <c r="Z955" s="99">
        <v>4755</v>
      </c>
      <c r="AA955" s="99">
        <v>9510</v>
      </c>
      <c r="AB955" s="99">
        <v>3804</v>
      </c>
      <c r="AC955" s="99">
        <v>19020</v>
      </c>
    </row>
    <row r="956" spans="26:29" x14ac:dyDescent="0.2">
      <c r="Z956" s="99">
        <v>4760</v>
      </c>
      <c r="AA956" s="99">
        <v>9520</v>
      </c>
      <c r="AB956" s="99">
        <v>3808</v>
      </c>
      <c r="AC956" s="99">
        <v>19040</v>
      </c>
    </row>
    <row r="957" spans="26:29" x14ac:dyDescent="0.2">
      <c r="Z957" s="99">
        <v>4765</v>
      </c>
      <c r="AA957" s="99">
        <v>9530</v>
      </c>
      <c r="AB957" s="99">
        <v>3812</v>
      </c>
      <c r="AC957" s="99">
        <v>19060</v>
      </c>
    </row>
    <row r="958" spans="26:29" x14ac:dyDescent="0.2">
      <c r="Z958" s="99">
        <v>4770</v>
      </c>
      <c r="AA958" s="99">
        <v>9540</v>
      </c>
      <c r="AB958" s="99">
        <v>3816</v>
      </c>
      <c r="AC958" s="99">
        <v>19080</v>
      </c>
    </row>
    <row r="959" spans="26:29" x14ac:dyDescent="0.2">
      <c r="Z959" s="99">
        <v>4775</v>
      </c>
      <c r="AA959" s="99">
        <v>9550</v>
      </c>
      <c r="AB959" s="99">
        <v>3820</v>
      </c>
      <c r="AC959" s="99">
        <v>19100</v>
      </c>
    </row>
    <row r="960" spans="26:29" x14ac:dyDescent="0.2">
      <c r="Z960" s="99">
        <v>4780</v>
      </c>
      <c r="AA960" s="99">
        <v>9560</v>
      </c>
      <c r="AB960" s="99">
        <v>3824</v>
      </c>
      <c r="AC960" s="99">
        <v>19120</v>
      </c>
    </row>
    <row r="961" spans="26:29" x14ac:dyDescent="0.2">
      <c r="Z961" s="99">
        <v>4785</v>
      </c>
      <c r="AA961" s="99">
        <v>9570</v>
      </c>
      <c r="AB961" s="99">
        <v>3828</v>
      </c>
      <c r="AC961" s="99">
        <v>19140</v>
      </c>
    </row>
    <row r="962" spans="26:29" x14ac:dyDescent="0.2">
      <c r="Z962" s="99">
        <v>4790</v>
      </c>
      <c r="AA962" s="99">
        <v>9580</v>
      </c>
      <c r="AB962" s="99">
        <v>3832</v>
      </c>
      <c r="AC962" s="99">
        <v>19160</v>
      </c>
    </row>
    <row r="963" spans="26:29" x14ac:dyDescent="0.2">
      <c r="Z963" s="99">
        <v>4795</v>
      </c>
      <c r="AA963" s="99">
        <v>9590</v>
      </c>
      <c r="AB963" s="99">
        <v>3836</v>
      </c>
      <c r="AC963" s="99">
        <v>19180</v>
      </c>
    </row>
    <row r="964" spans="26:29" x14ac:dyDescent="0.2">
      <c r="Z964" s="99">
        <v>4800</v>
      </c>
      <c r="AA964" s="99">
        <v>9600</v>
      </c>
      <c r="AB964" s="99">
        <v>3840</v>
      </c>
      <c r="AC964" s="99">
        <v>19200</v>
      </c>
    </row>
    <row r="965" spans="26:29" x14ac:dyDescent="0.2">
      <c r="Z965" s="99">
        <v>4805</v>
      </c>
      <c r="AA965" s="99">
        <v>9610</v>
      </c>
      <c r="AB965" s="99">
        <v>3844</v>
      </c>
      <c r="AC965" s="99">
        <v>19220</v>
      </c>
    </row>
    <row r="966" spans="26:29" x14ac:dyDescent="0.2">
      <c r="Z966" s="99">
        <v>4810</v>
      </c>
      <c r="AA966" s="99">
        <v>9620</v>
      </c>
      <c r="AB966" s="99">
        <v>3848</v>
      </c>
      <c r="AC966" s="99">
        <v>19240</v>
      </c>
    </row>
    <row r="967" spans="26:29" x14ac:dyDescent="0.2">
      <c r="Z967" s="99">
        <v>4815</v>
      </c>
      <c r="AA967" s="99">
        <v>9630</v>
      </c>
      <c r="AB967" s="99">
        <v>3852</v>
      </c>
      <c r="AC967" s="99">
        <v>19260</v>
      </c>
    </row>
    <row r="968" spans="26:29" x14ac:dyDescent="0.2">
      <c r="Z968" s="99">
        <v>4820</v>
      </c>
      <c r="AA968" s="99">
        <v>9640</v>
      </c>
      <c r="AB968" s="99">
        <v>3856</v>
      </c>
      <c r="AC968" s="99">
        <v>19280</v>
      </c>
    </row>
    <row r="969" spans="26:29" x14ac:dyDescent="0.2">
      <c r="Z969" s="99">
        <v>4825</v>
      </c>
      <c r="AA969" s="99">
        <v>9650</v>
      </c>
      <c r="AB969" s="99">
        <v>3860</v>
      </c>
      <c r="AC969" s="99">
        <v>19300</v>
      </c>
    </row>
    <row r="970" spans="26:29" x14ac:dyDescent="0.2">
      <c r="Z970" s="99">
        <v>4830</v>
      </c>
      <c r="AA970" s="99">
        <v>9660</v>
      </c>
      <c r="AB970" s="99">
        <v>3864</v>
      </c>
      <c r="AC970" s="99">
        <v>19320</v>
      </c>
    </row>
    <row r="971" spans="26:29" x14ac:dyDescent="0.2">
      <c r="Z971" s="99">
        <v>4835</v>
      </c>
      <c r="AA971" s="99">
        <v>9670</v>
      </c>
      <c r="AB971" s="99">
        <v>3868</v>
      </c>
      <c r="AC971" s="99">
        <v>19340</v>
      </c>
    </row>
    <row r="972" spans="26:29" x14ac:dyDescent="0.2">
      <c r="Z972" s="99">
        <v>4840</v>
      </c>
      <c r="AA972" s="99">
        <v>9680</v>
      </c>
      <c r="AB972" s="99">
        <v>3872</v>
      </c>
      <c r="AC972" s="99">
        <v>19360</v>
      </c>
    </row>
    <row r="973" spans="26:29" x14ac:dyDescent="0.2">
      <c r="Z973" s="99">
        <v>4845</v>
      </c>
      <c r="AA973" s="99">
        <v>9690</v>
      </c>
      <c r="AB973" s="99">
        <v>3876</v>
      </c>
      <c r="AC973" s="99">
        <v>19380</v>
      </c>
    </row>
    <row r="974" spans="26:29" x14ac:dyDescent="0.2">
      <c r="Z974" s="99">
        <v>4850</v>
      </c>
      <c r="AA974" s="99">
        <v>9700</v>
      </c>
      <c r="AB974" s="99">
        <v>3880</v>
      </c>
      <c r="AC974" s="99">
        <v>19400</v>
      </c>
    </row>
    <row r="975" spans="26:29" x14ac:dyDescent="0.2">
      <c r="Z975" s="99">
        <v>4855</v>
      </c>
      <c r="AA975" s="99">
        <v>9710</v>
      </c>
      <c r="AB975" s="99">
        <v>3884</v>
      </c>
      <c r="AC975" s="99">
        <v>19420</v>
      </c>
    </row>
    <row r="976" spans="26:29" x14ac:dyDescent="0.2">
      <c r="Z976" s="99">
        <v>4860</v>
      </c>
      <c r="AA976" s="99">
        <v>9720</v>
      </c>
      <c r="AB976" s="99">
        <v>3888</v>
      </c>
      <c r="AC976" s="99">
        <v>19440</v>
      </c>
    </row>
    <row r="977" spans="26:29" x14ac:dyDescent="0.2">
      <c r="Z977" s="99">
        <v>4865</v>
      </c>
      <c r="AA977" s="99">
        <v>9730</v>
      </c>
      <c r="AB977" s="99">
        <v>3892</v>
      </c>
      <c r="AC977" s="99">
        <v>19460</v>
      </c>
    </row>
    <row r="978" spans="26:29" x14ac:dyDescent="0.2">
      <c r="Z978" s="99">
        <v>4870</v>
      </c>
      <c r="AA978" s="99">
        <v>9740</v>
      </c>
      <c r="AB978" s="99">
        <v>3896</v>
      </c>
      <c r="AC978" s="99">
        <v>19480</v>
      </c>
    </row>
    <row r="979" spans="26:29" x14ac:dyDescent="0.2">
      <c r="Z979" s="99">
        <v>4875</v>
      </c>
      <c r="AA979" s="99">
        <v>9750</v>
      </c>
      <c r="AB979" s="99">
        <v>3900</v>
      </c>
      <c r="AC979" s="99">
        <v>19500</v>
      </c>
    </row>
    <row r="980" spans="26:29" x14ac:dyDescent="0.2">
      <c r="Z980" s="99">
        <v>4880</v>
      </c>
      <c r="AA980" s="99">
        <v>9760</v>
      </c>
      <c r="AB980" s="99">
        <v>3904</v>
      </c>
      <c r="AC980" s="99">
        <v>19520</v>
      </c>
    </row>
    <row r="981" spans="26:29" x14ac:dyDescent="0.2">
      <c r="Z981" s="99">
        <v>4885</v>
      </c>
      <c r="AA981" s="99">
        <v>9770</v>
      </c>
      <c r="AB981" s="99">
        <v>3908</v>
      </c>
      <c r="AC981" s="99">
        <v>19540</v>
      </c>
    </row>
    <row r="982" spans="26:29" x14ac:dyDescent="0.2">
      <c r="Z982" s="99">
        <v>4890</v>
      </c>
      <c r="AA982" s="99">
        <v>9780</v>
      </c>
      <c r="AB982" s="99">
        <v>3912</v>
      </c>
      <c r="AC982" s="99">
        <v>19560</v>
      </c>
    </row>
    <row r="983" spans="26:29" x14ac:dyDescent="0.2">
      <c r="Z983" s="99">
        <v>4895</v>
      </c>
      <c r="AA983" s="99">
        <v>9790</v>
      </c>
      <c r="AB983" s="99">
        <v>3916</v>
      </c>
      <c r="AC983" s="99">
        <v>19580</v>
      </c>
    </row>
    <row r="984" spans="26:29" x14ac:dyDescent="0.2">
      <c r="Z984" s="99">
        <v>4900</v>
      </c>
      <c r="AA984" s="99">
        <v>9800</v>
      </c>
      <c r="AB984" s="99">
        <v>3920</v>
      </c>
      <c r="AC984" s="99">
        <v>19600</v>
      </c>
    </row>
    <row r="985" spans="26:29" x14ac:dyDescent="0.2">
      <c r="Z985" s="99">
        <v>4905</v>
      </c>
      <c r="AA985" s="99">
        <v>9810</v>
      </c>
      <c r="AB985" s="99">
        <v>3924</v>
      </c>
      <c r="AC985" s="99">
        <v>19620</v>
      </c>
    </row>
    <row r="986" spans="26:29" x14ac:dyDescent="0.2">
      <c r="Z986" s="99">
        <v>4910</v>
      </c>
      <c r="AA986" s="99">
        <v>9820</v>
      </c>
      <c r="AB986" s="99">
        <v>3928</v>
      </c>
      <c r="AC986" s="99">
        <v>19640</v>
      </c>
    </row>
    <row r="987" spans="26:29" x14ac:dyDescent="0.2">
      <c r="Z987" s="99">
        <v>4915</v>
      </c>
      <c r="AA987" s="99">
        <v>9830</v>
      </c>
      <c r="AB987" s="99">
        <v>3932</v>
      </c>
      <c r="AC987" s="99">
        <v>19660</v>
      </c>
    </row>
    <row r="988" spans="26:29" x14ac:dyDescent="0.2">
      <c r="Z988" s="99">
        <v>4920</v>
      </c>
      <c r="AA988" s="99">
        <v>9840</v>
      </c>
      <c r="AB988" s="99">
        <v>3936</v>
      </c>
      <c r="AC988" s="99">
        <v>19680</v>
      </c>
    </row>
    <row r="989" spans="26:29" x14ac:dyDescent="0.2">
      <c r="Z989" s="99">
        <v>4925</v>
      </c>
      <c r="AA989" s="99">
        <v>9850</v>
      </c>
      <c r="AB989" s="99">
        <v>3940</v>
      </c>
      <c r="AC989" s="99">
        <v>19700</v>
      </c>
    </row>
    <row r="990" spans="26:29" x14ac:dyDescent="0.2">
      <c r="Z990" s="99">
        <v>4930</v>
      </c>
      <c r="AA990" s="99">
        <v>9860</v>
      </c>
      <c r="AB990" s="99">
        <v>3944</v>
      </c>
      <c r="AC990" s="99">
        <v>19720</v>
      </c>
    </row>
    <row r="991" spans="26:29" x14ac:dyDescent="0.2">
      <c r="Z991" s="99">
        <v>4935</v>
      </c>
      <c r="AA991" s="99">
        <v>9870</v>
      </c>
      <c r="AB991" s="99">
        <v>3948</v>
      </c>
      <c r="AC991" s="99">
        <v>19740</v>
      </c>
    </row>
    <row r="992" spans="26:29" x14ac:dyDescent="0.2">
      <c r="Z992" s="99">
        <v>4940</v>
      </c>
      <c r="AA992" s="99">
        <v>9880</v>
      </c>
      <c r="AB992" s="99">
        <v>3952</v>
      </c>
      <c r="AC992" s="99">
        <v>19760</v>
      </c>
    </row>
    <row r="993" spans="26:29" x14ac:dyDescent="0.2">
      <c r="Z993" s="99">
        <v>4945</v>
      </c>
      <c r="AA993" s="99">
        <v>9890</v>
      </c>
      <c r="AB993" s="99">
        <v>3956</v>
      </c>
      <c r="AC993" s="99">
        <v>19780</v>
      </c>
    </row>
    <row r="994" spans="26:29" x14ac:dyDescent="0.2">
      <c r="Z994" s="99">
        <v>4950</v>
      </c>
      <c r="AA994" s="99">
        <v>9900</v>
      </c>
      <c r="AB994" s="99">
        <v>3960</v>
      </c>
      <c r="AC994" s="99">
        <v>19800</v>
      </c>
    </row>
    <row r="995" spans="26:29" x14ac:dyDescent="0.2">
      <c r="Z995" s="99">
        <v>4955</v>
      </c>
      <c r="AA995" s="99">
        <v>9910</v>
      </c>
      <c r="AB995" s="99">
        <v>3964</v>
      </c>
      <c r="AC995" s="99">
        <v>19820</v>
      </c>
    </row>
    <row r="996" spans="26:29" x14ac:dyDescent="0.2">
      <c r="Z996" s="99">
        <v>4960</v>
      </c>
      <c r="AA996" s="99">
        <v>9920</v>
      </c>
      <c r="AB996" s="99">
        <v>3968</v>
      </c>
      <c r="AC996" s="99">
        <v>19840</v>
      </c>
    </row>
    <row r="997" spans="26:29" x14ac:dyDescent="0.2">
      <c r="Z997" s="99">
        <v>4965</v>
      </c>
      <c r="AA997" s="99">
        <v>9930</v>
      </c>
      <c r="AB997" s="99">
        <v>3972</v>
      </c>
      <c r="AC997" s="99">
        <v>19860</v>
      </c>
    </row>
    <row r="998" spans="26:29" x14ac:dyDescent="0.2">
      <c r="Z998" s="99">
        <v>4970</v>
      </c>
      <c r="AA998" s="99">
        <v>9940</v>
      </c>
      <c r="AB998" s="99">
        <v>3976</v>
      </c>
      <c r="AC998" s="99">
        <v>19880</v>
      </c>
    </row>
    <row r="999" spans="26:29" x14ac:dyDescent="0.2">
      <c r="Z999" s="99">
        <v>4975</v>
      </c>
      <c r="AA999" s="99">
        <v>9950</v>
      </c>
      <c r="AB999" s="99">
        <v>3980</v>
      </c>
      <c r="AC999" s="99">
        <v>19900</v>
      </c>
    </row>
    <row r="1000" spans="26:29" x14ac:dyDescent="0.2">
      <c r="Z1000" s="99">
        <v>4980</v>
      </c>
      <c r="AA1000" s="99">
        <v>9960</v>
      </c>
      <c r="AB1000" s="99">
        <v>3984</v>
      </c>
      <c r="AC1000" s="99">
        <v>19920</v>
      </c>
    </row>
    <row r="1001" spans="26:29" x14ac:dyDescent="0.2">
      <c r="Z1001" s="99">
        <v>4985</v>
      </c>
      <c r="AA1001" s="99">
        <v>9970</v>
      </c>
      <c r="AB1001" s="99">
        <v>3988</v>
      </c>
      <c r="AC1001" s="99">
        <v>19940</v>
      </c>
    </row>
    <row r="1002" spans="26:29" x14ac:dyDescent="0.2">
      <c r="Z1002" s="99">
        <v>4990</v>
      </c>
      <c r="AA1002" s="99">
        <v>9980</v>
      </c>
      <c r="AB1002" s="99">
        <v>3992</v>
      </c>
      <c r="AC1002" s="99">
        <v>19960</v>
      </c>
    </row>
    <row r="1003" spans="26:29" x14ac:dyDescent="0.2">
      <c r="Z1003" s="99">
        <v>4995</v>
      </c>
      <c r="AA1003" s="99">
        <v>9990</v>
      </c>
      <c r="AB1003" s="99">
        <v>3996</v>
      </c>
      <c r="AC1003" s="99">
        <v>19980</v>
      </c>
    </row>
    <row r="1004" spans="26:29" x14ac:dyDescent="0.2">
      <c r="Z1004" s="99">
        <v>5000</v>
      </c>
      <c r="AA1004" s="99">
        <v>10000</v>
      </c>
      <c r="AB1004" s="99">
        <v>4000</v>
      </c>
      <c r="AC1004" s="99">
        <v>20000</v>
      </c>
    </row>
    <row r="1005" spans="26:29" x14ac:dyDescent="0.2">
      <c r="Z1005" s="99">
        <v>5005</v>
      </c>
      <c r="AA1005" s="99">
        <v>10010</v>
      </c>
      <c r="AB1005" s="99">
        <v>4004</v>
      </c>
      <c r="AC1005" s="99">
        <v>20020</v>
      </c>
    </row>
    <row r="1006" spans="26:29" x14ac:dyDescent="0.2">
      <c r="Z1006" s="99">
        <v>5010</v>
      </c>
      <c r="AA1006" s="99">
        <v>10020</v>
      </c>
      <c r="AB1006" s="99">
        <v>4008</v>
      </c>
      <c r="AC1006" s="99">
        <v>20040</v>
      </c>
    </row>
    <row r="1007" spans="26:29" x14ac:dyDescent="0.2">
      <c r="Z1007" s="99">
        <v>5015</v>
      </c>
      <c r="AA1007" s="99">
        <v>10030</v>
      </c>
      <c r="AB1007" s="99">
        <v>4012</v>
      </c>
      <c r="AC1007" s="99">
        <v>20060</v>
      </c>
    </row>
    <row r="1008" spans="26:29" x14ac:dyDescent="0.2">
      <c r="Z1008" s="99">
        <v>5020</v>
      </c>
      <c r="AA1008" s="99">
        <v>10040</v>
      </c>
      <c r="AB1008" s="99">
        <v>4016</v>
      </c>
      <c r="AC1008" s="99">
        <v>20080</v>
      </c>
    </row>
    <row r="1009" spans="26:29" x14ac:dyDescent="0.2">
      <c r="Z1009" s="99">
        <v>5025</v>
      </c>
      <c r="AA1009" s="99">
        <v>10050</v>
      </c>
      <c r="AB1009" s="99">
        <v>4020</v>
      </c>
      <c r="AC1009" s="99">
        <v>20100</v>
      </c>
    </row>
    <row r="1010" spans="26:29" x14ac:dyDescent="0.2">
      <c r="Z1010" s="99">
        <v>5030</v>
      </c>
      <c r="AA1010" s="99">
        <v>10060</v>
      </c>
      <c r="AB1010" s="99">
        <v>4024</v>
      </c>
      <c r="AC1010" s="99">
        <v>20120</v>
      </c>
    </row>
    <row r="1011" spans="26:29" x14ac:dyDescent="0.2">
      <c r="Z1011" s="99">
        <v>5035</v>
      </c>
      <c r="AA1011" s="99">
        <v>10070</v>
      </c>
      <c r="AB1011" s="99">
        <v>4028</v>
      </c>
      <c r="AC1011" s="99">
        <v>20140</v>
      </c>
    </row>
    <row r="1012" spans="26:29" x14ac:dyDescent="0.2">
      <c r="Z1012" s="99">
        <v>5040</v>
      </c>
      <c r="AA1012" s="99">
        <v>10080</v>
      </c>
      <c r="AB1012" s="99">
        <v>4032</v>
      </c>
      <c r="AC1012" s="99">
        <v>20160</v>
      </c>
    </row>
    <row r="1013" spans="26:29" x14ac:dyDescent="0.2">
      <c r="Z1013" s="99">
        <v>5045</v>
      </c>
      <c r="AA1013" s="99">
        <v>10090</v>
      </c>
      <c r="AB1013" s="99">
        <v>4036</v>
      </c>
      <c r="AC1013" s="99">
        <v>20180</v>
      </c>
    </row>
    <row r="1014" spans="26:29" x14ac:dyDescent="0.2">
      <c r="Z1014" s="99">
        <v>5050</v>
      </c>
      <c r="AA1014" s="99">
        <v>10100</v>
      </c>
      <c r="AB1014" s="99">
        <v>4040</v>
      </c>
      <c r="AC1014" s="99">
        <v>20200</v>
      </c>
    </row>
    <row r="1015" spans="26:29" x14ac:dyDescent="0.2">
      <c r="Z1015" s="99">
        <v>5055</v>
      </c>
      <c r="AA1015" s="99">
        <v>10110</v>
      </c>
      <c r="AB1015" s="99">
        <v>4044</v>
      </c>
      <c r="AC1015" s="99">
        <v>20220</v>
      </c>
    </row>
    <row r="1016" spans="26:29" x14ac:dyDescent="0.2">
      <c r="Z1016" s="99">
        <v>5060</v>
      </c>
      <c r="AA1016" s="99">
        <v>10120</v>
      </c>
      <c r="AB1016" s="99">
        <v>4048</v>
      </c>
      <c r="AC1016" s="99">
        <v>20240</v>
      </c>
    </row>
    <row r="1017" spans="26:29" x14ac:dyDescent="0.2">
      <c r="Z1017" s="99">
        <v>5065</v>
      </c>
      <c r="AA1017" s="99">
        <v>10130</v>
      </c>
      <c r="AB1017" s="99">
        <v>4052</v>
      </c>
      <c r="AC1017" s="99">
        <v>20260</v>
      </c>
    </row>
    <row r="1018" spans="26:29" x14ac:dyDescent="0.2">
      <c r="Z1018" s="99">
        <v>5070</v>
      </c>
      <c r="AA1018" s="99">
        <v>10140</v>
      </c>
      <c r="AB1018" s="99">
        <v>4056</v>
      </c>
      <c r="AC1018" s="99">
        <v>20280</v>
      </c>
    </row>
    <row r="1019" spans="26:29" x14ac:dyDescent="0.2">
      <c r="Z1019" s="99">
        <v>5075</v>
      </c>
      <c r="AA1019" s="99">
        <v>10150</v>
      </c>
      <c r="AB1019" s="99">
        <v>4060</v>
      </c>
      <c r="AC1019" s="99">
        <v>20300</v>
      </c>
    </row>
    <row r="1020" spans="26:29" x14ac:dyDescent="0.2">
      <c r="Z1020" s="99">
        <v>5080</v>
      </c>
      <c r="AA1020" s="99">
        <v>10160</v>
      </c>
      <c r="AB1020" s="99">
        <v>4064</v>
      </c>
      <c r="AC1020" s="99">
        <v>20320</v>
      </c>
    </row>
    <row r="1021" spans="26:29" x14ac:dyDescent="0.2">
      <c r="Z1021" s="99">
        <v>5085</v>
      </c>
      <c r="AA1021" s="99">
        <v>10170</v>
      </c>
      <c r="AB1021" s="99">
        <v>4068</v>
      </c>
      <c r="AC1021" s="99">
        <v>20340</v>
      </c>
    </row>
    <row r="1022" spans="26:29" x14ac:dyDescent="0.2">
      <c r="Z1022" s="99">
        <v>5090</v>
      </c>
      <c r="AA1022" s="99">
        <v>10180</v>
      </c>
      <c r="AB1022" s="99">
        <v>4072</v>
      </c>
      <c r="AC1022" s="99">
        <v>20360</v>
      </c>
    </row>
    <row r="1023" spans="26:29" x14ac:dyDescent="0.2">
      <c r="Z1023" s="99">
        <v>5095</v>
      </c>
      <c r="AA1023" s="99">
        <v>10190</v>
      </c>
      <c r="AB1023" s="99">
        <v>4076</v>
      </c>
      <c r="AC1023" s="99">
        <v>20380</v>
      </c>
    </row>
    <row r="1024" spans="26:29" x14ac:dyDescent="0.2">
      <c r="Z1024" s="99">
        <v>5100</v>
      </c>
      <c r="AA1024" s="99">
        <v>10200</v>
      </c>
      <c r="AB1024" s="99">
        <v>4080</v>
      </c>
      <c r="AC1024" s="99">
        <v>20400</v>
      </c>
    </row>
    <row r="1025" spans="26:29" x14ac:dyDescent="0.2">
      <c r="Z1025" s="99">
        <v>5105</v>
      </c>
      <c r="AA1025" s="99">
        <v>10210</v>
      </c>
      <c r="AB1025" s="99">
        <v>4084</v>
      </c>
      <c r="AC1025" s="99">
        <v>20420</v>
      </c>
    </row>
    <row r="1026" spans="26:29" x14ac:dyDescent="0.2">
      <c r="Z1026" s="99">
        <v>5110</v>
      </c>
      <c r="AA1026" s="99">
        <v>10220</v>
      </c>
      <c r="AB1026" s="99">
        <v>4088</v>
      </c>
      <c r="AC1026" s="99">
        <v>20440</v>
      </c>
    </row>
    <row r="1027" spans="26:29" x14ac:dyDescent="0.2">
      <c r="Z1027" s="99">
        <v>5115</v>
      </c>
      <c r="AA1027" s="99">
        <v>10230</v>
      </c>
      <c r="AB1027" s="99">
        <v>4092</v>
      </c>
      <c r="AC1027" s="99">
        <v>20460</v>
      </c>
    </row>
    <row r="1028" spans="26:29" x14ac:dyDescent="0.2">
      <c r="Z1028" s="99">
        <v>5120</v>
      </c>
      <c r="AA1028" s="99">
        <v>10240</v>
      </c>
      <c r="AB1028" s="99">
        <v>4096</v>
      </c>
      <c r="AC1028" s="99">
        <v>20480</v>
      </c>
    </row>
    <row r="1029" spans="26:29" x14ac:dyDescent="0.2">
      <c r="Z1029" s="99">
        <v>5125</v>
      </c>
      <c r="AA1029" s="99">
        <v>10250</v>
      </c>
      <c r="AB1029" s="99">
        <v>4100</v>
      </c>
      <c r="AC1029" s="99">
        <v>20500</v>
      </c>
    </row>
    <row r="1030" spans="26:29" x14ac:dyDescent="0.2">
      <c r="Z1030" s="99">
        <v>5130</v>
      </c>
      <c r="AA1030" s="99">
        <v>10260</v>
      </c>
      <c r="AB1030" s="99">
        <v>4104</v>
      </c>
      <c r="AC1030" s="99">
        <v>20520</v>
      </c>
    </row>
    <row r="1031" spans="26:29" x14ac:dyDescent="0.2">
      <c r="Z1031" s="99">
        <v>5135</v>
      </c>
      <c r="AA1031" s="99">
        <v>10270</v>
      </c>
      <c r="AB1031" s="99">
        <v>4108</v>
      </c>
      <c r="AC1031" s="99">
        <v>20540</v>
      </c>
    </row>
    <row r="1032" spans="26:29" x14ac:dyDescent="0.2">
      <c r="Z1032" s="99">
        <v>5140</v>
      </c>
      <c r="AA1032" s="99">
        <v>10280</v>
      </c>
      <c r="AB1032" s="99">
        <v>4112</v>
      </c>
      <c r="AC1032" s="99">
        <v>20560</v>
      </c>
    </row>
    <row r="1033" spans="26:29" x14ac:dyDescent="0.2">
      <c r="Z1033" s="99">
        <v>5145</v>
      </c>
      <c r="AA1033" s="99">
        <v>10290</v>
      </c>
      <c r="AB1033" s="99">
        <v>4116</v>
      </c>
      <c r="AC1033" s="99">
        <v>20580</v>
      </c>
    </row>
    <row r="1034" spans="26:29" x14ac:dyDescent="0.2">
      <c r="Z1034" s="99">
        <v>5150</v>
      </c>
      <c r="AA1034" s="99">
        <v>10300</v>
      </c>
      <c r="AB1034" s="99">
        <v>4120</v>
      </c>
      <c r="AC1034" s="99">
        <v>20600</v>
      </c>
    </row>
    <row r="1035" spans="26:29" x14ac:dyDescent="0.2">
      <c r="Z1035" s="99">
        <v>5155</v>
      </c>
      <c r="AA1035" s="99">
        <v>10310</v>
      </c>
      <c r="AB1035" s="99">
        <v>4124</v>
      </c>
      <c r="AC1035" s="99">
        <v>20620</v>
      </c>
    </row>
    <row r="1036" spans="26:29" x14ac:dyDescent="0.2">
      <c r="Z1036" s="99">
        <v>5160</v>
      </c>
      <c r="AA1036" s="99">
        <v>10320</v>
      </c>
      <c r="AB1036" s="99">
        <v>4128</v>
      </c>
      <c r="AC1036" s="99">
        <v>20640</v>
      </c>
    </row>
    <row r="1037" spans="26:29" x14ac:dyDescent="0.2">
      <c r="Z1037" s="99">
        <v>5165</v>
      </c>
      <c r="AA1037" s="99">
        <v>10330</v>
      </c>
      <c r="AB1037" s="99">
        <v>4132</v>
      </c>
      <c r="AC1037" s="99">
        <v>20660</v>
      </c>
    </row>
    <row r="1038" spans="26:29" x14ac:dyDescent="0.2">
      <c r="Z1038" s="99">
        <v>5170</v>
      </c>
      <c r="AA1038" s="99">
        <v>10340</v>
      </c>
      <c r="AB1038" s="99">
        <v>4136</v>
      </c>
      <c r="AC1038" s="99">
        <v>20680</v>
      </c>
    </row>
    <row r="1039" spans="26:29" x14ac:dyDescent="0.2">
      <c r="Z1039" s="99">
        <v>5175</v>
      </c>
      <c r="AA1039" s="99">
        <v>10350</v>
      </c>
      <c r="AB1039" s="99">
        <v>4140</v>
      </c>
      <c r="AC1039" s="99">
        <v>20700</v>
      </c>
    </row>
    <row r="1040" spans="26:29" x14ac:dyDescent="0.2">
      <c r="Z1040" s="99">
        <v>5180</v>
      </c>
      <c r="AA1040" s="99">
        <v>10360</v>
      </c>
      <c r="AB1040" s="99">
        <v>4144</v>
      </c>
      <c r="AC1040" s="99">
        <v>20720</v>
      </c>
    </row>
    <row r="1041" spans="26:29" x14ac:dyDescent="0.2">
      <c r="Z1041" s="99">
        <v>5185</v>
      </c>
      <c r="AA1041" s="99">
        <v>10370</v>
      </c>
      <c r="AB1041" s="99">
        <v>4148</v>
      </c>
      <c r="AC1041" s="99">
        <v>20740</v>
      </c>
    </row>
    <row r="1042" spans="26:29" x14ac:dyDescent="0.2">
      <c r="Z1042" s="99">
        <v>5190</v>
      </c>
      <c r="AA1042" s="99">
        <v>10380</v>
      </c>
      <c r="AB1042" s="99">
        <v>4152</v>
      </c>
      <c r="AC1042" s="99">
        <v>20760</v>
      </c>
    </row>
    <row r="1043" spans="26:29" x14ac:dyDescent="0.2">
      <c r="Z1043" s="99">
        <v>5195</v>
      </c>
      <c r="AA1043" s="99">
        <v>10390</v>
      </c>
      <c r="AB1043" s="99">
        <v>4156</v>
      </c>
      <c r="AC1043" s="99">
        <v>20780</v>
      </c>
    </row>
    <row r="1044" spans="26:29" x14ac:dyDescent="0.2">
      <c r="Z1044" s="99">
        <v>5200</v>
      </c>
      <c r="AA1044" s="99">
        <v>10400</v>
      </c>
      <c r="AB1044" s="99">
        <v>4160</v>
      </c>
      <c r="AC1044" s="99">
        <v>20800</v>
      </c>
    </row>
    <row r="1045" spans="26:29" x14ac:dyDescent="0.2">
      <c r="Z1045" s="99">
        <v>5205</v>
      </c>
      <c r="AA1045" s="99">
        <v>10410</v>
      </c>
      <c r="AB1045" s="99">
        <v>4164</v>
      </c>
      <c r="AC1045" s="99">
        <v>20820</v>
      </c>
    </row>
    <row r="1046" spans="26:29" x14ac:dyDescent="0.2">
      <c r="Z1046" s="99">
        <v>5210</v>
      </c>
      <c r="AA1046" s="99">
        <v>10420</v>
      </c>
      <c r="AB1046" s="99">
        <v>4168</v>
      </c>
      <c r="AC1046" s="99">
        <v>20840</v>
      </c>
    </row>
    <row r="1047" spans="26:29" x14ac:dyDescent="0.2">
      <c r="Z1047" s="99">
        <v>5215</v>
      </c>
      <c r="AA1047" s="99">
        <v>10430</v>
      </c>
      <c r="AB1047" s="99">
        <v>4172</v>
      </c>
      <c r="AC1047" s="99">
        <v>20860</v>
      </c>
    </row>
    <row r="1048" spans="26:29" x14ac:dyDescent="0.2">
      <c r="Z1048" s="99">
        <v>5220</v>
      </c>
      <c r="AA1048" s="99">
        <v>10440</v>
      </c>
      <c r="AB1048" s="99">
        <v>4176</v>
      </c>
      <c r="AC1048" s="99">
        <v>20880</v>
      </c>
    </row>
    <row r="1049" spans="26:29" x14ac:dyDescent="0.2">
      <c r="Z1049" s="99">
        <v>5225</v>
      </c>
      <c r="AA1049" s="99">
        <v>10450</v>
      </c>
      <c r="AB1049" s="99">
        <v>4180</v>
      </c>
      <c r="AC1049" s="99">
        <v>20900</v>
      </c>
    </row>
    <row r="1050" spans="26:29" x14ac:dyDescent="0.2">
      <c r="Z1050" s="99">
        <v>5230</v>
      </c>
      <c r="AA1050" s="99">
        <v>10460</v>
      </c>
      <c r="AB1050" s="99">
        <v>4184</v>
      </c>
      <c r="AC1050" s="99">
        <v>20920</v>
      </c>
    </row>
    <row r="1051" spans="26:29" x14ac:dyDescent="0.2">
      <c r="Z1051" s="99">
        <v>5235</v>
      </c>
      <c r="AA1051" s="99">
        <v>10470</v>
      </c>
      <c r="AB1051" s="99">
        <v>4188</v>
      </c>
      <c r="AC1051" s="99">
        <v>20940</v>
      </c>
    </row>
    <row r="1052" spans="26:29" x14ac:dyDescent="0.2">
      <c r="Z1052" s="99">
        <v>5240</v>
      </c>
      <c r="AA1052" s="99">
        <v>10480</v>
      </c>
      <c r="AB1052" s="99">
        <v>4192</v>
      </c>
      <c r="AC1052" s="99">
        <v>20960</v>
      </c>
    </row>
    <row r="1053" spans="26:29" x14ac:dyDescent="0.2">
      <c r="Z1053" s="99">
        <v>5245</v>
      </c>
      <c r="AA1053" s="99">
        <v>10490</v>
      </c>
      <c r="AB1053" s="99">
        <v>4196</v>
      </c>
      <c r="AC1053" s="99">
        <v>20980</v>
      </c>
    </row>
    <row r="1054" spans="26:29" x14ac:dyDescent="0.2">
      <c r="Z1054" s="99">
        <v>5250</v>
      </c>
      <c r="AA1054" s="99">
        <v>10500</v>
      </c>
      <c r="AB1054" s="99">
        <v>4200</v>
      </c>
      <c r="AC1054" s="99">
        <v>21000</v>
      </c>
    </row>
    <row r="1055" spans="26:29" x14ac:dyDescent="0.2">
      <c r="Z1055" s="99">
        <v>5255</v>
      </c>
      <c r="AA1055" s="99">
        <v>10510</v>
      </c>
      <c r="AB1055" s="99">
        <v>4204</v>
      </c>
      <c r="AC1055" s="99">
        <v>21020</v>
      </c>
    </row>
    <row r="1056" spans="26:29" x14ac:dyDescent="0.2">
      <c r="Z1056" s="99">
        <v>5260</v>
      </c>
      <c r="AA1056" s="99">
        <v>10520</v>
      </c>
      <c r="AB1056" s="99">
        <v>4208</v>
      </c>
      <c r="AC1056" s="99">
        <v>21040</v>
      </c>
    </row>
    <row r="1057" spans="26:29" x14ac:dyDescent="0.2">
      <c r="Z1057" s="99">
        <v>5265</v>
      </c>
      <c r="AA1057" s="99">
        <v>10530</v>
      </c>
      <c r="AB1057" s="99">
        <v>4212</v>
      </c>
      <c r="AC1057" s="99">
        <v>21060</v>
      </c>
    </row>
    <row r="1058" spans="26:29" x14ac:dyDescent="0.2">
      <c r="Z1058" s="99">
        <v>5270</v>
      </c>
      <c r="AA1058" s="99">
        <v>10540</v>
      </c>
      <c r="AB1058" s="99">
        <v>4216</v>
      </c>
      <c r="AC1058" s="99">
        <v>21080</v>
      </c>
    </row>
    <row r="1059" spans="26:29" x14ac:dyDescent="0.2">
      <c r="Z1059" s="99">
        <v>5275</v>
      </c>
      <c r="AA1059" s="99">
        <v>10550</v>
      </c>
      <c r="AB1059" s="99">
        <v>4220</v>
      </c>
      <c r="AC1059" s="99">
        <v>21100</v>
      </c>
    </row>
    <row r="1060" spans="26:29" x14ac:dyDescent="0.2">
      <c r="Z1060" s="99">
        <v>5280</v>
      </c>
      <c r="AA1060" s="99">
        <v>10560</v>
      </c>
      <c r="AB1060" s="99">
        <v>4224</v>
      </c>
      <c r="AC1060" s="99">
        <v>21120</v>
      </c>
    </row>
    <row r="1061" spans="26:29" x14ac:dyDescent="0.2">
      <c r="Z1061" s="99">
        <v>5285</v>
      </c>
      <c r="AA1061" s="99">
        <v>10570</v>
      </c>
      <c r="AB1061" s="99">
        <v>4228</v>
      </c>
      <c r="AC1061" s="99">
        <v>21140</v>
      </c>
    </row>
    <row r="1062" spans="26:29" x14ac:dyDescent="0.2">
      <c r="Z1062" s="99">
        <v>5290</v>
      </c>
      <c r="AA1062" s="99">
        <v>10580</v>
      </c>
      <c r="AB1062" s="99">
        <v>4232</v>
      </c>
      <c r="AC1062" s="99">
        <v>21160</v>
      </c>
    </row>
    <row r="1063" spans="26:29" x14ac:dyDescent="0.2">
      <c r="Z1063" s="99">
        <v>5295</v>
      </c>
      <c r="AA1063" s="99">
        <v>10590</v>
      </c>
      <c r="AB1063" s="99">
        <v>4236</v>
      </c>
      <c r="AC1063" s="99">
        <v>21180</v>
      </c>
    </row>
    <row r="1064" spans="26:29" x14ac:dyDescent="0.2">
      <c r="Z1064" s="99">
        <v>5300</v>
      </c>
      <c r="AA1064" s="99">
        <v>10600</v>
      </c>
      <c r="AB1064" s="99">
        <v>4240</v>
      </c>
      <c r="AC1064" s="99">
        <v>21200</v>
      </c>
    </row>
    <row r="1065" spans="26:29" x14ac:dyDescent="0.2">
      <c r="Z1065" s="99">
        <v>5305</v>
      </c>
      <c r="AA1065" s="99">
        <v>10610</v>
      </c>
      <c r="AB1065" s="99">
        <v>4244</v>
      </c>
      <c r="AC1065" s="99">
        <v>21220</v>
      </c>
    </row>
    <row r="1066" spans="26:29" x14ac:dyDescent="0.2">
      <c r="Z1066" s="99">
        <v>5310</v>
      </c>
      <c r="AA1066" s="99">
        <v>10620</v>
      </c>
      <c r="AB1066" s="99">
        <v>4248</v>
      </c>
      <c r="AC1066" s="99">
        <v>21240</v>
      </c>
    </row>
    <row r="1067" spans="26:29" x14ac:dyDescent="0.2">
      <c r="Z1067" s="99">
        <v>5315</v>
      </c>
      <c r="AA1067" s="99">
        <v>10630</v>
      </c>
      <c r="AB1067" s="99">
        <v>4252</v>
      </c>
      <c r="AC1067" s="99">
        <v>21260</v>
      </c>
    </row>
    <row r="1068" spans="26:29" x14ac:dyDescent="0.2">
      <c r="Z1068" s="99">
        <v>5320</v>
      </c>
      <c r="AA1068" s="99">
        <v>10640</v>
      </c>
      <c r="AB1068" s="99">
        <v>4256</v>
      </c>
      <c r="AC1068" s="99">
        <v>21280</v>
      </c>
    </row>
    <row r="1069" spans="26:29" x14ac:dyDescent="0.2">
      <c r="Z1069" s="99">
        <v>5325</v>
      </c>
      <c r="AA1069" s="99">
        <v>10650</v>
      </c>
      <c r="AB1069" s="99">
        <v>4260</v>
      </c>
      <c r="AC1069" s="99">
        <v>21300</v>
      </c>
    </row>
    <row r="1070" spans="26:29" x14ac:dyDescent="0.2">
      <c r="Z1070" s="99">
        <v>5330</v>
      </c>
      <c r="AA1070" s="99">
        <v>10660</v>
      </c>
      <c r="AB1070" s="99">
        <v>4264</v>
      </c>
      <c r="AC1070" s="99">
        <v>21320</v>
      </c>
    </row>
    <row r="1071" spans="26:29" x14ac:dyDescent="0.2">
      <c r="Z1071" s="99">
        <v>5335</v>
      </c>
      <c r="AA1071" s="99">
        <v>10670</v>
      </c>
      <c r="AB1071" s="99">
        <v>4268</v>
      </c>
      <c r="AC1071" s="99">
        <v>21340</v>
      </c>
    </row>
    <row r="1072" spans="26:29" x14ac:dyDescent="0.2">
      <c r="Z1072" s="99">
        <v>5340</v>
      </c>
      <c r="AA1072" s="99">
        <v>10680</v>
      </c>
      <c r="AB1072" s="99">
        <v>4272</v>
      </c>
      <c r="AC1072" s="99">
        <v>21360</v>
      </c>
    </row>
    <row r="1073" spans="26:29" x14ac:dyDescent="0.2">
      <c r="Z1073" s="99">
        <v>5345</v>
      </c>
      <c r="AA1073" s="99">
        <v>10690</v>
      </c>
      <c r="AB1073" s="99">
        <v>4276</v>
      </c>
      <c r="AC1073" s="99">
        <v>21380</v>
      </c>
    </row>
    <row r="1074" spans="26:29" x14ac:dyDescent="0.2">
      <c r="Z1074" s="99">
        <v>5350</v>
      </c>
      <c r="AA1074" s="99">
        <v>10700</v>
      </c>
      <c r="AB1074" s="99">
        <v>4280</v>
      </c>
      <c r="AC1074" s="99">
        <v>21400</v>
      </c>
    </row>
    <row r="1075" spans="26:29" x14ac:dyDescent="0.2">
      <c r="Z1075" s="99">
        <v>5355</v>
      </c>
      <c r="AA1075" s="99">
        <v>10710</v>
      </c>
      <c r="AB1075" s="99">
        <v>4284</v>
      </c>
      <c r="AC1075" s="99">
        <v>21420</v>
      </c>
    </row>
    <row r="1076" spans="26:29" x14ac:dyDescent="0.2">
      <c r="Z1076" s="99">
        <v>5360</v>
      </c>
      <c r="AA1076" s="99">
        <v>10720</v>
      </c>
      <c r="AB1076" s="99">
        <v>4288</v>
      </c>
      <c r="AC1076" s="99">
        <v>21440</v>
      </c>
    </row>
    <row r="1077" spans="26:29" x14ac:dyDescent="0.2">
      <c r="Z1077" s="99">
        <v>5365</v>
      </c>
      <c r="AA1077" s="99">
        <v>10730</v>
      </c>
      <c r="AB1077" s="99">
        <v>4292</v>
      </c>
      <c r="AC1077" s="99">
        <v>21460</v>
      </c>
    </row>
    <row r="1078" spans="26:29" x14ac:dyDescent="0.2">
      <c r="Z1078" s="99">
        <v>5370</v>
      </c>
      <c r="AA1078" s="99">
        <v>10740</v>
      </c>
      <c r="AB1078" s="99">
        <v>4296</v>
      </c>
      <c r="AC1078" s="99">
        <v>21480</v>
      </c>
    </row>
    <row r="1079" spans="26:29" x14ac:dyDescent="0.2">
      <c r="Z1079" s="99">
        <v>5375</v>
      </c>
      <c r="AA1079" s="99">
        <v>10750</v>
      </c>
      <c r="AB1079" s="99">
        <v>4300</v>
      </c>
      <c r="AC1079" s="99">
        <v>21500</v>
      </c>
    </row>
    <row r="1080" spans="26:29" x14ac:dyDescent="0.2">
      <c r="Z1080" s="99">
        <v>5380</v>
      </c>
      <c r="AA1080" s="99">
        <v>10760</v>
      </c>
      <c r="AB1080" s="99">
        <v>4304</v>
      </c>
      <c r="AC1080" s="99">
        <v>21520</v>
      </c>
    </row>
    <row r="1081" spans="26:29" x14ac:dyDescent="0.2">
      <c r="Z1081" s="99">
        <v>5385</v>
      </c>
      <c r="AA1081" s="99">
        <v>10770</v>
      </c>
      <c r="AB1081" s="99">
        <v>4308</v>
      </c>
      <c r="AC1081" s="99">
        <v>21540</v>
      </c>
    </row>
    <row r="1082" spans="26:29" x14ac:dyDescent="0.2">
      <c r="Z1082" s="99">
        <v>5390</v>
      </c>
      <c r="AA1082" s="99">
        <v>10780</v>
      </c>
      <c r="AB1082" s="99">
        <v>4312</v>
      </c>
      <c r="AC1082" s="99">
        <v>21560</v>
      </c>
    </row>
    <row r="1083" spans="26:29" x14ac:dyDescent="0.2">
      <c r="Z1083" s="99">
        <v>5395</v>
      </c>
      <c r="AA1083" s="99">
        <v>10790</v>
      </c>
      <c r="AB1083" s="99">
        <v>4316</v>
      </c>
      <c r="AC1083" s="99">
        <v>21580</v>
      </c>
    </row>
    <row r="1084" spans="26:29" x14ac:dyDescent="0.2">
      <c r="Z1084" s="99">
        <v>5400</v>
      </c>
      <c r="AA1084" s="99">
        <v>10800</v>
      </c>
      <c r="AB1084" s="99">
        <v>4320</v>
      </c>
      <c r="AC1084" s="99">
        <v>21600</v>
      </c>
    </row>
    <row r="1085" spans="26:29" x14ac:dyDescent="0.2">
      <c r="Z1085" s="99">
        <v>5405</v>
      </c>
      <c r="AA1085" s="99">
        <v>10810</v>
      </c>
      <c r="AB1085" s="99">
        <v>4324</v>
      </c>
      <c r="AC1085" s="99">
        <v>21620</v>
      </c>
    </row>
    <row r="1086" spans="26:29" x14ac:dyDescent="0.2">
      <c r="Z1086" s="99">
        <v>5410</v>
      </c>
      <c r="AA1086" s="99">
        <v>10820</v>
      </c>
      <c r="AB1086" s="99">
        <v>4328</v>
      </c>
      <c r="AC1086" s="99">
        <v>21640</v>
      </c>
    </row>
    <row r="1087" spans="26:29" x14ac:dyDescent="0.2">
      <c r="Z1087" s="99">
        <v>5415</v>
      </c>
      <c r="AA1087" s="99">
        <v>10830</v>
      </c>
      <c r="AB1087" s="99">
        <v>4332</v>
      </c>
      <c r="AC1087" s="99">
        <v>21660</v>
      </c>
    </row>
    <row r="1088" spans="26:29" x14ac:dyDescent="0.2">
      <c r="Z1088" s="99">
        <v>5420</v>
      </c>
      <c r="AA1088" s="99">
        <v>10840</v>
      </c>
      <c r="AB1088" s="99">
        <v>4336</v>
      </c>
      <c r="AC1088" s="99">
        <v>21680</v>
      </c>
    </row>
    <row r="1089" spans="26:29" x14ac:dyDescent="0.2">
      <c r="Z1089" s="99">
        <v>5425</v>
      </c>
      <c r="AA1089" s="99">
        <v>10850</v>
      </c>
      <c r="AB1089" s="99">
        <v>4340</v>
      </c>
      <c r="AC1089" s="99">
        <v>21700</v>
      </c>
    </row>
    <row r="1090" spans="26:29" x14ac:dyDescent="0.2">
      <c r="Z1090" s="99">
        <v>5430</v>
      </c>
      <c r="AA1090" s="99">
        <v>10860</v>
      </c>
      <c r="AB1090" s="99">
        <v>4344</v>
      </c>
      <c r="AC1090" s="99">
        <v>21720</v>
      </c>
    </row>
    <row r="1091" spans="26:29" x14ac:dyDescent="0.2">
      <c r="Z1091" s="99">
        <v>5435</v>
      </c>
      <c r="AA1091" s="99">
        <v>10870</v>
      </c>
      <c r="AB1091" s="99">
        <v>4348</v>
      </c>
      <c r="AC1091" s="99">
        <v>21740</v>
      </c>
    </row>
    <row r="1092" spans="26:29" x14ac:dyDescent="0.2">
      <c r="Z1092" s="99">
        <v>5440</v>
      </c>
      <c r="AA1092" s="99">
        <v>10880</v>
      </c>
      <c r="AB1092" s="99">
        <v>4352</v>
      </c>
      <c r="AC1092" s="99">
        <v>21760</v>
      </c>
    </row>
    <row r="1093" spans="26:29" x14ac:dyDescent="0.2">
      <c r="Z1093" s="99">
        <v>5445</v>
      </c>
      <c r="AA1093" s="99">
        <v>10890</v>
      </c>
      <c r="AB1093" s="99">
        <v>4356</v>
      </c>
      <c r="AC1093" s="99">
        <v>21780</v>
      </c>
    </row>
    <row r="1094" spans="26:29" x14ac:dyDescent="0.2">
      <c r="Z1094" s="99">
        <v>5450</v>
      </c>
      <c r="AA1094" s="99">
        <v>10900</v>
      </c>
      <c r="AB1094" s="99">
        <v>4360</v>
      </c>
      <c r="AC1094" s="99">
        <v>21800</v>
      </c>
    </row>
    <row r="1095" spans="26:29" x14ac:dyDescent="0.2">
      <c r="Z1095" s="99">
        <v>5455</v>
      </c>
      <c r="AA1095" s="99">
        <v>10910</v>
      </c>
      <c r="AB1095" s="99">
        <v>4364</v>
      </c>
      <c r="AC1095" s="99">
        <v>21820</v>
      </c>
    </row>
    <row r="1096" spans="26:29" x14ac:dyDescent="0.2">
      <c r="Z1096" s="99">
        <v>5460</v>
      </c>
      <c r="AA1096" s="99">
        <v>10920</v>
      </c>
      <c r="AB1096" s="99">
        <v>4368</v>
      </c>
      <c r="AC1096" s="99">
        <v>21840</v>
      </c>
    </row>
    <row r="1097" spans="26:29" x14ac:dyDescent="0.2">
      <c r="Z1097" s="99">
        <v>5465</v>
      </c>
      <c r="AA1097" s="99">
        <v>10930</v>
      </c>
      <c r="AB1097" s="99">
        <v>4372</v>
      </c>
      <c r="AC1097" s="99">
        <v>21860</v>
      </c>
    </row>
    <row r="1098" spans="26:29" x14ac:dyDescent="0.2">
      <c r="Z1098" s="99">
        <v>5470</v>
      </c>
      <c r="AA1098" s="99">
        <v>10940</v>
      </c>
      <c r="AB1098" s="99">
        <v>4376</v>
      </c>
      <c r="AC1098" s="99">
        <v>21880</v>
      </c>
    </row>
    <row r="1099" spans="26:29" x14ac:dyDescent="0.2">
      <c r="Z1099" s="99">
        <v>5475</v>
      </c>
      <c r="AA1099" s="99">
        <v>10950</v>
      </c>
      <c r="AB1099" s="99">
        <v>4380</v>
      </c>
      <c r="AC1099" s="99">
        <v>21900</v>
      </c>
    </row>
    <row r="1100" spans="26:29" x14ac:dyDescent="0.2">
      <c r="Z1100" s="99">
        <v>5480</v>
      </c>
      <c r="AA1100" s="99">
        <v>10960</v>
      </c>
      <c r="AB1100" s="99">
        <v>4384</v>
      </c>
      <c r="AC1100" s="99">
        <v>21920</v>
      </c>
    </row>
    <row r="1101" spans="26:29" x14ac:dyDescent="0.2">
      <c r="Z1101" s="99">
        <v>5485</v>
      </c>
      <c r="AA1101" s="99">
        <v>10970</v>
      </c>
      <c r="AB1101" s="99">
        <v>4388</v>
      </c>
      <c r="AC1101" s="99">
        <v>21940</v>
      </c>
    </row>
    <row r="1102" spans="26:29" x14ac:dyDescent="0.2">
      <c r="Z1102" s="99">
        <v>5490</v>
      </c>
      <c r="AA1102" s="99">
        <v>10980</v>
      </c>
      <c r="AB1102" s="99">
        <v>4392</v>
      </c>
      <c r="AC1102" s="99">
        <v>21960</v>
      </c>
    </row>
    <row r="1103" spans="26:29" x14ac:dyDescent="0.2">
      <c r="Z1103" s="99">
        <v>5495</v>
      </c>
      <c r="AA1103" s="99">
        <v>10990</v>
      </c>
      <c r="AB1103" s="99">
        <v>4396</v>
      </c>
      <c r="AC1103" s="99">
        <v>21980</v>
      </c>
    </row>
    <row r="1104" spans="26:29" x14ac:dyDescent="0.2">
      <c r="Z1104" s="99">
        <v>5500</v>
      </c>
      <c r="AA1104" s="99">
        <v>11000</v>
      </c>
      <c r="AB1104" s="99">
        <v>4400</v>
      </c>
      <c r="AC1104" s="99">
        <v>22000</v>
      </c>
    </row>
    <row r="1105" spans="26:29" x14ac:dyDescent="0.2">
      <c r="Z1105" s="99">
        <v>5505</v>
      </c>
      <c r="AA1105" s="99">
        <v>11010</v>
      </c>
      <c r="AB1105" s="99">
        <v>4404</v>
      </c>
      <c r="AC1105" s="99">
        <v>22020</v>
      </c>
    </row>
    <row r="1106" spans="26:29" x14ac:dyDescent="0.2">
      <c r="Z1106" s="99">
        <v>5510</v>
      </c>
      <c r="AA1106" s="99">
        <v>11020</v>
      </c>
      <c r="AB1106" s="99">
        <v>4408</v>
      </c>
      <c r="AC1106" s="99">
        <v>22040</v>
      </c>
    </row>
    <row r="1107" spans="26:29" x14ac:dyDescent="0.2">
      <c r="Z1107" s="99">
        <v>5515</v>
      </c>
      <c r="AA1107" s="99">
        <v>11030</v>
      </c>
      <c r="AB1107" s="99">
        <v>4412</v>
      </c>
      <c r="AC1107" s="99">
        <v>22060</v>
      </c>
    </row>
    <row r="1108" spans="26:29" x14ac:dyDescent="0.2">
      <c r="Z1108" s="99">
        <v>5520</v>
      </c>
      <c r="AA1108" s="99">
        <v>11040</v>
      </c>
      <c r="AB1108" s="99">
        <v>4416</v>
      </c>
      <c r="AC1108" s="99">
        <v>22080</v>
      </c>
    </row>
    <row r="1109" spans="26:29" x14ac:dyDescent="0.2">
      <c r="Z1109" s="99">
        <v>5525</v>
      </c>
      <c r="AA1109" s="99">
        <v>11050</v>
      </c>
      <c r="AB1109" s="99">
        <v>4420</v>
      </c>
      <c r="AC1109" s="99">
        <v>22100</v>
      </c>
    </row>
    <row r="1110" spans="26:29" x14ac:dyDescent="0.2">
      <c r="Z1110" s="99">
        <v>5530</v>
      </c>
      <c r="AA1110" s="99">
        <v>11060</v>
      </c>
      <c r="AB1110" s="99">
        <v>4424</v>
      </c>
      <c r="AC1110" s="99">
        <v>22120</v>
      </c>
    </row>
    <row r="1111" spans="26:29" x14ac:dyDescent="0.2">
      <c r="Z1111" s="99">
        <v>5535</v>
      </c>
      <c r="AA1111" s="99">
        <v>11070</v>
      </c>
      <c r="AB1111" s="99">
        <v>4428</v>
      </c>
      <c r="AC1111" s="99">
        <v>22140</v>
      </c>
    </row>
    <row r="1112" spans="26:29" x14ac:dyDescent="0.2">
      <c r="Z1112" s="99">
        <v>5540</v>
      </c>
      <c r="AA1112" s="99">
        <v>11080</v>
      </c>
      <c r="AB1112" s="99">
        <v>4432</v>
      </c>
      <c r="AC1112" s="99">
        <v>22160</v>
      </c>
    </row>
    <row r="1113" spans="26:29" x14ac:dyDescent="0.2">
      <c r="Z1113" s="99">
        <v>5545</v>
      </c>
      <c r="AA1113" s="99">
        <v>11090</v>
      </c>
      <c r="AB1113" s="99">
        <v>4436</v>
      </c>
      <c r="AC1113" s="99">
        <v>22180</v>
      </c>
    </row>
    <row r="1114" spans="26:29" x14ac:dyDescent="0.2">
      <c r="Z1114" s="99">
        <v>5550</v>
      </c>
      <c r="AA1114" s="99">
        <v>11100</v>
      </c>
      <c r="AB1114" s="99">
        <v>4440</v>
      </c>
      <c r="AC1114" s="99">
        <v>22200</v>
      </c>
    </row>
    <row r="1115" spans="26:29" x14ac:dyDescent="0.2">
      <c r="Z1115" s="99">
        <v>5555</v>
      </c>
      <c r="AA1115" s="99">
        <v>11110</v>
      </c>
      <c r="AB1115" s="99">
        <v>4444</v>
      </c>
      <c r="AC1115" s="99">
        <v>22220</v>
      </c>
    </row>
    <row r="1116" spans="26:29" x14ac:dyDescent="0.2">
      <c r="Z1116" s="99">
        <v>5560</v>
      </c>
      <c r="AA1116" s="99">
        <v>11120</v>
      </c>
      <c r="AB1116" s="99">
        <v>4448</v>
      </c>
      <c r="AC1116" s="99">
        <v>22240</v>
      </c>
    </row>
    <row r="1117" spans="26:29" x14ac:dyDescent="0.2">
      <c r="Z1117" s="99">
        <v>5565</v>
      </c>
      <c r="AA1117" s="99">
        <v>11130</v>
      </c>
      <c r="AB1117" s="99">
        <v>4452</v>
      </c>
      <c r="AC1117" s="99">
        <v>22260</v>
      </c>
    </row>
    <row r="1118" spans="26:29" x14ac:dyDescent="0.2">
      <c r="Z1118" s="99">
        <v>5570</v>
      </c>
      <c r="AA1118" s="99">
        <v>11140</v>
      </c>
      <c r="AB1118" s="99">
        <v>4456</v>
      </c>
      <c r="AC1118" s="99">
        <v>22280</v>
      </c>
    </row>
    <row r="1119" spans="26:29" x14ac:dyDescent="0.2">
      <c r="Z1119" s="99">
        <v>5575</v>
      </c>
      <c r="AA1119" s="99">
        <v>11150</v>
      </c>
      <c r="AB1119" s="99">
        <v>4460</v>
      </c>
      <c r="AC1119" s="99">
        <v>22300</v>
      </c>
    </row>
    <row r="1120" spans="26:29" x14ac:dyDescent="0.2">
      <c r="Z1120" s="99">
        <v>5580</v>
      </c>
      <c r="AA1120" s="99">
        <v>11160</v>
      </c>
      <c r="AB1120" s="99">
        <v>4464</v>
      </c>
      <c r="AC1120" s="99">
        <v>22320</v>
      </c>
    </row>
    <row r="1121" spans="26:29" x14ac:dyDescent="0.2">
      <c r="Z1121" s="99">
        <v>5585</v>
      </c>
      <c r="AA1121" s="99">
        <v>11170</v>
      </c>
      <c r="AB1121" s="99">
        <v>4468</v>
      </c>
      <c r="AC1121" s="99">
        <v>22340</v>
      </c>
    </row>
    <row r="1122" spans="26:29" x14ac:dyDescent="0.2">
      <c r="Z1122" s="99">
        <v>5590</v>
      </c>
      <c r="AA1122" s="99">
        <v>11180</v>
      </c>
      <c r="AB1122" s="99">
        <v>4472</v>
      </c>
      <c r="AC1122" s="99">
        <v>22360</v>
      </c>
    </row>
    <row r="1123" spans="26:29" x14ac:dyDescent="0.2">
      <c r="Z1123" s="99">
        <v>5595</v>
      </c>
      <c r="AA1123" s="99">
        <v>11190</v>
      </c>
      <c r="AB1123" s="99">
        <v>4476</v>
      </c>
      <c r="AC1123" s="99">
        <v>22380</v>
      </c>
    </row>
    <row r="1124" spans="26:29" x14ac:dyDescent="0.2">
      <c r="Z1124" s="99">
        <v>5600</v>
      </c>
      <c r="AA1124" s="99">
        <v>11200</v>
      </c>
      <c r="AB1124" s="99">
        <v>4480</v>
      </c>
      <c r="AC1124" s="99">
        <v>22400</v>
      </c>
    </row>
    <row r="1125" spans="26:29" x14ac:dyDescent="0.2">
      <c r="Z1125" s="99">
        <v>5605</v>
      </c>
      <c r="AA1125" s="99">
        <v>11210</v>
      </c>
      <c r="AB1125" s="99">
        <v>4484</v>
      </c>
      <c r="AC1125" s="99">
        <v>22420</v>
      </c>
    </row>
    <row r="1126" spans="26:29" x14ac:dyDescent="0.2">
      <c r="Z1126" s="99">
        <v>5610</v>
      </c>
      <c r="AA1126" s="99">
        <v>11220</v>
      </c>
      <c r="AB1126" s="99">
        <v>4488</v>
      </c>
      <c r="AC1126" s="99">
        <v>22440</v>
      </c>
    </row>
    <row r="1127" spans="26:29" x14ac:dyDescent="0.2">
      <c r="Z1127" s="99">
        <v>5615</v>
      </c>
      <c r="AA1127" s="99">
        <v>11230</v>
      </c>
      <c r="AB1127" s="99">
        <v>4492</v>
      </c>
      <c r="AC1127" s="99">
        <v>22460</v>
      </c>
    </row>
    <row r="1128" spans="26:29" x14ac:dyDescent="0.2">
      <c r="Z1128" s="99">
        <v>5620</v>
      </c>
      <c r="AA1128" s="99">
        <v>11240</v>
      </c>
      <c r="AB1128" s="99">
        <v>4496</v>
      </c>
      <c r="AC1128" s="99">
        <v>22480</v>
      </c>
    </row>
    <row r="1129" spans="26:29" x14ac:dyDescent="0.2">
      <c r="Z1129" s="99">
        <v>5625</v>
      </c>
      <c r="AA1129" s="99">
        <v>11250</v>
      </c>
      <c r="AB1129" s="99">
        <v>4500</v>
      </c>
      <c r="AC1129" s="99">
        <v>22500</v>
      </c>
    </row>
    <row r="1130" spans="26:29" x14ac:dyDescent="0.2">
      <c r="Z1130" s="99">
        <v>5630</v>
      </c>
      <c r="AA1130" s="99">
        <v>11260</v>
      </c>
      <c r="AB1130" s="99">
        <v>4504</v>
      </c>
      <c r="AC1130" s="99">
        <v>22520</v>
      </c>
    </row>
    <row r="1131" spans="26:29" x14ac:dyDescent="0.2">
      <c r="Z1131" s="99">
        <v>5635</v>
      </c>
      <c r="AA1131" s="99">
        <v>11270</v>
      </c>
      <c r="AB1131" s="99">
        <v>4508</v>
      </c>
      <c r="AC1131" s="99">
        <v>22540</v>
      </c>
    </row>
    <row r="1132" spans="26:29" x14ac:dyDescent="0.2">
      <c r="Z1132" s="99">
        <v>5640</v>
      </c>
      <c r="AA1132" s="99">
        <v>11280</v>
      </c>
      <c r="AB1132" s="99">
        <v>4512</v>
      </c>
      <c r="AC1132" s="99">
        <v>22560</v>
      </c>
    </row>
    <row r="1133" spans="26:29" x14ac:dyDescent="0.2">
      <c r="Z1133" s="99">
        <v>5645</v>
      </c>
      <c r="AA1133" s="99">
        <v>11290</v>
      </c>
      <c r="AB1133" s="99">
        <v>4516</v>
      </c>
      <c r="AC1133" s="99">
        <v>22580</v>
      </c>
    </row>
    <row r="1134" spans="26:29" x14ac:dyDescent="0.2">
      <c r="Z1134" s="99">
        <v>5650</v>
      </c>
      <c r="AA1134" s="99">
        <v>11300</v>
      </c>
      <c r="AB1134" s="99">
        <v>4520</v>
      </c>
      <c r="AC1134" s="99">
        <v>22600</v>
      </c>
    </row>
    <row r="1135" spans="26:29" x14ac:dyDescent="0.2">
      <c r="Z1135" s="99">
        <v>5655</v>
      </c>
      <c r="AA1135" s="99">
        <v>11310</v>
      </c>
      <c r="AB1135" s="99">
        <v>4524</v>
      </c>
      <c r="AC1135" s="99">
        <v>22620</v>
      </c>
    </row>
    <row r="1136" spans="26:29" x14ac:dyDescent="0.2">
      <c r="Z1136" s="99">
        <v>5660</v>
      </c>
      <c r="AA1136" s="99">
        <v>11320</v>
      </c>
      <c r="AB1136" s="99">
        <v>4528</v>
      </c>
      <c r="AC1136" s="99">
        <v>22640</v>
      </c>
    </row>
    <row r="1137" spans="26:29" x14ac:dyDescent="0.2">
      <c r="Z1137" s="99">
        <v>5665</v>
      </c>
      <c r="AA1137" s="99">
        <v>11330</v>
      </c>
      <c r="AB1137" s="99">
        <v>4532</v>
      </c>
      <c r="AC1137" s="99">
        <v>22660</v>
      </c>
    </row>
    <row r="1138" spans="26:29" x14ac:dyDescent="0.2">
      <c r="Z1138" s="99">
        <v>5670</v>
      </c>
      <c r="AA1138" s="99">
        <v>11340</v>
      </c>
      <c r="AB1138" s="99">
        <v>4536</v>
      </c>
      <c r="AC1138" s="99">
        <v>22680</v>
      </c>
    </row>
    <row r="1139" spans="26:29" x14ac:dyDescent="0.2">
      <c r="Z1139" s="99">
        <v>5675</v>
      </c>
      <c r="AA1139" s="99">
        <v>11350</v>
      </c>
      <c r="AB1139" s="99">
        <v>4540</v>
      </c>
      <c r="AC1139" s="99">
        <v>22700</v>
      </c>
    </row>
    <row r="1140" spans="26:29" x14ac:dyDescent="0.2">
      <c r="Z1140" s="99">
        <v>5680</v>
      </c>
      <c r="AA1140" s="99">
        <v>11360</v>
      </c>
      <c r="AB1140" s="99">
        <v>4544</v>
      </c>
      <c r="AC1140" s="99">
        <v>22720</v>
      </c>
    </row>
    <row r="1141" spans="26:29" x14ac:dyDescent="0.2">
      <c r="Z1141" s="99">
        <v>5685</v>
      </c>
      <c r="AA1141" s="99">
        <v>11370</v>
      </c>
      <c r="AB1141" s="99">
        <v>4548</v>
      </c>
      <c r="AC1141" s="99">
        <v>22740</v>
      </c>
    </row>
    <row r="1142" spans="26:29" x14ac:dyDescent="0.2">
      <c r="Z1142" s="99">
        <v>5690</v>
      </c>
      <c r="AA1142" s="99">
        <v>11380</v>
      </c>
      <c r="AB1142" s="99">
        <v>4552</v>
      </c>
      <c r="AC1142" s="99">
        <v>22760</v>
      </c>
    </row>
    <row r="1143" spans="26:29" x14ac:dyDescent="0.2">
      <c r="Z1143" s="99">
        <v>5695</v>
      </c>
      <c r="AA1143" s="99">
        <v>11390</v>
      </c>
      <c r="AB1143" s="99">
        <v>4556</v>
      </c>
      <c r="AC1143" s="99">
        <v>22780</v>
      </c>
    </row>
    <row r="1144" spans="26:29" x14ac:dyDescent="0.2">
      <c r="Z1144" s="99">
        <v>5700</v>
      </c>
      <c r="AA1144" s="99">
        <v>11400</v>
      </c>
      <c r="AB1144" s="99">
        <v>4560</v>
      </c>
      <c r="AC1144" s="99">
        <v>22800</v>
      </c>
    </row>
    <row r="1145" spans="26:29" x14ac:dyDescent="0.2">
      <c r="Z1145" s="99">
        <v>5705</v>
      </c>
      <c r="AA1145" s="99">
        <v>11410</v>
      </c>
      <c r="AB1145" s="99">
        <v>4564</v>
      </c>
      <c r="AC1145" s="99">
        <v>22820</v>
      </c>
    </row>
    <row r="1146" spans="26:29" x14ac:dyDescent="0.2">
      <c r="Z1146" s="99">
        <v>5710</v>
      </c>
      <c r="AA1146" s="99">
        <v>11420</v>
      </c>
      <c r="AB1146" s="99">
        <v>4568</v>
      </c>
      <c r="AC1146" s="99">
        <v>22840</v>
      </c>
    </row>
    <row r="1147" spans="26:29" x14ac:dyDescent="0.2">
      <c r="Z1147" s="99">
        <v>5715</v>
      </c>
      <c r="AA1147" s="99">
        <v>11430</v>
      </c>
      <c r="AB1147" s="99">
        <v>4572</v>
      </c>
      <c r="AC1147" s="99">
        <v>22860</v>
      </c>
    </row>
    <row r="1148" spans="26:29" x14ac:dyDescent="0.2">
      <c r="Z1148" s="99">
        <v>5720</v>
      </c>
      <c r="AA1148" s="99">
        <v>11440</v>
      </c>
      <c r="AB1148" s="99">
        <v>4576</v>
      </c>
      <c r="AC1148" s="99">
        <v>22880</v>
      </c>
    </row>
    <row r="1149" spans="26:29" x14ac:dyDescent="0.2">
      <c r="Z1149" s="99">
        <v>5725</v>
      </c>
      <c r="AA1149" s="99">
        <v>11450</v>
      </c>
      <c r="AB1149" s="99">
        <v>4580</v>
      </c>
      <c r="AC1149" s="99">
        <v>22900</v>
      </c>
    </row>
    <row r="1150" spans="26:29" x14ac:dyDescent="0.2">
      <c r="Z1150" s="99">
        <v>5730</v>
      </c>
      <c r="AA1150" s="99">
        <v>11460</v>
      </c>
      <c r="AB1150" s="99">
        <v>4584</v>
      </c>
      <c r="AC1150" s="99">
        <v>22920</v>
      </c>
    </row>
    <row r="1151" spans="26:29" x14ac:dyDescent="0.2">
      <c r="Z1151" s="99">
        <v>5735</v>
      </c>
      <c r="AA1151" s="99">
        <v>11470</v>
      </c>
      <c r="AB1151" s="99">
        <v>4588</v>
      </c>
      <c r="AC1151" s="99">
        <v>22940</v>
      </c>
    </row>
    <row r="1152" spans="26:29" x14ac:dyDescent="0.2">
      <c r="Z1152" s="99">
        <v>5740</v>
      </c>
      <c r="AA1152" s="99">
        <v>11480</v>
      </c>
      <c r="AB1152" s="99">
        <v>4592</v>
      </c>
      <c r="AC1152" s="99">
        <v>22960</v>
      </c>
    </row>
    <row r="1153" spans="26:29" x14ac:dyDescent="0.2">
      <c r="Z1153" s="99">
        <v>5745</v>
      </c>
      <c r="AA1153" s="99">
        <v>11490</v>
      </c>
      <c r="AB1153" s="99">
        <v>4596</v>
      </c>
      <c r="AC1153" s="99">
        <v>22980</v>
      </c>
    </row>
    <row r="1154" spans="26:29" x14ac:dyDescent="0.2">
      <c r="Z1154" s="99">
        <v>5750</v>
      </c>
      <c r="AA1154" s="99">
        <v>11500</v>
      </c>
      <c r="AB1154" s="99">
        <v>4600</v>
      </c>
      <c r="AC1154" s="99">
        <v>23000</v>
      </c>
    </row>
    <row r="1155" spans="26:29" x14ac:dyDescent="0.2">
      <c r="Z1155" s="99">
        <v>5755</v>
      </c>
      <c r="AA1155" s="99">
        <v>11510</v>
      </c>
      <c r="AB1155" s="99">
        <v>4604</v>
      </c>
      <c r="AC1155" s="99">
        <v>23020</v>
      </c>
    </row>
    <row r="1156" spans="26:29" x14ac:dyDescent="0.2">
      <c r="Z1156" s="99">
        <v>5760</v>
      </c>
      <c r="AA1156" s="99">
        <v>11520</v>
      </c>
      <c r="AB1156" s="99">
        <v>4608</v>
      </c>
      <c r="AC1156" s="99">
        <v>23040</v>
      </c>
    </row>
    <row r="1157" spans="26:29" x14ac:dyDescent="0.2">
      <c r="Z1157" s="99">
        <v>5765</v>
      </c>
      <c r="AA1157" s="99">
        <v>11530</v>
      </c>
      <c r="AB1157" s="99">
        <v>4612</v>
      </c>
      <c r="AC1157" s="99">
        <v>23060</v>
      </c>
    </row>
    <row r="1158" spans="26:29" x14ac:dyDescent="0.2">
      <c r="Z1158" s="99">
        <v>5770</v>
      </c>
      <c r="AA1158" s="99">
        <v>11540</v>
      </c>
      <c r="AB1158" s="99">
        <v>4616</v>
      </c>
      <c r="AC1158" s="99">
        <v>23080</v>
      </c>
    </row>
    <row r="1159" spans="26:29" x14ac:dyDescent="0.2">
      <c r="Z1159" s="99">
        <v>5775</v>
      </c>
      <c r="AA1159" s="99">
        <v>11550</v>
      </c>
      <c r="AB1159" s="99">
        <v>4620</v>
      </c>
      <c r="AC1159" s="99">
        <v>23100</v>
      </c>
    </row>
    <row r="1160" spans="26:29" x14ac:dyDescent="0.2">
      <c r="Z1160" s="99">
        <v>5780</v>
      </c>
      <c r="AA1160" s="99">
        <v>11560</v>
      </c>
      <c r="AB1160" s="99">
        <v>4624</v>
      </c>
      <c r="AC1160" s="99">
        <v>23120</v>
      </c>
    </row>
    <row r="1161" spans="26:29" x14ac:dyDescent="0.2">
      <c r="Z1161" s="99">
        <v>5785</v>
      </c>
      <c r="AA1161" s="99">
        <v>11570</v>
      </c>
      <c r="AB1161" s="99">
        <v>4628</v>
      </c>
      <c r="AC1161" s="99">
        <v>23140</v>
      </c>
    </row>
    <row r="1162" spans="26:29" x14ac:dyDescent="0.2">
      <c r="Z1162" s="99">
        <v>5790</v>
      </c>
      <c r="AA1162" s="99">
        <v>11580</v>
      </c>
      <c r="AB1162" s="99">
        <v>4632</v>
      </c>
      <c r="AC1162" s="99">
        <v>23160</v>
      </c>
    </row>
    <row r="1163" spans="26:29" x14ac:dyDescent="0.2">
      <c r="Z1163" s="99">
        <v>5795</v>
      </c>
      <c r="AA1163" s="99">
        <v>11590</v>
      </c>
      <c r="AB1163" s="99">
        <v>4636</v>
      </c>
      <c r="AC1163" s="99">
        <v>23180</v>
      </c>
    </row>
    <row r="1164" spans="26:29" x14ac:dyDescent="0.2">
      <c r="Z1164" s="99">
        <v>5800</v>
      </c>
      <c r="AA1164" s="99">
        <v>11600</v>
      </c>
      <c r="AB1164" s="99">
        <v>4640</v>
      </c>
      <c r="AC1164" s="99">
        <v>23200</v>
      </c>
    </row>
    <row r="1165" spans="26:29" x14ac:dyDescent="0.2">
      <c r="Z1165" s="99">
        <v>5805</v>
      </c>
      <c r="AA1165" s="99">
        <v>11610</v>
      </c>
      <c r="AB1165" s="99">
        <v>4644</v>
      </c>
      <c r="AC1165" s="99">
        <v>23220</v>
      </c>
    </row>
    <row r="1166" spans="26:29" x14ac:dyDescent="0.2">
      <c r="Z1166" s="99">
        <v>5810</v>
      </c>
      <c r="AA1166" s="99">
        <v>11620</v>
      </c>
      <c r="AB1166" s="99">
        <v>4648</v>
      </c>
      <c r="AC1166" s="99">
        <v>23240</v>
      </c>
    </row>
    <row r="1167" spans="26:29" x14ac:dyDescent="0.2">
      <c r="Z1167" s="99">
        <v>5815</v>
      </c>
      <c r="AA1167" s="99">
        <v>11630</v>
      </c>
      <c r="AB1167" s="99">
        <v>4652</v>
      </c>
      <c r="AC1167" s="99">
        <v>23260</v>
      </c>
    </row>
    <row r="1168" spans="26:29" x14ac:dyDescent="0.2">
      <c r="Z1168" s="99">
        <v>5820</v>
      </c>
      <c r="AA1168" s="99">
        <v>11640</v>
      </c>
      <c r="AB1168" s="99">
        <v>4656</v>
      </c>
      <c r="AC1168" s="99">
        <v>23280</v>
      </c>
    </row>
    <row r="1169" spans="26:29" x14ac:dyDescent="0.2">
      <c r="Z1169" s="99">
        <v>5825</v>
      </c>
      <c r="AA1169" s="99">
        <v>11650</v>
      </c>
      <c r="AB1169" s="99">
        <v>4660</v>
      </c>
      <c r="AC1169" s="99">
        <v>23300</v>
      </c>
    </row>
    <row r="1170" spans="26:29" x14ac:dyDescent="0.2">
      <c r="Z1170" s="99">
        <v>5830</v>
      </c>
      <c r="AA1170" s="99">
        <v>11660</v>
      </c>
      <c r="AB1170" s="99">
        <v>4664</v>
      </c>
      <c r="AC1170" s="99">
        <v>23320</v>
      </c>
    </row>
    <row r="1171" spans="26:29" x14ac:dyDescent="0.2">
      <c r="Z1171" s="99">
        <v>5835</v>
      </c>
      <c r="AA1171" s="99">
        <v>11670</v>
      </c>
      <c r="AB1171" s="99">
        <v>4668</v>
      </c>
      <c r="AC1171" s="99">
        <v>23340</v>
      </c>
    </row>
    <row r="1172" spans="26:29" x14ac:dyDescent="0.2">
      <c r="Z1172" s="99">
        <v>5840</v>
      </c>
      <c r="AA1172" s="99">
        <v>11680</v>
      </c>
      <c r="AB1172" s="99">
        <v>4672</v>
      </c>
      <c r="AC1172" s="99">
        <v>23360</v>
      </c>
    </row>
    <row r="1173" spans="26:29" x14ac:dyDescent="0.2">
      <c r="Z1173" s="99">
        <v>5845</v>
      </c>
      <c r="AA1173" s="99">
        <v>11690</v>
      </c>
      <c r="AB1173" s="99">
        <v>4676</v>
      </c>
      <c r="AC1173" s="99">
        <v>23380</v>
      </c>
    </row>
    <row r="1174" spans="26:29" x14ac:dyDescent="0.2">
      <c r="Z1174" s="99">
        <v>5850</v>
      </c>
      <c r="AA1174" s="99">
        <v>11700</v>
      </c>
      <c r="AB1174" s="99">
        <v>4680</v>
      </c>
      <c r="AC1174" s="99">
        <v>23400</v>
      </c>
    </row>
    <row r="1175" spans="26:29" x14ac:dyDescent="0.2">
      <c r="Z1175" s="99">
        <v>5855</v>
      </c>
      <c r="AA1175" s="99">
        <v>11710</v>
      </c>
      <c r="AB1175" s="99">
        <v>4684</v>
      </c>
      <c r="AC1175" s="99">
        <v>23420</v>
      </c>
    </row>
    <row r="1176" spans="26:29" x14ac:dyDescent="0.2">
      <c r="Z1176" s="99">
        <v>5860</v>
      </c>
      <c r="AA1176" s="99">
        <v>11720</v>
      </c>
      <c r="AB1176" s="99">
        <v>4688</v>
      </c>
      <c r="AC1176" s="99">
        <v>23440</v>
      </c>
    </row>
    <row r="1177" spans="26:29" x14ac:dyDescent="0.2">
      <c r="Z1177" s="99">
        <v>5865</v>
      </c>
      <c r="AA1177" s="99">
        <v>11730</v>
      </c>
      <c r="AB1177" s="99">
        <v>4692</v>
      </c>
      <c r="AC1177" s="99">
        <v>23460</v>
      </c>
    </row>
    <row r="1178" spans="26:29" x14ac:dyDescent="0.2">
      <c r="Z1178" s="99">
        <v>5870</v>
      </c>
      <c r="AA1178" s="99">
        <v>11740</v>
      </c>
      <c r="AB1178" s="99">
        <v>4696</v>
      </c>
      <c r="AC1178" s="99">
        <v>23480</v>
      </c>
    </row>
    <row r="1179" spans="26:29" x14ac:dyDescent="0.2">
      <c r="Z1179" s="99">
        <v>5875</v>
      </c>
      <c r="AA1179" s="99">
        <v>11750</v>
      </c>
      <c r="AB1179" s="99">
        <v>4700</v>
      </c>
      <c r="AC1179" s="99">
        <v>23500</v>
      </c>
    </row>
    <row r="1180" spans="26:29" x14ac:dyDescent="0.2">
      <c r="Z1180" s="99">
        <v>5880</v>
      </c>
      <c r="AA1180" s="99">
        <v>11760</v>
      </c>
      <c r="AB1180" s="99">
        <v>4704</v>
      </c>
      <c r="AC1180" s="99">
        <v>23520</v>
      </c>
    </row>
    <row r="1181" spans="26:29" x14ac:dyDescent="0.2">
      <c r="Z1181" s="99">
        <v>5885</v>
      </c>
      <c r="AA1181" s="99">
        <v>11770</v>
      </c>
      <c r="AB1181" s="99">
        <v>4708</v>
      </c>
      <c r="AC1181" s="99">
        <v>23540</v>
      </c>
    </row>
    <row r="1182" spans="26:29" x14ac:dyDescent="0.2">
      <c r="Z1182" s="99">
        <v>5890</v>
      </c>
      <c r="AA1182" s="99">
        <v>11780</v>
      </c>
      <c r="AB1182" s="99">
        <v>4712</v>
      </c>
      <c r="AC1182" s="99">
        <v>23560</v>
      </c>
    </row>
    <row r="1183" spans="26:29" x14ac:dyDescent="0.2">
      <c r="Z1183" s="99">
        <v>5895</v>
      </c>
      <c r="AA1183" s="99">
        <v>11790</v>
      </c>
      <c r="AB1183" s="99">
        <v>4716</v>
      </c>
      <c r="AC1183" s="99">
        <v>23580</v>
      </c>
    </row>
    <row r="1184" spans="26:29" x14ac:dyDescent="0.2">
      <c r="Z1184" s="99">
        <v>5900</v>
      </c>
      <c r="AA1184" s="99">
        <v>11800</v>
      </c>
      <c r="AB1184" s="99">
        <v>4720</v>
      </c>
      <c r="AC1184" s="99">
        <v>23600</v>
      </c>
    </row>
    <row r="1185" spans="26:29" x14ac:dyDescent="0.2">
      <c r="Z1185" s="99">
        <v>5905</v>
      </c>
      <c r="AA1185" s="99">
        <v>11810</v>
      </c>
      <c r="AB1185" s="99">
        <v>4724</v>
      </c>
      <c r="AC1185" s="99">
        <v>23620</v>
      </c>
    </row>
    <row r="1186" spans="26:29" x14ac:dyDescent="0.2">
      <c r="Z1186" s="99">
        <v>5910</v>
      </c>
      <c r="AA1186" s="99">
        <v>11820</v>
      </c>
      <c r="AB1186" s="99">
        <v>4728</v>
      </c>
      <c r="AC1186" s="99">
        <v>23640</v>
      </c>
    </row>
    <row r="1187" spans="26:29" x14ac:dyDescent="0.2">
      <c r="Z1187" s="99">
        <v>5915</v>
      </c>
      <c r="AA1187" s="99">
        <v>11830</v>
      </c>
      <c r="AB1187" s="99">
        <v>4732</v>
      </c>
      <c r="AC1187" s="99">
        <v>23660</v>
      </c>
    </row>
    <row r="1188" spans="26:29" x14ac:dyDescent="0.2">
      <c r="Z1188" s="99">
        <v>5920</v>
      </c>
      <c r="AA1188" s="99">
        <v>11840</v>
      </c>
      <c r="AB1188" s="99">
        <v>4736</v>
      </c>
      <c r="AC1188" s="99">
        <v>23680</v>
      </c>
    </row>
    <row r="1189" spans="26:29" x14ac:dyDescent="0.2">
      <c r="Z1189" s="99">
        <v>5925</v>
      </c>
      <c r="AA1189" s="99">
        <v>11850</v>
      </c>
      <c r="AB1189" s="99">
        <v>4740</v>
      </c>
      <c r="AC1189" s="99">
        <v>23700</v>
      </c>
    </row>
    <row r="1190" spans="26:29" x14ac:dyDescent="0.2">
      <c r="Z1190" s="99">
        <v>5930</v>
      </c>
      <c r="AA1190" s="99">
        <v>11860</v>
      </c>
      <c r="AB1190" s="99">
        <v>4744</v>
      </c>
      <c r="AC1190" s="99">
        <v>23720</v>
      </c>
    </row>
    <row r="1191" spans="26:29" x14ac:dyDescent="0.2">
      <c r="Z1191" s="99">
        <v>5935</v>
      </c>
      <c r="AA1191" s="99">
        <v>11870</v>
      </c>
      <c r="AB1191" s="99">
        <v>4748</v>
      </c>
      <c r="AC1191" s="99">
        <v>23740</v>
      </c>
    </row>
    <row r="1192" spans="26:29" x14ac:dyDescent="0.2">
      <c r="Z1192" s="99">
        <v>5940</v>
      </c>
      <c r="AA1192" s="99">
        <v>11880</v>
      </c>
      <c r="AB1192" s="99">
        <v>4752</v>
      </c>
      <c r="AC1192" s="99">
        <v>23760</v>
      </c>
    </row>
    <row r="1193" spans="26:29" x14ac:dyDescent="0.2">
      <c r="Z1193" s="99">
        <v>5945</v>
      </c>
      <c r="AA1193" s="99">
        <v>11890</v>
      </c>
      <c r="AB1193" s="99">
        <v>4756</v>
      </c>
      <c r="AC1193" s="99">
        <v>23780</v>
      </c>
    </row>
    <row r="1194" spans="26:29" x14ac:dyDescent="0.2">
      <c r="Z1194" s="99">
        <v>5950</v>
      </c>
      <c r="AA1194" s="99">
        <v>11900</v>
      </c>
      <c r="AB1194" s="99">
        <v>4760</v>
      </c>
      <c r="AC1194" s="99">
        <v>23800</v>
      </c>
    </row>
    <row r="1195" spans="26:29" x14ac:dyDescent="0.2">
      <c r="Z1195" s="99">
        <v>5955</v>
      </c>
      <c r="AA1195" s="99">
        <v>11910</v>
      </c>
      <c r="AB1195" s="99">
        <v>4764</v>
      </c>
      <c r="AC1195" s="99">
        <v>23820</v>
      </c>
    </row>
    <row r="1196" spans="26:29" x14ac:dyDescent="0.2">
      <c r="Z1196" s="99">
        <v>5960</v>
      </c>
      <c r="AA1196" s="99">
        <v>11920</v>
      </c>
      <c r="AB1196" s="99">
        <v>4768</v>
      </c>
      <c r="AC1196" s="99">
        <v>23840</v>
      </c>
    </row>
    <row r="1197" spans="26:29" x14ac:dyDescent="0.2">
      <c r="Z1197" s="99">
        <v>5965</v>
      </c>
      <c r="AA1197" s="99">
        <v>11930</v>
      </c>
      <c r="AB1197" s="99">
        <v>4772</v>
      </c>
      <c r="AC1197" s="99">
        <v>23860</v>
      </c>
    </row>
    <row r="1198" spans="26:29" x14ac:dyDescent="0.2">
      <c r="Z1198" s="99">
        <v>5970</v>
      </c>
      <c r="AA1198" s="99">
        <v>11940</v>
      </c>
      <c r="AB1198" s="99">
        <v>4776</v>
      </c>
      <c r="AC1198" s="99">
        <v>23880</v>
      </c>
    </row>
    <row r="1199" spans="26:29" x14ac:dyDescent="0.2">
      <c r="Z1199" s="99">
        <v>5975</v>
      </c>
      <c r="AA1199" s="99">
        <v>11950</v>
      </c>
      <c r="AB1199" s="99">
        <v>4780</v>
      </c>
      <c r="AC1199" s="99">
        <v>23900</v>
      </c>
    </row>
    <row r="1200" spans="26:29" x14ac:dyDescent="0.2">
      <c r="Z1200" s="99">
        <v>5980</v>
      </c>
      <c r="AA1200" s="99">
        <v>11960</v>
      </c>
      <c r="AB1200" s="99">
        <v>4784</v>
      </c>
      <c r="AC1200" s="99">
        <v>23920</v>
      </c>
    </row>
    <row r="1201" spans="26:29" x14ac:dyDescent="0.2">
      <c r="Z1201" s="99">
        <v>5985</v>
      </c>
      <c r="AA1201" s="99">
        <v>11970</v>
      </c>
      <c r="AB1201" s="99">
        <v>4788</v>
      </c>
      <c r="AC1201" s="99">
        <v>23940</v>
      </c>
    </row>
    <row r="1202" spans="26:29" x14ac:dyDescent="0.2">
      <c r="Z1202" s="99">
        <v>5990</v>
      </c>
      <c r="AA1202" s="99">
        <v>11980</v>
      </c>
      <c r="AB1202" s="99">
        <v>4792</v>
      </c>
      <c r="AC1202" s="99">
        <v>23960</v>
      </c>
    </row>
    <row r="1203" spans="26:29" x14ac:dyDescent="0.2">
      <c r="Z1203" s="99">
        <v>5995</v>
      </c>
      <c r="AA1203" s="99">
        <v>11990</v>
      </c>
      <c r="AB1203" s="99">
        <v>4796</v>
      </c>
      <c r="AC1203" s="99">
        <v>23980</v>
      </c>
    </row>
    <row r="1204" spans="26:29" x14ac:dyDescent="0.2">
      <c r="Z1204" s="99">
        <v>6000</v>
      </c>
      <c r="AA1204" s="99">
        <v>12000</v>
      </c>
      <c r="AB1204" s="99">
        <v>4800</v>
      </c>
      <c r="AC1204" s="99">
        <v>24000</v>
      </c>
    </row>
    <row r="1205" spans="26:29" x14ac:dyDescent="0.2">
      <c r="Z1205" s="99">
        <v>6005</v>
      </c>
      <c r="AA1205" s="99">
        <v>12010</v>
      </c>
      <c r="AB1205" s="99">
        <v>4804</v>
      </c>
      <c r="AC1205" s="99">
        <v>24020</v>
      </c>
    </row>
    <row r="1206" spans="26:29" x14ac:dyDescent="0.2">
      <c r="Z1206" s="99">
        <v>6010</v>
      </c>
      <c r="AA1206" s="99">
        <v>12020</v>
      </c>
      <c r="AB1206" s="99">
        <v>4808</v>
      </c>
      <c r="AC1206" s="99">
        <v>24040</v>
      </c>
    </row>
    <row r="1207" spans="26:29" x14ac:dyDescent="0.2">
      <c r="Z1207" s="99">
        <v>6015</v>
      </c>
      <c r="AA1207" s="99">
        <v>12030</v>
      </c>
      <c r="AB1207" s="99">
        <v>4812</v>
      </c>
      <c r="AC1207" s="99">
        <v>24060</v>
      </c>
    </row>
    <row r="1208" spans="26:29" x14ac:dyDescent="0.2">
      <c r="Z1208" s="99">
        <v>6020</v>
      </c>
      <c r="AA1208" s="99">
        <v>12040</v>
      </c>
      <c r="AB1208" s="99">
        <v>4816</v>
      </c>
      <c r="AC1208" s="99">
        <v>24080</v>
      </c>
    </row>
    <row r="1209" spans="26:29" x14ac:dyDescent="0.2">
      <c r="Z1209" s="99">
        <v>6025</v>
      </c>
      <c r="AA1209" s="99">
        <v>12050</v>
      </c>
      <c r="AB1209" s="99">
        <v>4820</v>
      </c>
      <c r="AC1209" s="99">
        <v>24100</v>
      </c>
    </row>
    <row r="1210" spans="26:29" x14ac:dyDescent="0.2">
      <c r="Z1210" s="99">
        <v>6030</v>
      </c>
      <c r="AA1210" s="99">
        <v>12060</v>
      </c>
      <c r="AB1210" s="99">
        <v>4824</v>
      </c>
      <c r="AC1210" s="99">
        <v>24120</v>
      </c>
    </row>
    <row r="1211" spans="26:29" x14ac:dyDescent="0.2">
      <c r="Z1211" s="99">
        <v>6035</v>
      </c>
      <c r="AA1211" s="99">
        <v>12070</v>
      </c>
      <c r="AB1211" s="99">
        <v>4828</v>
      </c>
      <c r="AC1211" s="99">
        <v>24140</v>
      </c>
    </row>
    <row r="1212" spans="26:29" x14ac:dyDescent="0.2">
      <c r="Z1212" s="99">
        <v>6040</v>
      </c>
      <c r="AA1212" s="99">
        <v>12080</v>
      </c>
      <c r="AB1212" s="99">
        <v>4832</v>
      </c>
      <c r="AC1212" s="99">
        <v>24160</v>
      </c>
    </row>
    <row r="1213" spans="26:29" x14ac:dyDescent="0.2">
      <c r="Z1213" s="99">
        <v>6045</v>
      </c>
      <c r="AA1213" s="99">
        <v>12090</v>
      </c>
      <c r="AB1213" s="99">
        <v>4836</v>
      </c>
      <c r="AC1213" s="99">
        <v>24180</v>
      </c>
    </row>
    <row r="1214" spans="26:29" x14ac:dyDescent="0.2">
      <c r="Z1214" s="99">
        <v>6050</v>
      </c>
      <c r="AA1214" s="99">
        <v>12100</v>
      </c>
      <c r="AB1214" s="99">
        <v>4840</v>
      </c>
      <c r="AC1214" s="99">
        <v>24200</v>
      </c>
    </row>
    <row r="1215" spans="26:29" x14ac:dyDescent="0.2">
      <c r="Z1215" s="99">
        <v>6055</v>
      </c>
      <c r="AA1215" s="99">
        <v>12110</v>
      </c>
      <c r="AB1215" s="99">
        <v>4844</v>
      </c>
      <c r="AC1215" s="99">
        <v>24220</v>
      </c>
    </row>
    <row r="1216" spans="26:29" x14ac:dyDescent="0.2">
      <c r="Z1216" s="99">
        <v>6060</v>
      </c>
      <c r="AA1216" s="99">
        <v>12120</v>
      </c>
      <c r="AB1216" s="99">
        <v>4848</v>
      </c>
      <c r="AC1216" s="99">
        <v>24240</v>
      </c>
    </row>
    <row r="1217" spans="26:29" x14ac:dyDescent="0.2">
      <c r="Z1217" s="99">
        <v>6065</v>
      </c>
      <c r="AA1217" s="99">
        <v>12130</v>
      </c>
      <c r="AB1217" s="99">
        <v>4852</v>
      </c>
      <c r="AC1217" s="99">
        <v>24260</v>
      </c>
    </row>
    <row r="1218" spans="26:29" x14ac:dyDescent="0.2">
      <c r="Z1218" s="99">
        <v>6070</v>
      </c>
      <c r="AA1218" s="99">
        <v>12140</v>
      </c>
      <c r="AB1218" s="99">
        <v>4856</v>
      </c>
      <c r="AC1218" s="99">
        <v>24280</v>
      </c>
    </row>
    <row r="1219" spans="26:29" x14ac:dyDescent="0.2">
      <c r="Z1219" s="99">
        <v>6075</v>
      </c>
      <c r="AA1219" s="99">
        <v>12150</v>
      </c>
      <c r="AB1219" s="99">
        <v>4860</v>
      </c>
      <c r="AC1219" s="99">
        <v>24300</v>
      </c>
    </row>
    <row r="1220" spans="26:29" x14ac:dyDescent="0.2">
      <c r="Z1220" s="99">
        <v>6080</v>
      </c>
      <c r="AA1220" s="99">
        <v>12160</v>
      </c>
      <c r="AB1220" s="99">
        <v>4864</v>
      </c>
      <c r="AC1220" s="99">
        <v>24320</v>
      </c>
    </row>
    <row r="1221" spans="26:29" x14ac:dyDescent="0.2">
      <c r="Z1221" s="99">
        <v>6085</v>
      </c>
      <c r="AA1221" s="99">
        <v>12170</v>
      </c>
      <c r="AB1221" s="99">
        <v>4868</v>
      </c>
      <c r="AC1221" s="99">
        <v>24340</v>
      </c>
    </row>
    <row r="1222" spans="26:29" x14ac:dyDescent="0.2">
      <c r="Z1222" s="99">
        <v>6090</v>
      </c>
      <c r="AA1222" s="99">
        <v>12180</v>
      </c>
      <c r="AB1222" s="99">
        <v>4872</v>
      </c>
      <c r="AC1222" s="99">
        <v>24360</v>
      </c>
    </row>
    <row r="1223" spans="26:29" x14ac:dyDescent="0.2">
      <c r="Z1223" s="99">
        <v>6095</v>
      </c>
      <c r="AA1223" s="99">
        <v>12190</v>
      </c>
      <c r="AB1223" s="99">
        <v>4876</v>
      </c>
      <c r="AC1223" s="99">
        <v>24380</v>
      </c>
    </row>
    <row r="1224" spans="26:29" x14ac:dyDescent="0.2">
      <c r="Z1224" s="99">
        <v>6100</v>
      </c>
      <c r="AA1224" s="99">
        <v>12200</v>
      </c>
      <c r="AB1224" s="99">
        <v>4880</v>
      </c>
      <c r="AC1224" s="99">
        <v>24400</v>
      </c>
    </row>
    <row r="1225" spans="26:29" x14ac:dyDescent="0.2">
      <c r="Z1225" s="99">
        <v>6105</v>
      </c>
      <c r="AA1225" s="99">
        <v>12210</v>
      </c>
      <c r="AB1225" s="99">
        <v>4884</v>
      </c>
      <c r="AC1225" s="99">
        <v>24420</v>
      </c>
    </row>
    <row r="1226" spans="26:29" x14ac:dyDescent="0.2">
      <c r="Z1226" s="99">
        <v>6110</v>
      </c>
      <c r="AA1226" s="99">
        <v>12220</v>
      </c>
      <c r="AB1226" s="99">
        <v>4888</v>
      </c>
      <c r="AC1226" s="99">
        <v>24440</v>
      </c>
    </row>
    <row r="1227" spans="26:29" x14ac:dyDescent="0.2">
      <c r="Z1227" s="99">
        <v>6115</v>
      </c>
      <c r="AA1227" s="99">
        <v>12230</v>
      </c>
      <c r="AB1227" s="99">
        <v>4892</v>
      </c>
      <c r="AC1227" s="99">
        <v>24460</v>
      </c>
    </row>
    <row r="1228" spans="26:29" x14ac:dyDescent="0.2">
      <c r="Z1228" s="99">
        <v>6120</v>
      </c>
      <c r="AA1228" s="99">
        <v>12240</v>
      </c>
      <c r="AB1228" s="99">
        <v>4896</v>
      </c>
      <c r="AC1228" s="99">
        <v>24480</v>
      </c>
    </row>
    <row r="1229" spans="26:29" x14ac:dyDescent="0.2">
      <c r="Z1229" s="99">
        <v>6125</v>
      </c>
      <c r="AA1229" s="99">
        <v>12250</v>
      </c>
      <c r="AB1229" s="99">
        <v>4900</v>
      </c>
      <c r="AC1229" s="99">
        <v>24500</v>
      </c>
    </row>
    <row r="1230" spans="26:29" x14ac:dyDescent="0.2">
      <c r="Z1230" s="99">
        <v>6130</v>
      </c>
      <c r="AA1230" s="99">
        <v>12260</v>
      </c>
      <c r="AB1230" s="99">
        <v>4904</v>
      </c>
      <c r="AC1230" s="99">
        <v>24520</v>
      </c>
    </row>
    <row r="1231" spans="26:29" x14ac:dyDescent="0.2">
      <c r="Z1231" s="99">
        <v>6135</v>
      </c>
      <c r="AA1231" s="99">
        <v>12270</v>
      </c>
      <c r="AB1231" s="99">
        <v>4908</v>
      </c>
      <c r="AC1231" s="99">
        <v>24540</v>
      </c>
    </row>
    <row r="1232" spans="26:29" x14ac:dyDescent="0.2">
      <c r="Z1232" s="99">
        <v>6140</v>
      </c>
      <c r="AA1232" s="99">
        <v>12280</v>
      </c>
      <c r="AB1232" s="99">
        <v>4912</v>
      </c>
      <c r="AC1232" s="99">
        <v>24560</v>
      </c>
    </row>
    <row r="1233" spans="26:29" x14ac:dyDescent="0.2">
      <c r="Z1233" s="99">
        <v>6145</v>
      </c>
      <c r="AA1233" s="99">
        <v>12290</v>
      </c>
      <c r="AB1233" s="99">
        <v>4916</v>
      </c>
      <c r="AC1233" s="99">
        <v>24580</v>
      </c>
    </row>
    <row r="1234" spans="26:29" x14ac:dyDescent="0.2">
      <c r="Z1234" s="99">
        <v>6150</v>
      </c>
      <c r="AA1234" s="99">
        <v>12300</v>
      </c>
      <c r="AB1234" s="99">
        <v>4920</v>
      </c>
      <c r="AC1234" s="99">
        <v>24600</v>
      </c>
    </row>
    <row r="1235" spans="26:29" x14ac:dyDescent="0.2">
      <c r="Z1235" s="99">
        <v>6155</v>
      </c>
      <c r="AA1235" s="99">
        <v>12310</v>
      </c>
      <c r="AB1235" s="99">
        <v>4924</v>
      </c>
      <c r="AC1235" s="99">
        <v>24620</v>
      </c>
    </row>
    <row r="1236" spans="26:29" x14ac:dyDescent="0.2">
      <c r="Z1236" s="99">
        <v>6160</v>
      </c>
      <c r="AA1236" s="99">
        <v>12320</v>
      </c>
      <c r="AB1236" s="99">
        <v>4928</v>
      </c>
      <c r="AC1236" s="99">
        <v>24640</v>
      </c>
    </row>
    <row r="1237" spans="26:29" x14ac:dyDescent="0.2">
      <c r="Z1237" s="99">
        <v>6165</v>
      </c>
      <c r="AA1237" s="99">
        <v>12330</v>
      </c>
      <c r="AB1237" s="99">
        <v>4932</v>
      </c>
      <c r="AC1237" s="99">
        <v>24660</v>
      </c>
    </row>
    <row r="1238" spans="26:29" x14ac:dyDescent="0.2">
      <c r="Z1238" s="99">
        <v>6170</v>
      </c>
      <c r="AA1238" s="99">
        <v>12340</v>
      </c>
      <c r="AB1238" s="99">
        <v>4936</v>
      </c>
      <c r="AC1238" s="99">
        <v>24680</v>
      </c>
    </row>
    <row r="1239" spans="26:29" x14ac:dyDescent="0.2">
      <c r="Z1239" s="99">
        <v>6175</v>
      </c>
      <c r="AA1239" s="99">
        <v>12350</v>
      </c>
      <c r="AB1239" s="99">
        <v>4940</v>
      </c>
      <c r="AC1239" s="99">
        <v>24700</v>
      </c>
    </row>
    <row r="1240" spans="26:29" x14ac:dyDescent="0.2">
      <c r="Z1240" s="99">
        <v>6180</v>
      </c>
      <c r="AA1240" s="99">
        <v>12360</v>
      </c>
      <c r="AB1240" s="99">
        <v>4944</v>
      </c>
      <c r="AC1240" s="99">
        <v>24720</v>
      </c>
    </row>
    <row r="1241" spans="26:29" x14ac:dyDescent="0.2">
      <c r="Z1241" s="99">
        <v>6185</v>
      </c>
      <c r="AA1241" s="99">
        <v>12370</v>
      </c>
      <c r="AB1241" s="99">
        <v>4948</v>
      </c>
      <c r="AC1241" s="99">
        <v>24740</v>
      </c>
    </row>
    <row r="1242" spans="26:29" x14ac:dyDescent="0.2">
      <c r="Z1242" s="99">
        <v>6190</v>
      </c>
      <c r="AA1242" s="99">
        <v>12380</v>
      </c>
      <c r="AB1242" s="99">
        <v>4952</v>
      </c>
      <c r="AC1242" s="99">
        <v>24760</v>
      </c>
    </row>
    <row r="1243" spans="26:29" x14ac:dyDescent="0.2">
      <c r="Z1243" s="99">
        <v>6195</v>
      </c>
      <c r="AA1243" s="99">
        <v>12390</v>
      </c>
      <c r="AB1243" s="99">
        <v>4956</v>
      </c>
      <c r="AC1243" s="99">
        <v>24780</v>
      </c>
    </row>
    <row r="1244" spans="26:29" x14ac:dyDescent="0.2">
      <c r="Z1244" s="99">
        <v>6200</v>
      </c>
      <c r="AA1244" s="99">
        <v>12400</v>
      </c>
      <c r="AB1244" s="99">
        <v>4960</v>
      </c>
      <c r="AC1244" s="99">
        <v>24800</v>
      </c>
    </row>
    <row r="1245" spans="26:29" x14ac:dyDescent="0.2">
      <c r="Z1245" s="99">
        <v>6205</v>
      </c>
      <c r="AA1245" s="99">
        <v>12410</v>
      </c>
      <c r="AB1245" s="99">
        <v>4964</v>
      </c>
      <c r="AC1245" s="99">
        <v>24820</v>
      </c>
    </row>
    <row r="1246" spans="26:29" x14ac:dyDescent="0.2">
      <c r="Z1246" s="99">
        <v>6210</v>
      </c>
      <c r="AA1246" s="99">
        <v>12420</v>
      </c>
      <c r="AB1246" s="99">
        <v>4968</v>
      </c>
      <c r="AC1246" s="99">
        <v>24840</v>
      </c>
    </row>
    <row r="1247" spans="26:29" x14ac:dyDescent="0.2">
      <c r="Z1247" s="99">
        <v>6215</v>
      </c>
      <c r="AA1247" s="99">
        <v>12430</v>
      </c>
      <c r="AB1247" s="99">
        <v>4972</v>
      </c>
      <c r="AC1247" s="99">
        <v>24860</v>
      </c>
    </row>
    <row r="1248" spans="26:29" x14ac:dyDescent="0.2">
      <c r="Z1248" s="99">
        <v>6220</v>
      </c>
      <c r="AA1248" s="99">
        <v>12440</v>
      </c>
      <c r="AB1248" s="99">
        <v>4976</v>
      </c>
      <c r="AC1248" s="99">
        <v>24880</v>
      </c>
    </row>
    <row r="1249" spans="26:29" x14ac:dyDescent="0.2">
      <c r="Z1249" s="99">
        <v>6225</v>
      </c>
      <c r="AA1249" s="99">
        <v>12450</v>
      </c>
      <c r="AB1249" s="99">
        <v>4980</v>
      </c>
      <c r="AC1249" s="99">
        <v>24900</v>
      </c>
    </row>
    <row r="1250" spans="26:29" x14ac:dyDescent="0.2">
      <c r="Z1250" s="99">
        <v>6230</v>
      </c>
      <c r="AA1250" s="99">
        <v>12460</v>
      </c>
      <c r="AB1250" s="99">
        <v>4984</v>
      </c>
      <c r="AC1250" s="99">
        <v>24920</v>
      </c>
    </row>
    <row r="1251" spans="26:29" x14ac:dyDescent="0.2">
      <c r="Z1251" s="99">
        <v>6235</v>
      </c>
      <c r="AA1251" s="99">
        <v>12470</v>
      </c>
      <c r="AB1251" s="99">
        <v>4988</v>
      </c>
      <c r="AC1251" s="99">
        <v>24940</v>
      </c>
    </row>
    <row r="1252" spans="26:29" x14ac:dyDescent="0.2">
      <c r="Z1252" s="99">
        <v>6240</v>
      </c>
      <c r="AA1252" s="99">
        <v>12480</v>
      </c>
      <c r="AB1252" s="99">
        <v>4992</v>
      </c>
      <c r="AC1252" s="99">
        <v>24960</v>
      </c>
    </row>
    <row r="1253" spans="26:29" x14ac:dyDescent="0.2">
      <c r="Z1253" s="99">
        <v>6245</v>
      </c>
      <c r="AA1253" s="99">
        <v>12490</v>
      </c>
      <c r="AB1253" s="99">
        <v>4996</v>
      </c>
      <c r="AC1253" s="99">
        <v>24980</v>
      </c>
    </row>
    <row r="1254" spans="26:29" x14ac:dyDescent="0.2">
      <c r="Z1254" s="99">
        <v>6250</v>
      </c>
      <c r="AA1254" s="99">
        <v>12500</v>
      </c>
      <c r="AB1254" s="99">
        <v>5000</v>
      </c>
      <c r="AC1254" s="99">
        <v>25000</v>
      </c>
    </row>
    <row r="1255" spans="26:29" x14ac:dyDescent="0.2">
      <c r="Z1255" s="99">
        <v>6255</v>
      </c>
      <c r="AA1255" s="99">
        <v>12510</v>
      </c>
      <c r="AB1255" s="99">
        <v>5004</v>
      </c>
      <c r="AC1255" s="99">
        <v>25020</v>
      </c>
    </row>
    <row r="1256" spans="26:29" x14ac:dyDescent="0.2">
      <c r="Z1256" s="99">
        <v>6260</v>
      </c>
      <c r="AA1256" s="99">
        <v>12520</v>
      </c>
      <c r="AB1256" s="99">
        <v>5008</v>
      </c>
      <c r="AC1256" s="99">
        <v>25040</v>
      </c>
    </row>
    <row r="1257" spans="26:29" x14ac:dyDescent="0.2">
      <c r="Z1257" s="99">
        <v>6265</v>
      </c>
      <c r="AA1257" s="99">
        <v>12530</v>
      </c>
      <c r="AB1257" s="99">
        <v>5012</v>
      </c>
      <c r="AC1257" s="99">
        <v>25060</v>
      </c>
    </row>
    <row r="1258" spans="26:29" x14ac:dyDescent="0.2">
      <c r="Z1258" s="99">
        <v>6270</v>
      </c>
      <c r="AA1258" s="99">
        <v>12540</v>
      </c>
      <c r="AB1258" s="99">
        <v>5016</v>
      </c>
      <c r="AC1258" s="99">
        <v>25080</v>
      </c>
    </row>
    <row r="1259" spans="26:29" x14ac:dyDescent="0.2">
      <c r="Z1259" s="99">
        <v>6275</v>
      </c>
      <c r="AA1259" s="99">
        <v>12550</v>
      </c>
      <c r="AB1259" s="99">
        <v>5020</v>
      </c>
      <c r="AC1259" s="99">
        <v>25100</v>
      </c>
    </row>
    <row r="1260" spans="26:29" x14ac:dyDescent="0.2">
      <c r="Z1260" s="99">
        <v>6280</v>
      </c>
      <c r="AA1260" s="99">
        <v>12560</v>
      </c>
      <c r="AB1260" s="99">
        <v>5024</v>
      </c>
      <c r="AC1260" s="99">
        <v>25120</v>
      </c>
    </row>
    <row r="1261" spans="26:29" x14ac:dyDescent="0.2">
      <c r="Z1261" s="99">
        <v>6285</v>
      </c>
      <c r="AA1261" s="99">
        <v>12570</v>
      </c>
      <c r="AB1261" s="99">
        <v>5028</v>
      </c>
      <c r="AC1261" s="99">
        <v>25140</v>
      </c>
    </row>
    <row r="1262" spans="26:29" x14ac:dyDescent="0.2">
      <c r="Z1262" s="99">
        <v>6290</v>
      </c>
      <c r="AA1262" s="99">
        <v>12580</v>
      </c>
      <c r="AB1262" s="99">
        <v>5032</v>
      </c>
      <c r="AC1262" s="99">
        <v>25160</v>
      </c>
    </row>
    <row r="1263" spans="26:29" x14ac:dyDescent="0.2">
      <c r="Z1263" s="99">
        <v>6295</v>
      </c>
      <c r="AA1263" s="99">
        <v>12590</v>
      </c>
      <c r="AB1263" s="99">
        <v>5036</v>
      </c>
      <c r="AC1263" s="99">
        <v>25180</v>
      </c>
    </row>
    <row r="1264" spans="26:29" x14ac:dyDescent="0.2">
      <c r="Z1264" s="99">
        <v>6300</v>
      </c>
      <c r="AA1264" s="99">
        <v>12600</v>
      </c>
      <c r="AB1264" s="99">
        <v>5040</v>
      </c>
      <c r="AC1264" s="99">
        <v>25200</v>
      </c>
    </row>
    <row r="1265" spans="26:29" x14ac:dyDescent="0.2">
      <c r="Z1265" s="99">
        <v>6305</v>
      </c>
      <c r="AA1265" s="99">
        <v>12610</v>
      </c>
      <c r="AB1265" s="99">
        <v>5044</v>
      </c>
      <c r="AC1265" s="99">
        <v>25220</v>
      </c>
    </row>
    <row r="1266" spans="26:29" x14ac:dyDescent="0.2">
      <c r="Z1266" s="99">
        <v>6310</v>
      </c>
      <c r="AA1266" s="99">
        <v>12620</v>
      </c>
      <c r="AB1266" s="99">
        <v>5048</v>
      </c>
      <c r="AC1266" s="99">
        <v>25240</v>
      </c>
    </row>
    <row r="1267" spans="26:29" x14ac:dyDescent="0.2">
      <c r="Z1267" s="99">
        <v>6315</v>
      </c>
      <c r="AA1267" s="99">
        <v>12630</v>
      </c>
      <c r="AB1267" s="99">
        <v>5052</v>
      </c>
      <c r="AC1267" s="99">
        <v>25260</v>
      </c>
    </row>
    <row r="1268" spans="26:29" x14ac:dyDescent="0.2">
      <c r="Z1268" s="99">
        <v>6320</v>
      </c>
      <c r="AA1268" s="99">
        <v>12640</v>
      </c>
      <c r="AB1268" s="99">
        <v>5056</v>
      </c>
      <c r="AC1268" s="99">
        <v>25280</v>
      </c>
    </row>
    <row r="1269" spans="26:29" x14ac:dyDescent="0.2">
      <c r="Z1269" s="99">
        <v>6325</v>
      </c>
      <c r="AA1269" s="99">
        <v>12650</v>
      </c>
      <c r="AB1269" s="99">
        <v>5060</v>
      </c>
      <c r="AC1269" s="99">
        <v>25300</v>
      </c>
    </row>
    <row r="1270" spans="26:29" x14ac:dyDescent="0.2">
      <c r="Z1270" s="99">
        <v>6330</v>
      </c>
      <c r="AA1270" s="99">
        <v>12660</v>
      </c>
      <c r="AB1270" s="99">
        <v>5064</v>
      </c>
      <c r="AC1270" s="99">
        <v>25320</v>
      </c>
    </row>
    <row r="1271" spans="26:29" x14ac:dyDescent="0.2">
      <c r="Z1271" s="99">
        <v>6335</v>
      </c>
      <c r="AA1271" s="99">
        <v>12670</v>
      </c>
      <c r="AB1271" s="99">
        <v>5068</v>
      </c>
      <c r="AC1271" s="99">
        <v>25340</v>
      </c>
    </row>
    <row r="1272" spans="26:29" x14ac:dyDescent="0.2">
      <c r="Z1272" s="99">
        <v>6340</v>
      </c>
      <c r="AA1272" s="99">
        <v>12680</v>
      </c>
      <c r="AB1272" s="99">
        <v>5072</v>
      </c>
      <c r="AC1272" s="99">
        <v>25360</v>
      </c>
    </row>
    <row r="1273" spans="26:29" x14ac:dyDescent="0.2">
      <c r="Z1273" s="99">
        <v>6345</v>
      </c>
      <c r="AA1273" s="99">
        <v>12690</v>
      </c>
      <c r="AB1273" s="99">
        <v>5076</v>
      </c>
      <c r="AC1273" s="99">
        <v>25380</v>
      </c>
    </row>
    <row r="1274" spans="26:29" x14ac:dyDescent="0.2">
      <c r="Z1274" s="99">
        <v>6350</v>
      </c>
      <c r="AA1274" s="99">
        <v>12700</v>
      </c>
      <c r="AB1274" s="99">
        <v>5080</v>
      </c>
      <c r="AC1274" s="99">
        <v>25400</v>
      </c>
    </row>
    <row r="1275" spans="26:29" x14ac:dyDescent="0.2">
      <c r="Z1275" s="99">
        <v>6355</v>
      </c>
      <c r="AA1275" s="99">
        <v>12710</v>
      </c>
      <c r="AB1275" s="99">
        <v>5084</v>
      </c>
      <c r="AC1275" s="99">
        <v>25420</v>
      </c>
    </row>
    <row r="1276" spans="26:29" x14ac:dyDescent="0.2">
      <c r="Z1276" s="99">
        <v>6360</v>
      </c>
      <c r="AA1276" s="99">
        <v>12720</v>
      </c>
      <c r="AB1276" s="99">
        <v>5088</v>
      </c>
      <c r="AC1276" s="99">
        <v>25440</v>
      </c>
    </row>
    <row r="1277" spans="26:29" x14ac:dyDescent="0.2">
      <c r="Z1277" s="99">
        <v>6365</v>
      </c>
      <c r="AA1277" s="99">
        <v>12730</v>
      </c>
      <c r="AB1277" s="99">
        <v>5092</v>
      </c>
      <c r="AC1277" s="99">
        <v>25460</v>
      </c>
    </row>
    <row r="1278" spans="26:29" x14ac:dyDescent="0.2">
      <c r="Z1278" s="99">
        <v>6370</v>
      </c>
      <c r="AA1278" s="99">
        <v>12740</v>
      </c>
      <c r="AB1278" s="99">
        <v>5096</v>
      </c>
      <c r="AC1278" s="99">
        <v>25480</v>
      </c>
    </row>
    <row r="1279" spans="26:29" x14ac:dyDescent="0.2">
      <c r="Z1279" s="99">
        <v>6375</v>
      </c>
      <c r="AA1279" s="99">
        <v>12750</v>
      </c>
      <c r="AB1279" s="99">
        <v>5100</v>
      </c>
      <c r="AC1279" s="99">
        <v>25500</v>
      </c>
    </row>
    <row r="1280" spans="26:29" x14ac:dyDescent="0.2">
      <c r="Z1280" s="99">
        <v>6380</v>
      </c>
      <c r="AA1280" s="99">
        <v>12760</v>
      </c>
      <c r="AB1280" s="99">
        <v>5104</v>
      </c>
      <c r="AC1280" s="99">
        <v>25520</v>
      </c>
    </row>
    <row r="1281" spans="26:29" x14ac:dyDescent="0.2">
      <c r="Z1281" s="99">
        <v>6385</v>
      </c>
      <c r="AA1281" s="99">
        <v>12770</v>
      </c>
      <c r="AB1281" s="99">
        <v>5108</v>
      </c>
      <c r="AC1281" s="99">
        <v>25540</v>
      </c>
    </row>
    <row r="1282" spans="26:29" x14ac:dyDescent="0.2">
      <c r="Z1282" s="99">
        <v>6390</v>
      </c>
      <c r="AA1282" s="99">
        <v>12780</v>
      </c>
      <c r="AB1282" s="99">
        <v>5112</v>
      </c>
      <c r="AC1282" s="99">
        <v>25560</v>
      </c>
    </row>
    <row r="1283" spans="26:29" x14ac:dyDescent="0.2">
      <c r="Z1283" s="99">
        <v>6395</v>
      </c>
      <c r="AA1283" s="99">
        <v>12790</v>
      </c>
      <c r="AB1283" s="99">
        <v>5116</v>
      </c>
      <c r="AC1283" s="99">
        <v>25580</v>
      </c>
    </row>
    <row r="1284" spans="26:29" x14ac:dyDescent="0.2">
      <c r="Z1284" s="99">
        <v>6400</v>
      </c>
      <c r="AA1284" s="99">
        <v>12800</v>
      </c>
      <c r="AB1284" s="99">
        <v>5120</v>
      </c>
      <c r="AC1284" s="99">
        <v>25600</v>
      </c>
    </row>
    <row r="1285" spans="26:29" x14ac:dyDescent="0.2">
      <c r="Z1285" s="99">
        <v>6405</v>
      </c>
      <c r="AA1285" s="99">
        <v>12810</v>
      </c>
      <c r="AB1285" s="99">
        <v>5124</v>
      </c>
      <c r="AC1285" s="99">
        <v>25620</v>
      </c>
    </row>
    <row r="1286" spans="26:29" x14ac:dyDescent="0.2">
      <c r="Z1286" s="99">
        <v>6410</v>
      </c>
      <c r="AA1286" s="99">
        <v>12820</v>
      </c>
      <c r="AB1286" s="99">
        <v>5128</v>
      </c>
      <c r="AC1286" s="99">
        <v>25640</v>
      </c>
    </row>
    <row r="1287" spans="26:29" x14ac:dyDescent="0.2">
      <c r="Z1287" s="99">
        <v>6415</v>
      </c>
      <c r="AA1287" s="99">
        <v>12830</v>
      </c>
      <c r="AB1287" s="99">
        <v>5132</v>
      </c>
      <c r="AC1287" s="99">
        <v>25660</v>
      </c>
    </row>
    <row r="1288" spans="26:29" x14ac:dyDescent="0.2">
      <c r="Z1288" s="99">
        <v>6420</v>
      </c>
      <c r="AA1288" s="99">
        <v>12840</v>
      </c>
      <c r="AB1288" s="99">
        <v>5136</v>
      </c>
      <c r="AC1288" s="99">
        <v>25680</v>
      </c>
    </row>
    <row r="1289" spans="26:29" x14ac:dyDescent="0.2">
      <c r="Z1289" s="99">
        <v>6425</v>
      </c>
      <c r="AA1289" s="99">
        <v>12850</v>
      </c>
      <c r="AB1289" s="99">
        <v>5140</v>
      </c>
      <c r="AC1289" s="99">
        <v>25700</v>
      </c>
    </row>
    <row r="1290" spans="26:29" x14ac:dyDescent="0.2">
      <c r="Z1290" s="99">
        <v>6430</v>
      </c>
      <c r="AA1290" s="99">
        <v>12860</v>
      </c>
      <c r="AB1290" s="99">
        <v>5144</v>
      </c>
      <c r="AC1290" s="99">
        <v>25720</v>
      </c>
    </row>
    <row r="1291" spans="26:29" x14ac:dyDescent="0.2">
      <c r="Z1291" s="99">
        <v>6435</v>
      </c>
      <c r="AA1291" s="99">
        <v>12870</v>
      </c>
      <c r="AB1291" s="99">
        <v>5148</v>
      </c>
      <c r="AC1291" s="99">
        <v>25740</v>
      </c>
    </row>
    <row r="1292" spans="26:29" x14ac:dyDescent="0.2">
      <c r="Z1292" s="99">
        <v>6440</v>
      </c>
      <c r="AA1292" s="99">
        <v>12880</v>
      </c>
      <c r="AB1292" s="99">
        <v>5152</v>
      </c>
      <c r="AC1292" s="99">
        <v>25760</v>
      </c>
    </row>
    <row r="1293" spans="26:29" x14ac:dyDescent="0.2">
      <c r="Z1293" s="99">
        <v>6445</v>
      </c>
      <c r="AA1293" s="99">
        <v>12890</v>
      </c>
      <c r="AB1293" s="99">
        <v>5156</v>
      </c>
      <c r="AC1293" s="99">
        <v>25780</v>
      </c>
    </row>
    <row r="1294" spans="26:29" x14ac:dyDescent="0.2">
      <c r="Z1294" s="99">
        <v>6450</v>
      </c>
      <c r="AA1294" s="99">
        <v>12900</v>
      </c>
      <c r="AB1294" s="99">
        <v>5160</v>
      </c>
      <c r="AC1294" s="99">
        <v>25800</v>
      </c>
    </row>
    <row r="1295" spans="26:29" x14ac:dyDescent="0.2">
      <c r="Z1295" s="99">
        <v>6455</v>
      </c>
      <c r="AA1295" s="99">
        <v>12910</v>
      </c>
      <c r="AB1295" s="99">
        <v>5164</v>
      </c>
      <c r="AC1295" s="99">
        <v>25820</v>
      </c>
    </row>
    <row r="1296" spans="26:29" x14ac:dyDescent="0.2">
      <c r="Z1296" s="99">
        <v>6460</v>
      </c>
      <c r="AA1296" s="99">
        <v>12920</v>
      </c>
      <c r="AB1296" s="99">
        <v>5168</v>
      </c>
      <c r="AC1296" s="99">
        <v>25840</v>
      </c>
    </row>
    <row r="1297" spans="26:29" x14ac:dyDescent="0.2">
      <c r="Z1297" s="99">
        <v>6465</v>
      </c>
      <c r="AA1297" s="99">
        <v>12930</v>
      </c>
      <c r="AB1297" s="99">
        <v>5172</v>
      </c>
      <c r="AC1297" s="99">
        <v>25860</v>
      </c>
    </row>
    <row r="1298" spans="26:29" x14ac:dyDescent="0.2">
      <c r="Z1298" s="99">
        <v>6470</v>
      </c>
      <c r="AA1298" s="99">
        <v>12940</v>
      </c>
      <c r="AB1298" s="99">
        <v>5176</v>
      </c>
      <c r="AC1298" s="99">
        <v>25880</v>
      </c>
    </row>
    <row r="1299" spans="26:29" x14ac:dyDescent="0.2">
      <c r="Z1299" s="99">
        <v>6475</v>
      </c>
      <c r="AA1299" s="99">
        <v>12950</v>
      </c>
      <c r="AB1299" s="99">
        <v>5180</v>
      </c>
      <c r="AC1299" s="99">
        <v>25900</v>
      </c>
    </row>
    <row r="1300" spans="26:29" x14ac:dyDescent="0.2">
      <c r="Z1300" s="99">
        <v>6480</v>
      </c>
      <c r="AA1300" s="99">
        <v>12960</v>
      </c>
      <c r="AB1300" s="99">
        <v>5184</v>
      </c>
      <c r="AC1300" s="99">
        <v>25920</v>
      </c>
    </row>
    <row r="1301" spans="26:29" x14ac:dyDescent="0.2">
      <c r="Z1301" s="99">
        <v>6485</v>
      </c>
      <c r="AA1301" s="99">
        <v>12970</v>
      </c>
      <c r="AB1301" s="99">
        <v>5188</v>
      </c>
      <c r="AC1301" s="99">
        <v>25940</v>
      </c>
    </row>
    <row r="1302" spans="26:29" x14ac:dyDescent="0.2">
      <c r="Z1302" s="99">
        <v>6490</v>
      </c>
      <c r="AA1302" s="99">
        <v>12980</v>
      </c>
      <c r="AB1302" s="99">
        <v>5192</v>
      </c>
      <c r="AC1302" s="99">
        <v>25960</v>
      </c>
    </row>
    <row r="1303" spans="26:29" x14ac:dyDescent="0.2">
      <c r="Z1303" s="99">
        <v>6495</v>
      </c>
      <c r="AA1303" s="99">
        <v>12990</v>
      </c>
      <c r="AB1303" s="99">
        <v>5196</v>
      </c>
      <c r="AC1303" s="99">
        <v>25980</v>
      </c>
    </row>
    <row r="1304" spans="26:29" x14ac:dyDescent="0.2">
      <c r="Z1304" s="99">
        <v>6500</v>
      </c>
      <c r="AA1304" s="99">
        <v>13000</v>
      </c>
      <c r="AB1304" s="99">
        <v>5200</v>
      </c>
      <c r="AC1304" s="99">
        <v>26000</v>
      </c>
    </row>
    <row r="1305" spans="26:29" x14ac:dyDescent="0.2">
      <c r="Z1305" s="99">
        <v>6505</v>
      </c>
      <c r="AA1305" s="99">
        <v>13010</v>
      </c>
      <c r="AB1305" s="99">
        <v>5204</v>
      </c>
      <c r="AC1305" s="99">
        <v>26020</v>
      </c>
    </row>
    <row r="1306" spans="26:29" x14ac:dyDescent="0.2">
      <c r="Z1306" s="99">
        <v>6510</v>
      </c>
      <c r="AA1306" s="99">
        <v>13020</v>
      </c>
      <c r="AB1306" s="99">
        <v>5208</v>
      </c>
      <c r="AC1306" s="99">
        <v>26040</v>
      </c>
    </row>
    <row r="1307" spans="26:29" x14ac:dyDescent="0.2">
      <c r="Z1307" s="99">
        <v>6515</v>
      </c>
      <c r="AA1307" s="99">
        <v>13030</v>
      </c>
      <c r="AB1307" s="99">
        <v>5212</v>
      </c>
      <c r="AC1307" s="99">
        <v>26060</v>
      </c>
    </row>
    <row r="1308" spans="26:29" x14ac:dyDescent="0.2">
      <c r="Z1308" s="99">
        <v>6520</v>
      </c>
      <c r="AA1308" s="99">
        <v>13040</v>
      </c>
      <c r="AB1308" s="99">
        <v>5216</v>
      </c>
      <c r="AC1308" s="99">
        <v>26080</v>
      </c>
    </row>
    <row r="1309" spans="26:29" x14ac:dyDescent="0.2">
      <c r="Z1309" s="99">
        <v>6525</v>
      </c>
      <c r="AA1309" s="99">
        <v>13050</v>
      </c>
      <c r="AB1309" s="99">
        <v>5220</v>
      </c>
      <c r="AC1309" s="99">
        <v>26100</v>
      </c>
    </row>
    <row r="1310" spans="26:29" x14ac:dyDescent="0.2">
      <c r="Z1310" s="99">
        <v>6530</v>
      </c>
      <c r="AA1310" s="99">
        <v>13060</v>
      </c>
      <c r="AB1310" s="99">
        <v>5224</v>
      </c>
      <c r="AC1310" s="99">
        <v>26120</v>
      </c>
    </row>
    <row r="1311" spans="26:29" x14ac:dyDescent="0.2">
      <c r="Z1311" s="99">
        <v>6535</v>
      </c>
      <c r="AA1311" s="99">
        <v>13070</v>
      </c>
      <c r="AB1311" s="99">
        <v>5228</v>
      </c>
      <c r="AC1311" s="99">
        <v>26140</v>
      </c>
    </row>
    <row r="1312" spans="26:29" x14ac:dyDescent="0.2">
      <c r="Z1312" s="99">
        <v>6540</v>
      </c>
      <c r="AA1312" s="99">
        <v>13080</v>
      </c>
      <c r="AB1312" s="99">
        <v>5232</v>
      </c>
      <c r="AC1312" s="99">
        <v>26160</v>
      </c>
    </row>
    <row r="1313" spans="26:29" x14ac:dyDescent="0.2">
      <c r="Z1313" s="99">
        <v>6545</v>
      </c>
      <c r="AA1313" s="99">
        <v>13090</v>
      </c>
      <c r="AB1313" s="99">
        <v>5236</v>
      </c>
      <c r="AC1313" s="99">
        <v>26180</v>
      </c>
    </row>
    <row r="1314" spans="26:29" x14ac:dyDescent="0.2">
      <c r="Z1314" s="99">
        <v>6550</v>
      </c>
      <c r="AA1314" s="99">
        <v>13100</v>
      </c>
      <c r="AB1314" s="99">
        <v>5240</v>
      </c>
      <c r="AC1314" s="99">
        <v>26200</v>
      </c>
    </row>
    <row r="1315" spans="26:29" x14ac:dyDescent="0.2">
      <c r="Z1315" s="99">
        <v>6555</v>
      </c>
      <c r="AA1315" s="99">
        <v>13110</v>
      </c>
      <c r="AB1315" s="99">
        <v>5244</v>
      </c>
      <c r="AC1315" s="99">
        <v>26220</v>
      </c>
    </row>
    <row r="1316" spans="26:29" x14ac:dyDescent="0.2">
      <c r="Z1316" s="99">
        <v>6560</v>
      </c>
      <c r="AA1316" s="99">
        <v>13120</v>
      </c>
      <c r="AB1316" s="99">
        <v>5248</v>
      </c>
      <c r="AC1316" s="99">
        <v>26240</v>
      </c>
    </row>
    <row r="1317" spans="26:29" x14ac:dyDescent="0.2">
      <c r="Z1317" s="99">
        <v>6565</v>
      </c>
      <c r="AA1317" s="99">
        <v>13130</v>
      </c>
      <c r="AB1317" s="99">
        <v>5252</v>
      </c>
      <c r="AC1317" s="99">
        <v>26260</v>
      </c>
    </row>
    <row r="1318" spans="26:29" x14ac:dyDescent="0.2">
      <c r="Z1318" s="99">
        <v>6570</v>
      </c>
      <c r="AA1318" s="99">
        <v>13140</v>
      </c>
      <c r="AB1318" s="99">
        <v>5256</v>
      </c>
      <c r="AC1318" s="99">
        <v>26280</v>
      </c>
    </row>
    <row r="1319" spans="26:29" x14ac:dyDescent="0.2">
      <c r="Z1319" s="99">
        <v>6575</v>
      </c>
      <c r="AA1319" s="99">
        <v>13150</v>
      </c>
      <c r="AB1319" s="99">
        <v>5260</v>
      </c>
      <c r="AC1319" s="99">
        <v>26300</v>
      </c>
    </row>
    <row r="1320" spans="26:29" x14ac:dyDescent="0.2">
      <c r="Z1320" s="99">
        <v>6580</v>
      </c>
      <c r="AA1320" s="99">
        <v>13160</v>
      </c>
      <c r="AB1320" s="99">
        <v>5264</v>
      </c>
      <c r="AC1320" s="99">
        <v>26320</v>
      </c>
    </row>
    <row r="1321" spans="26:29" x14ac:dyDescent="0.2">
      <c r="Z1321" s="99">
        <v>6585</v>
      </c>
      <c r="AA1321" s="99">
        <v>13170</v>
      </c>
      <c r="AB1321" s="99">
        <v>5268</v>
      </c>
      <c r="AC1321" s="99">
        <v>26340</v>
      </c>
    </row>
    <row r="1322" spans="26:29" x14ac:dyDescent="0.2">
      <c r="Z1322" s="99">
        <v>6590</v>
      </c>
      <c r="AA1322" s="99">
        <v>13180</v>
      </c>
      <c r="AB1322" s="99">
        <v>5272</v>
      </c>
      <c r="AC1322" s="99">
        <v>26360</v>
      </c>
    </row>
    <row r="1323" spans="26:29" x14ac:dyDescent="0.2">
      <c r="Z1323" s="99">
        <v>6595</v>
      </c>
      <c r="AA1323" s="99">
        <v>13190</v>
      </c>
      <c r="AB1323" s="99">
        <v>5276</v>
      </c>
      <c r="AC1323" s="99">
        <v>26380</v>
      </c>
    </row>
    <row r="1324" spans="26:29" x14ac:dyDescent="0.2">
      <c r="Z1324" s="99">
        <v>6600</v>
      </c>
      <c r="AA1324" s="99">
        <v>13200</v>
      </c>
      <c r="AB1324" s="99">
        <v>5280</v>
      </c>
      <c r="AC1324" s="99">
        <v>26400</v>
      </c>
    </row>
    <row r="1325" spans="26:29" x14ac:dyDescent="0.2">
      <c r="Z1325" s="99">
        <v>6605</v>
      </c>
      <c r="AA1325" s="99">
        <v>13210</v>
      </c>
      <c r="AB1325" s="99">
        <v>5284</v>
      </c>
      <c r="AC1325" s="99">
        <v>26420</v>
      </c>
    </row>
    <row r="1326" spans="26:29" x14ac:dyDescent="0.2">
      <c r="Z1326" s="99">
        <v>6610</v>
      </c>
      <c r="AA1326" s="99">
        <v>13220</v>
      </c>
      <c r="AB1326" s="99">
        <v>5288</v>
      </c>
      <c r="AC1326" s="99">
        <v>26440</v>
      </c>
    </row>
    <row r="1327" spans="26:29" x14ac:dyDescent="0.2">
      <c r="Z1327" s="99">
        <v>6615</v>
      </c>
      <c r="AA1327" s="99">
        <v>13230</v>
      </c>
      <c r="AB1327" s="99">
        <v>5292</v>
      </c>
      <c r="AC1327" s="99">
        <v>26460</v>
      </c>
    </row>
    <row r="1328" spans="26:29" x14ac:dyDescent="0.2">
      <c r="Z1328" s="99">
        <v>6620</v>
      </c>
      <c r="AA1328" s="99">
        <v>13240</v>
      </c>
      <c r="AB1328" s="99">
        <v>5296</v>
      </c>
      <c r="AC1328" s="99">
        <v>26480</v>
      </c>
    </row>
    <row r="1329" spans="26:29" x14ac:dyDescent="0.2">
      <c r="Z1329" s="99">
        <v>6625</v>
      </c>
      <c r="AA1329" s="99">
        <v>13250</v>
      </c>
      <c r="AB1329" s="99">
        <v>5300</v>
      </c>
      <c r="AC1329" s="99">
        <v>26500</v>
      </c>
    </row>
    <row r="1330" spans="26:29" x14ac:dyDescent="0.2">
      <c r="Z1330" s="99">
        <v>6630</v>
      </c>
      <c r="AA1330" s="99">
        <v>13260</v>
      </c>
      <c r="AB1330" s="99">
        <v>5304</v>
      </c>
      <c r="AC1330" s="99">
        <v>26520</v>
      </c>
    </row>
    <row r="1331" spans="26:29" x14ac:dyDescent="0.2">
      <c r="Z1331" s="99">
        <v>6635</v>
      </c>
      <c r="AA1331" s="99">
        <v>13270</v>
      </c>
      <c r="AB1331" s="99">
        <v>5308</v>
      </c>
      <c r="AC1331" s="99">
        <v>26540</v>
      </c>
    </row>
    <row r="1332" spans="26:29" x14ac:dyDescent="0.2">
      <c r="Z1332" s="99">
        <v>6640</v>
      </c>
      <c r="AA1332" s="99">
        <v>13280</v>
      </c>
      <c r="AB1332" s="99">
        <v>5312</v>
      </c>
      <c r="AC1332" s="99">
        <v>26560</v>
      </c>
    </row>
    <row r="1333" spans="26:29" x14ac:dyDescent="0.2">
      <c r="Z1333" s="99">
        <v>6645</v>
      </c>
      <c r="AA1333" s="99">
        <v>13290</v>
      </c>
      <c r="AB1333" s="99">
        <v>5316</v>
      </c>
      <c r="AC1333" s="99">
        <v>26580</v>
      </c>
    </row>
    <row r="1334" spans="26:29" x14ac:dyDescent="0.2">
      <c r="Z1334" s="99">
        <v>6650</v>
      </c>
      <c r="AA1334" s="99">
        <v>13300</v>
      </c>
      <c r="AB1334" s="99">
        <v>5320</v>
      </c>
      <c r="AC1334" s="99">
        <v>26600</v>
      </c>
    </row>
    <row r="1335" spans="26:29" x14ac:dyDescent="0.2">
      <c r="Z1335" s="99">
        <v>6655</v>
      </c>
      <c r="AA1335" s="99">
        <v>13310</v>
      </c>
      <c r="AB1335" s="99">
        <v>5324</v>
      </c>
      <c r="AC1335" s="99">
        <v>26620</v>
      </c>
    </row>
    <row r="1336" spans="26:29" x14ac:dyDescent="0.2">
      <c r="Z1336" s="99">
        <v>6660</v>
      </c>
      <c r="AA1336" s="99">
        <v>13320</v>
      </c>
      <c r="AB1336" s="99">
        <v>5328</v>
      </c>
      <c r="AC1336" s="99">
        <v>26640</v>
      </c>
    </row>
    <row r="1337" spans="26:29" x14ac:dyDescent="0.2">
      <c r="Z1337" s="99">
        <v>6665</v>
      </c>
      <c r="AA1337" s="99">
        <v>13330</v>
      </c>
      <c r="AB1337" s="99">
        <v>5332</v>
      </c>
      <c r="AC1337" s="99">
        <v>26660</v>
      </c>
    </row>
    <row r="1338" spans="26:29" x14ac:dyDescent="0.2">
      <c r="Z1338" s="99">
        <v>6670</v>
      </c>
      <c r="AA1338" s="99">
        <v>13340</v>
      </c>
      <c r="AB1338" s="99">
        <v>5336</v>
      </c>
      <c r="AC1338" s="99">
        <v>26680</v>
      </c>
    </row>
    <row r="1339" spans="26:29" x14ac:dyDescent="0.2">
      <c r="Z1339" s="99">
        <v>6675</v>
      </c>
      <c r="AA1339" s="99">
        <v>13350</v>
      </c>
      <c r="AB1339" s="99">
        <v>5340</v>
      </c>
      <c r="AC1339" s="99">
        <v>26700</v>
      </c>
    </row>
    <row r="1340" spans="26:29" x14ac:dyDescent="0.2">
      <c r="Z1340" s="99">
        <v>6680</v>
      </c>
      <c r="AA1340" s="99">
        <v>13360</v>
      </c>
      <c r="AB1340" s="99">
        <v>5344</v>
      </c>
      <c r="AC1340" s="99">
        <v>26720</v>
      </c>
    </row>
    <row r="1341" spans="26:29" x14ac:dyDescent="0.2">
      <c r="Z1341" s="99">
        <v>6685</v>
      </c>
      <c r="AA1341" s="99">
        <v>13370</v>
      </c>
      <c r="AB1341" s="99">
        <v>5348</v>
      </c>
      <c r="AC1341" s="99">
        <v>26740</v>
      </c>
    </row>
    <row r="1342" spans="26:29" x14ac:dyDescent="0.2">
      <c r="Z1342" s="99">
        <v>6690</v>
      </c>
      <c r="AA1342" s="99">
        <v>13380</v>
      </c>
      <c r="AB1342" s="99">
        <v>5352</v>
      </c>
      <c r="AC1342" s="99">
        <v>26760</v>
      </c>
    </row>
    <row r="1343" spans="26:29" x14ac:dyDescent="0.2">
      <c r="Z1343" s="99">
        <v>6695</v>
      </c>
      <c r="AA1343" s="99">
        <v>13390</v>
      </c>
      <c r="AB1343" s="99">
        <v>5356</v>
      </c>
      <c r="AC1343" s="99">
        <v>26780</v>
      </c>
    </row>
    <row r="1344" spans="26:29" x14ac:dyDescent="0.2">
      <c r="Z1344" s="99">
        <v>6700</v>
      </c>
      <c r="AA1344" s="99">
        <v>13400</v>
      </c>
      <c r="AB1344" s="99">
        <v>5360</v>
      </c>
      <c r="AC1344" s="99">
        <v>26800</v>
      </c>
    </row>
    <row r="1345" spans="26:29" x14ac:dyDescent="0.2">
      <c r="Z1345" s="99">
        <v>6705</v>
      </c>
      <c r="AA1345" s="99">
        <v>13410</v>
      </c>
      <c r="AB1345" s="99">
        <v>5364</v>
      </c>
      <c r="AC1345" s="99">
        <v>26820</v>
      </c>
    </row>
    <row r="1346" spans="26:29" x14ac:dyDescent="0.2">
      <c r="Z1346" s="99">
        <v>6710</v>
      </c>
      <c r="AA1346" s="99">
        <v>13420</v>
      </c>
      <c r="AB1346" s="99">
        <v>5368</v>
      </c>
      <c r="AC1346" s="99">
        <v>26840</v>
      </c>
    </row>
    <row r="1347" spans="26:29" x14ac:dyDescent="0.2">
      <c r="Z1347" s="99">
        <v>6715</v>
      </c>
      <c r="AA1347" s="99">
        <v>13430</v>
      </c>
      <c r="AB1347" s="99">
        <v>5372</v>
      </c>
      <c r="AC1347" s="99">
        <v>26860</v>
      </c>
    </row>
    <row r="1348" spans="26:29" x14ac:dyDescent="0.2">
      <c r="Z1348" s="99">
        <v>6720</v>
      </c>
      <c r="AA1348" s="99">
        <v>13440</v>
      </c>
      <c r="AB1348" s="99">
        <v>5376</v>
      </c>
      <c r="AC1348" s="99">
        <v>26880</v>
      </c>
    </row>
    <row r="1349" spans="26:29" x14ac:dyDescent="0.2">
      <c r="Z1349" s="99">
        <v>6725</v>
      </c>
      <c r="AA1349" s="99">
        <v>13450</v>
      </c>
      <c r="AB1349" s="99">
        <v>5380</v>
      </c>
      <c r="AC1349" s="99">
        <v>26900</v>
      </c>
    </row>
    <row r="1350" spans="26:29" x14ac:dyDescent="0.2">
      <c r="Z1350" s="99">
        <v>6730</v>
      </c>
      <c r="AA1350" s="99">
        <v>13460</v>
      </c>
      <c r="AB1350" s="99">
        <v>5384</v>
      </c>
      <c r="AC1350" s="99">
        <v>26920</v>
      </c>
    </row>
    <row r="1351" spans="26:29" x14ac:dyDescent="0.2">
      <c r="Z1351" s="99">
        <v>6735</v>
      </c>
      <c r="AA1351" s="99">
        <v>13470</v>
      </c>
      <c r="AB1351" s="99">
        <v>5388</v>
      </c>
      <c r="AC1351" s="99">
        <v>26940</v>
      </c>
    </row>
    <row r="1352" spans="26:29" x14ac:dyDescent="0.2">
      <c r="Z1352" s="99">
        <v>6740</v>
      </c>
      <c r="AA1352" s="99">
        <v>13480</v>
      </c>
      <c r="AB1352" s="99">
        <v>5392</v>
      </c>
      <c r="AC1352" s="99">
        <v>26960</v>
      </c>
    </row>
    <row r="1353" spans="26:29" x14ac:dyDescent="0.2">
      <c r="Z1353" s="99">
        <v>6745</v>
      </c>
      <c r="AA1353" s="99">
        <v>13490</v>
      </c>
      <c r="AB1353" s="99">
        <v>5396</v>
      </c>
      <c r="AC1353" s="99">
        <v>26980</v>
      </c>
    </row>
    <row r="1354" spans="26:29" x14ac:dyDescent="0.2">
      <c r="Z1354" s="99">
        <v>6750</v>
      </c>
      <c r="AA1354" s="99">
        <v>13500</v>
      </c>
      <c r="AB1354" s="99">
        <v>5400</v>
      </c>
      <c r="AC1354" s="99">
        <v>27000</v>
      </c>
    </row>
    <row r="1355" spans="26:29" x14ac:dyDescent="0.2">
      <c r="Z1355" s="99">
        <v>6755</v>
      </c>
      <c r="AA1355" s="99">
        <v>13510</v>
      </c>
      <c r="AB1355" s="99">
        <v>5404</v>
      </c>
      <c r="AC1355" s="99">
        <v>27020</v>
      </c>
    </row>
    <row r="1356" spans="26:29" x14ac:dyDescent="0.2">
      <c r="Z1356" s="99">
        <v>6760</v>
      </c>
      <c r="AA1356" s="99">
        <v>13520</v>
      </c>
      <c r="AB1356" s="99">
        <v>5408</v>
      </c>
      <c r="AC1356" s="99">
        <v>27040</v>
      </c>
    </row>
    <row r="1357" spans="26:29" x14ac:dyDescent="0.2">
      <c r="Z1357" s="99">
        <v>6765</v>
      </c>
      <c r="AA1357" s="99">
        <v>13530</v>
      </c>
      <c r="AB1357" s="99">
        <v>5412</v>
      </c>
      <c r="AC1357" s="99">
        <v>27060</v>
      </c>
    </row>
    <row r="1358" spans="26:29" x14ac:dyDescent="0.2">
      <c r="Z1358" s="99">
        <v>6770</v>
      </c>
      <c r="AA1358" s="99">
        <v>13540</v>
      </c>
      <c r="AB1358" s="99">
        <v>5416</v>
      </c>
      <c r="AC1358" s="99">
        <v>27080</v>
      </c>
    </row>
    <row r="1359" spans="26:29" x14ac:dyDescent="0.2">
      <c r="Z1359" s="99">
        <v>6775</v>
      </c>
      <c r="AA1359" s="99">
        <v>13550</v>
      </c>
      <c r="AB1359" s="99">
        <v>5420</v>
      </c>
      <c r="AC1359" s="99">
        <v>27100</v>
      </c>
    </row>
    <row r="1360" spans="26:29" x14ac:dyDescent="0.2">
      <c r="Z1360" s="99">
        <v>6780</v>
      </c>
      <c r="AA1360" s="99">
        <v>13560</v>
      </c>
      <c r="AB1360" s="99">
        <v>5424</v>
      </c>
      <c r="AC1360" s="99">
        <v>27120</v>
      </c>
    </row>
    <row r="1361" spans="26:29" x14ac:dyDescent="0.2">
      <c r="Z1361" s="99">
        <v>6785</v>
      </c>
      <c r="AA1361" s="99">
        <v>13570</v>
      </c>
      <c r="AB1361" s="99">
        <v>5428</v>
      </c>
      <c r="AC1361" s="99">
        <v>27140</v>
      </c>
    </row>
    <row r="1362" spans="26:29" x14ac:dyDescent="0.2">
      <c r="Z1362" s="99">
        <v>6790</v>
      </c>
      <c r="AA1362" s="99">
        <v>13580</v>
      </c>
      <c r="AB1362" s="99">
        <v>5432</v>
      </c>
      <c r="AC1362" s="99">
        <v>27160</v>
      </c>
    </row>
    <row r="1363" spans="26:29" x14ac:dyDescent="0.2">
      <c r="Z1363" s="99">
        <v>6795</v>
      </c>
      <c r="AA1363" s="99">
        <v>13590</v>
      </c>
      <c r="AB1363" s="99">
        <v>5436</v>
      </c>
      <c r="AC1363" s="99">
        <v>27180</v>
      </c>
    </row>
    <row r="1364" spans="26:29" x14ac:dyDescent="0.2">
      <c r="Z1364" s="99">
        <v>6800</v>
      </c>
      <c r="AA1364" s="99">
        <v>13600</v>
      </c>
      <c r="AB1364" s="99">
        <v>5440</v>
      </c>
      <c r="AC1364" s="99">
        <v>27200</v>
      </c>
    </row>
    <row r="1365" spans="26:29" x14ac:dyDescent="0.2">
      <c r="Z1365" s="99">
        <v>6805</v>
      </c>
      <c r="AA1365" s="99">
        <v>13610</v>
      </c>
      <c r="AB1365" s="99">
        <v>5444</v>
      </c>
      <c r="AC1365" s="99">
        <v>27220</v>
      </c>
    </row>
    <row r="1366" spans="26:29" x14ac:dyDescent="0.2">
      <c r="Z1366" s="99">
        <v>6810</v>
      </c>
      <c r="AA1366" s="99">
        <v>13620</v>
      </c>
      <c r="AB1366" s="99">
        <v>5448</v>
      </c>
      <c r="AC1366" s="99">
        <v>27240</v>
      </c>
    </row>
    <row r="1367" spans="26:29" x14ac:dyDescent="0.2">
      <c r="Z1367" s="99">
        <v>6815</v>
      </c>
      <c r="AA1367" s="99">
        <v>13630</v>
      </c>
      <c r="AB1367" s="99">
        <v>5452</v>
      </c>
      <c r="AC1367" s="99">
        <v>27260</v>
      </c>
    </row>
    <row r="1368" spans="26:29" x14ac:dyDescent="0.2">
      <c r="Z1368" s="99">
        <v>6820</v>
      </c>
      <c r="AA1368" s="99">
        <v>13640</v>
      </c>
      <c r="AB1368" s="99">
        <v>5456</v>
      </c>
      <c r="AC1368" s="99">
        <v>27280</v>
      </c>
    </row>
    <row r="1369" spans="26:29" x14ac:dyDescent="0.2">
      <c r="Z1369" s="99">
        <v>6825</v>
      </c>
      <c r="AA1369" s="99">
        <v>13650</v>
      </c>
      <c r="AB1369" s="99">
        <v>5460</v>
      </c>
      <c r="AC1369" s="99">
        <v>27300</v>
      </c>
    </row>
    <row r="1370" spans="26:29" x14ac:dyDescent="0.2">
      <c r="Z1370" s="99">
        <v>6830</v>
      </c>
      <c r="AA1370" s="99">
        <v>13660</v>
      </c>
      <c r="AB1370" s="99">
        <v>5464</v>
      </c>
      <c r="AC1370" s="99">
        <v>27320</v>
      </c>
    </row>
    <row r="1371" spans="26:29" x14ac:dyDescent="0.2">
      <c r="Z1371" s="99">
        <v>6835</v>
      </c>
      <c r="AA1371" s="99">
        <v>13670</v>
      </c>
      <c r="AB1371" s="99">
        <v>5468</v>
      </c>
      <c r="AC1371" s="99">
        <v>27340</v>
      </c>
    </row>
    <row r="1372" spans="26:29" x14ac:dyDescent="0.2">
      <c r="Z1372" s="99">
        <v>6840</v>
      </c>
      <c r="AA1372" s="99">
        <v>13680</v>
      </c>
      <c r="AB1372" s="99">
        <v>5472</v>
      </c>
      <c r="AC1372" s="99">
        <v>27360</v>
      </c>
    </row>
    <row r="1373" spans="26:29" x14ac:dyDescent="0.2">
      <c r="Z1373" s="99">
        <v>6845</v>
      </c>
      <c r="AA1373" s="99">
        <v>13690</v>
      </c>
      <c r="AB1373" s="99">
        <v>5476</v>
      </c>
      <c r="AC1373" s="99">
        <v>27380</v>
      </c>
    </row>
    <row r="1374" spans="26:29" x14ac:dyDescent="0.2">
      <c r="Z1374" s="99">
        <v>6850</v>
      </c>
      <c r="AA1374" s="99">
        <v>13700</v>
      </c>
      <c r="AB1374" s="99">
        <v>5480</v>
      </c>
      <c r="AC1374" s="99">
        <v>27400</v>
      </c>
    </row>
    <row r="1375" spans="26:29" x14ac:dyDescent="0.2">
      <c r="Z1375" s="99">
        <v>6855</v>
      </c>
      <c r="AA1375" s="99">
        <v>13710</v>
      </c>
      <c r="AB1375" s="99">
        <v>5484</v>
      </c>
      <c r="AC1375" s="99">
        <v>27420</v>
      </c>
    </row>
    <row r="1376" spans="26:29" x14ac:dyDescent="0.2">
      <c r="Z1376" s="99">
        <v>6860</v>
      </c>
      <c r="AA1376" s="99">
        <v>13720</v>
      </c>
      <c r="AB1376" s="99">
        <v>5488</v>
      </c>
      <c r="AC1376" s="99">
        <v>27440</v>
      </c>
    </row>
    <row r="1377" spans="26:29" x14ac:dyDescent="0.2">
      <c r="Z1377" s="99">
        <v>6865</v>
      </c>
      <c r="AA1377" s="99">
        <v>13730</v>
      </c>
      <c r="AB1377" s="99">
        <v>5492</v>
      </c>
      <c r="AC1377" s="99">
        <v>27460</v>
      </c>
    </row>
    <row r="1378" spans="26:29" x14ac:dyDescent="0.2">
      <c r="Z1378" s="99">
        <v>6870</v>
      </c>
      <c r="AA1378" s="99">
        <v>13740</v>
      </c>
      <c r="AB1378" s="99">
        <v>5496</v>
      </c>
      <c r="AC1378" s="99">
        <v>27480</v>
      </c>
    </row>
    <row r="1379" spans="26:29" x14ac:dyDescent="0.2">
      <c r="Z1379" s="99">
        <v>6875</v>
      </c>
      <c r="AA1379" s="99">
        <v>13750</v>
      </c>
      <c r="AB1379" s="99">
        <v>5500</v>
      </c>
      <c r="AC1379" s="99">
        <v>27500</v>
      </c>
    </row>
    <row r="1380" spans="26:29" x14ac:dyDescent="0.2">
      <c r="Z1380" s="99">
        <v>6880</v>
      </c>
      <c r="AA1380" s="99">
        <v>13760</v>
      </c>
      <c r="AB1380" s="99">
        <v>5504</v>
      </c>
      <c r="AC1380" s="99">
        <v>27520</v>
      </c>
    </row>
    <row r="1381" spans="26:29" x14ac:dyDescent="0.2">
      <c r="Z1381" s="99">
        <v>6885</v>
      </c>
      <c r="AA1381" s="99">
        <v>13770</v>
      </c>
      <c r="AB1381" s="99">
        <v>5508</v>
      </c>
      <c r="AC1381" s="99">
        <v>27540</v>
      </c>
    </row>
    <row r="1382" spans="26:29" x14ac:dyDescent="0.2">
      <c r="Z1382" s="99">
        <v>6890</v>
      </c>
      <c r="AA1382" s="99">
        <v>13780</v>
      </c>
      <c r="AB1382" s="99">
        <v>5512</v>
      </c>
      <c r="AC1382" s="99">
        <v>27560</v>
      </c>
    </row>
    <row r="1383" spans="26:29" x14ac:dyDescent="0.2">
      <c r="Z1383" s="99">
        <v>6895</v>
      </c>
      <c r="AA1383" s="99">
        <v>13790</v>
      </c>
      <c r="AB1383" s="99">
        <v>5516</v>
      </c>
      <c r="AC1383" s="99">
        <v>27580</v>
      </c>
    </row>
    <row r="1384" spans="26:29" x14ac:dyDescent="0.2">
      <c r="Z1384" s="99">
        <v>6900</v>
      </c>
      <c r="AA1384" s="99">
        <v>13800</v>
      </c>
      <c r="AB1384" s="99">
        <v>5520</v>
      </c>
      <c r="AC1384" s="99">
        <v>27600</v>
      </c>
    </row>
    <row r="1385" spans="26:29" x14ac:dyDescent="0.2">
      <c r="Z1385" s="99">
        <v>6905</v>
      </c>
      <c r="AA1385" s="99">
        <v>13810</v>
      </c>
      <c r="AB1385" s="99">
        <v>5524</v>
      </c>
      <c r="AC1385" s="99">
        <v>27620</v>
      </c>
    </row>
    <row r="1386" spans="26:29" x14ac:dyDescent="0.2">
      <c r="Z1386" s="99">
        <v>6910</v>
      </c>
      <c r="AA1386" s="99">
        <v>13820</v>
      </c>
      <c r="AB1386" s="99">
        <v>5528</v>
      </c>
      <c r="AC1386" s="99">
        <v>27640</v>
      </c>
    </row>
    <row r="1387" spans="26:29" x14ac:dyDescent="0.2">
      <c r="Z1387" s="99">
        <v>6915</v>
      </c>
      <c r="AA1387" s="99">
        <v>13830</v>
      </c>
      <c r="AB1387" s="99">
        <v>5532</v>
      </c>
      <c r="AC1387" s="99">
        <v>27660</v>
      </c>
    </row>
    <row r="1388" spans="26:29" x14ac:dyDescent="0.2">
      <c r="Z1388" s="99">
        <v>6920</v>
      </c>
      <c r="AA1388" s="99">
        <v>13840</v>
      </c>
      <c r="AB1388" s="99">
        <v>5536</v>
      </c>
      <c r="AC1388" s="99">
        <v>27680</v>
      </c>
    </row>
    <row r="1389" spans="26:29" x14ac:dyDescent="0.2">
      <c r="Z1389" s="99">
        <v>6925</v>
      </c>
      <c r="AA1389" s="99">
        <v>13850</v>
      </c>
      <c r="AB1389" s="99">
        <v>5540</v>
      </c>
      <c r="AC1389" s="99">
        <v>27700</v>
      </c>
    </row>
    <row r="1390" spans="26:29" x14ac:dyDescent="0.2">
      <c r="Z1390" s="99">
        <v>6930</v>
      </c>
      <c r="AA1390" s="99">
        <v>13860</v>
      </c>
      <c r="AB1390" s="99">
        <v>5544</v>
      </c>
      <c r="AC1390" s="99">
        <v>27720</v>
      </c>
    </row>
    <row r="1391" spans="26:29" x14ac:dyDescent="0.2">
      <c r="Z1391" s="99">
        <v>6935</v>
      </c>
      <c r="AA1391" s="99">
        <v>13870</v>
      </c>
      <c r="AB1391" s="99">
        <v>5548</v>
      </c>
      <c r="AC1391" s="99">
        <v>27740</v>
      </c>
    </row>
    <row r="1392" spans="26:29" x14ac:dyDescent="0.2">
      <c r="Z1392" s="99">
        <v>6940</v>
      </c>
      <c r="AA1392" s="99">
        <v>13880</v>
      </c>
      <c r="AB1392" s="99">
        <v>5552</v>
      </c>
      <c r="AC1392" s="99">
        <v>27760</v>
      </c>
    </row>
    <row r="1393" spans="26:29" x14ac:dyDescent="0.2">
      <c r="Z1393" s="99">
        <v>6945</v>
      </c>
      <c r="AA1393" s="99">
        <v>13890</v>
      </c>
      <c r="AB1393" s="99">
        <v>5556</v>
      </c>
      <c r="AC1393" s="99">
        <v>27780</v>
      </c>
    </row>
    <row r="1394" spans="26:29" x14ac:dyDescent="0.2">
      <c r="Z1394" s="99">
        <v>6950</v>
      </c>
      <c r="AA1394" s="99">
        <v>13900</v>
      </c>
      <c r="AB1394" s="99">
        <v>5560</v>
      </c>
      <c r="AC1394" s="99">
        <v>27800</v>
      </c>
    </row>
    <row r="1395" spans="26:29" x14ac:dyDescent="0.2">
      <c r="Z1395" s="99">
        <v>6955</v>
      </c>
      <c r="AA1395" s="99">
        <v>13910</v>
      </c>
      <c r="AB1395" s="99">
        <v>5564</v>
      </c>
      <c r="AC1395" s="99">
        <v>27820</v>
      </c>
    </row>
    <row r="1396" spans="26:29" x14ac:dyDescent="0.2">
      <c r="Z1396" s="99">
        <v>6960</v>
      </c>
      <c r="AA1396" s="99">
        <v>13920</v>
      </c>
      <c r="AB1396" s="99">
        <v>5568</v>
      </c>
      <c r="AC1396" s="99">
        <v>27840</v>
      </c>
    </row>
    <row r="1397" spans="26:29" x14ac:dyDescent="0.2">
      <c r="Z1397" s="99">
        <v>6965</v>
      </c>
      <c r="AA1397" s="99">
        <v>13930</v>
      </c>
      <c r="AB1397" s="99">
        <v>5572</v>
      </c>
      <c r="AC1397" s="99">
        <v>27860</v>
      </c>
    </row>
    <row r="1398" spans="26:29" x14ac:dyDescent="0.2">
      <c r="Z1398" s="99">
        <v>6970</v>
      </c>
      <c r="AA1398" s="99">
        <v>13940</v>
      </c>
      <c r="AB1398" s="99">
        <v>5576</v>
      </c>
      <c r="AC1398" s="99">
        <v>27880</v>
      </c>
    </row>
    <row r="1399" spans="26:29" x14ac:dyDescent="0.2">
      <c r="Z1399" s="99">
        <v>6975</v>
      </c>
      <c r="AA1399" s="99">
        <v>13950</v>
      </c>
      <c r="AB1399" s="99">
        <v>5580</v>
      </c>
      <c r="AC1399" s="99">
        <v>27900</v>
      </c>
    </row>
    <row r="1400" spans="26:29" x14ac:dyDescent="0.2">
      <c r="Z1400" s="99">
        <v>6980</v>
      </c>
      <c r="AA1400" s="99">
        <v>13960</v>
      </c>
      <c r="AB1400" s="99">
        <v>5584</v>
      </c>
      <c r="AC1400" s="99">
        <v>27920</v>
      </c>
    </row>
    <row r="1401" spans="26:29" x14ac:dyDescent="0.2">
      <c r="Z1401" s="99">
        <v>6985</v>
      </c>
      <c r="AA1401" s="99">
        <v>13970</v>
      </c>
      <c r="AB1401" s="99">
        <v>5588</v>
      </c>
      <c r="AC1401" s="99">
        <v>27940</v>
      </c>
    </row>
    <row r="1402" spans="26:29" x14ac:dyDescent="0.2">
      <c r="Z1402" s="99">
        <v>6990</v>
      </c>
      <c r="AA1402" s="99">
        <v>13980</v>
      </c>
      <c r="AB1402" s="99">
        <v>5592</v>
      </c>
      <c r="AC1402" s="99">
        <v>27960</v>
      </c>
    </row>
    <row r="1403" spans="26:29" x14ac:dyDescent="0.2">
      <c r="Z1403" s="99">
        <v>6995</v>
      </c>
      <c r="AA1403" s="99">
        <v>13990</v>
      </c>
      <c r="AB1403" s="99">
        <v>5596</v>
      </c>
      <c r="AC1403" s="99">
        <v>27980</v>
      </c>
    </row>
    <row r="1404" spans="26:29" x14ac:dyDescent="0.2">
      <c r="Z1404" s="99">
        <v>7000</v>
      </c>
      <c r="AA1404" s="99">
        <v>14000</v>
      </c>
      <c r="AB1404" s="99">
        <v>5600</v>
      </c>
      <c r="AC1404" s="99">
        <v>28000</v>
      </c>
    </row>
    <row r="1405" spans="26:29" x14ac:dyDescent="0.2">
      <c r="Z1405" s="99">
        <v>7005</v>
      </c>
      <c r="AA1405" s="99">
        <v>14010</v>
      </c>
      <c r="AB1405" s="99">
        <v>5604</v>
      </c>
      <c r="AC1405" s="99">
        <v>28020</v>
      </c>
    </row>
    <row r="1406" spans="26:29" x14ac:dyDescent="0.2">
      <c r="Z1406" s="99">
        <v>7010</v>
      </c>
      <c r="AA1406" s="99">
        <v>14020</v>
      </c>
      <c r="AB1406" s="99">
        <v>5608</v>
      </c>
      <c r="AC1406" s="99">
        <v>28040</v>
      </c>
    </row>
    <row r="1407" spans="26:29" x14ac:dyDescent="0.2">
      <c r="Z1407" s="99">
        <v>7015</v>
      </c>
      <c r="AA1407" s="99">
        <v>14030</v>
      </c>
      <c r="AB1407" s="99">
        <v>5612</v>
      </c>
      <c r="AC1407" s="99">
        <v>28060</v>
      </c>
    </row>
    <row r="1408" spans="26:29" x14ac:dyDescent="0.2">
      <c r="Z1408" s="99">
        <v>7020</v>
      </c>
      <c r="AA1408" s="99">
        <v>14040</v>
      </c>
      <c r="AB1408" s="99">
        <v>5616</v>
      </c>
      <c r="AC1408" s="99">
        <v>28080</v>
      </c>
    </row>
    <row r="1409" spans="26:29" x14ac:dyDescent="0.2">
      <c r="Z1409" s="99">
        <v>7025</v>
      </c>
      <c r="AA1409" s="99">
        <v>14050</v>
      </c>
      <c r="AB1409" s="99">
        <v>5620</v>
      </c>
      <c r="AC1409" s="99">
        <v>28100</v>
      </c>
    </row>
    <row r="1410" spans="26:29" x14ac:dyDescent="0.2">
      <c r="Z1410" s="99">
        <v>7030</v>
      </c>
      <c r="AA1410" s="99">
        <v>14060</v>
      </c>
      <c r="AB1410" s="99">
        <v>5624</v>
      </c>
      <c r="AC1410" s="99">
        <v>28120</v>
      </c>
    </row>
    <row r="1411" spans="26:29" x14ac:dyDescent="0.2">
      <c r="Z1411" s="99">
        <v>7035</v>
      </c>
      <c r="AA1411" s="99">
        <v>14070</v>
      </c>
      <c r="AB1411" s="99">
        <v>5628</v>
      </c>
      <c r="AC1411" s="99">
        <v>28140</v>
      </c>
    </row>
    <row r="1412" spans="26:29" x14ac:dyDescent="0.2">
      <c r="Z1412" s="99">
        <v>7040</v>
      </c>
      <c r="AA1412" s="99">
        <v>14080</v>
      </c>
      <c r="AB1412" s="99">
        <v>5632</v>
      </c>
      <c r="AC1412" s="99">
        <v>28160</v>
      </c>
    </row>
    <row r="1413" spans="26:29" x14ac:dyDescent="0.2">
      <c r="Z1413" s="99">
        <v>7045</v>
      </c>
      <c r="AA1413" s="99">
        <v>14090</v>
      </c>
      <c r="AB1413" s="99">
        <v>5636</v>
      </c>
      <c r="AC1413" s="99">
        <v>28180</v>
      </c>
    </row>
    <row r="1414" spans="26:29" x14ac:dyDescent="0.2">
      <c r="Z1414" s="99">
        <v>7050</v>
      </c>
      <c r="AA1414" s="99">
        <v>14100</v>
      </c>
      <c r="AB1414" s="99">
        <v>5640</v>
      </c>
      <c r="AC1414" s="99">
        <v>28200</v>
      </c>
    </row>
    <row r="1415" spans="26:29" x14ac:dyDescent="0.2">
      <c r="Z1415" s="99">
        <v>7055</v>
      </c>
      <c r="AA1415" s="99">
        <v>14110</v>
      </c>
      <c r="AB1415" s="99">
        <v>5644</v>
      </c>
      <c r="AC1415" s="99">
        <v>28220</v>
      </c>
    </row>
    <row r="1416" spans="26:29" x14ac:dyDescent="0.2">
      <c r="Z1416" s="99">
        <v>7060</v>
      </c>
      <c r="AA1416" s="99">
        <v>14120</v>
      </c>
      <c r="AB1416" s="99">
        <v>5648</v>
      </c>
      <c r="AC1416" s="99">
        <v>28240</v>
      </c>
    </row>
    <row r="1417" spans="26:29" x14ac:dyDescent="0.2">
      <c r="Z1417" s="99">
        <v>7065</v>
      </c>
      <c r="AA1417" s="99">
        <v>14130</v>
      </c>
      <c r="AB1417" s="99">
        <v>5652</v>
      </c>
      <c r="AC1417" s="99">
        <v>28260</v>
      </c>
    </row>
    <row r="1418" spans="26:29" x14ac:dyDescent="0.2">
      <c r="Z1418" s="99">
        <v>7070</v>
      </c>
      <c r="AA1418" s="99">
        <v>14140</v>
      </c>
      <c r="AB1418" s="99">
        <v>5656</v>
      </c>
      <c r="AC1418" s="99">
        <v>28280</v>
      </c>
    </row>
    <row r="1419" spans="26:29" x14ac:dyDescent="0.2">
      <c r="Z1419" s="99">
        <v>7075</v>
      </c>
      <c r="AA1419" s="99">
        <v>14150</v>
      </c>
      <c r="AB1419" s="99">
        <v>5660</v>
      </c>
      <c r="AC1419" s="99">
        <v>28300</v>
      </c>
    </row>
    <row r="1420" spans="26:29" x14ac:dyDescent="0.2">
      <c r="Z1420" s="99">
        <v>7080</v>
      </c>
      <c r="AA1420" s="99">
        <v>14160</v>
      </c>
      <c r="AB1420" s="99">
        <v>5664</v>
      </c>
      <c r="AC1420" s="99">
        <v>28320</v>
      </c>
    </row>
    <row r="1421" spans="26:29" x14ac:dyDescent="0.2">
      <c r="Z1421" s="99">
        <v>7085</v>
      </c>
      <c r="AA1421" s="99">
        <v>14170</v>
      </c>
      <c r="AB1421" s="99">
        <v>5668</v>
      </c>
      <c r="AC1421" s="99">
        <v>28340</v>
      </c>
    </row>
    <row r="1422" spans="26:29" x14ac:dyDescent="0.2">
      <c r="Z1422" s="99">
        <v>7090</v>
      </c>
      <c r="AA1422" s="99">
        <v>14180</v>
      </c>
      <c r="AB1422" s="99">
        <v>5672</v>
      </c>
      <c r="AC1422" s="99">
        <v>28360</v>
      </c>
    </row>
    <row r="1423" spans="26:29" x14ac:dyDescent="0.2">
      <c r="Z1423" s="99">
        <v>7095</v>
      </c>
      <c r="AA1423" s="99">
        <v>14190</v>
      </c>
      <c r="AB1423" s="99">
        <v>5676</v>
      </c>
      <c r="AC1423" s="99">
        <v>28380</v>
      </c>
    </row>
    <row r="1424" spans="26:29" x14ac:dyDescent="0.2">
      <c r="Z1424" s="99">
        <v>7100</v>
      </c>
      <c r="AA1424" s="99">
        <v>14200</v>
      </c>
      <c r="AB1424" s="99">
        <v>5680</v>
      </c>
      <c r="AC1424" s="99">
        <v>28400</v>
      </c>
    </row>
    <row r="1425" spans="26:29" x14ac:dyDescent="0.2">
      <c r="Z1425" s="99">
        <v>7105</v>
      </c>
      <c r="AA1425" s="99">
        <v>14210</v>
      </c>
      <c r="AB1425" s="99">
        <v>5684</v>
      </c>
      <c r="AC1425" s="99">
        <v>28420</v>
      </c>
    </row>
    <row r="1426" spans="26:29" x14ac:dyDescent="0.2">
      <c r="Z1426" s="99">
        <v>7110</v>
      </c>
      <c r="AA1426" s="99">
        <v>14220</v>
      </c>
      <c r="AB1426" s="99">
        <v>5688</v>
      </c>
      <c r="AC1426" s="99">
        <v>28440</v>
      </c>
    </row>
    <row r="1427" spans="26:29" x14ac:dyDescent="0.2">
      <c r="Z1427" s="99">
        <v>7115</v>
      </c>
      <c r="AA1427" s="99">
        <v>14230</v>
      </c>
      <c r="AB1427" s="99">
        <v>5692</v>
      </c>
      <c r="AC1427" s="99">
        <v>28460</v>
      </c>
    </row>
    <row r="1428" spans="26:29" x14ac:dyDescent="0.2">
      <c r="Z1428" s="99">
        <v>7120</v>
      </c>
      <c r="AA1428" s="99">
        <v>14240</v>
      </c>
      <c r="AB1428" s="99">
        <v>5696</v>
      </c>
      <c r="AC1428" s="99">
        <v>28480</v>
      </c>
    </row>
    <row r="1429" spans="26:29" x14ac:dyDescent="0.2">
      <c r="Z1429" s="99">
        <v>7125</v>
      </c>
      <c r="AA1429" s="99">
        <v>14250</v>
      </c>
      <c r="AB1429" s="99">
        <v>5700</v>
      </c>
      <c r="AC1429" s="99">
        <v>28500</v>
      </c>
    </row>
    <row r="1430" spans="26:29" x14ac:dyDescent="0.2">
      <c r="Z1430" s="99">
        <v>7130</v>
      </c>
      <c r="AA1430" s="99">
        <v>14260</v>
      </c>
      <c r="AB1430" s="99">
        <v>5704</v>
      </c>
      <c r="AC1430" s="99">
        <v>28520</v>
      </c>
    </row>
    <row r="1431" spans="26:29" x14ac:dyDescent="0.2">
      <c r="Z1431" s="99">
        <v>7135</v>
      </c>
      <c r="AA1431" s="99">
        <v>14270</v>
      </c>
      <c r="AB1431" s="99">
        <v>5708</v>
      </c>
      <c r="AC1431" s="99">
        <v>28540</v>
      </c>
    </row>
    <row r="1432" spans="26:29" x14ac:dyDescent="0.2">
      <c r="Z1432" s="99">
        <v>7140</v>
      </c>
      <c r="AA1432" s="99">
        <v>14280</v>
      </c>
      <c r="AB1432" s="99">
        <v>5712</v>
      </c>
      <c r="AC1432" s="99">
        <v>28560</v>
      </c>
    </row>
    <row r="1433" spans="26:29" x14ac:dyDescent="0.2">
      <c r="Z1433" s="99">
        <v>7145</v>
      </c>
      <c r="AA1433" s="99">
        <v>14290</v>
      </c>
      <c r="AB1433" s="99">
        <v>5716</v>
      </c>
      <c r="AC1433" s="99">
        <v>28580</v>
      </c>
    </row>
    <row r="1434" spans="26:29" x14ac:dyDescent="0.2">
      <c r="Z1434" s="99">
        <v>7150</v>
      </c>
      <c r="AA1434" s="99">
        <v>14300</v>
      </c>
      <c r="AB1434" s="99">
        <v>5720</v>
      </c>
      <c r="AC1434" s="99">
        <v>28600</v>
      </c>
    </row>
    <row r="1435" spans="26:29" x14ac:dyDescent="0.2">
      <c r="Z1435" s="99">
        <v>7155</v>
      </c>
      <c r="AA1435" s="99">
        <v>14310</v>
      </c>
      <c r="AB1435" s="99">
        <v>5724</v>
      </c>
      <c r="AC1435" s="99">
        <v>28620</v>
      </c>
    </row>
    <row r="1436" spans="26:29" x14ac:dyDescent="0.2">
      <c r="Z1436" s="99">
        <v>7160</v>
      </c>
      <c r="AA1436" s="99">
        <v>14320</v>
      </c>
      <c r="AB1436" s="99">
        <v>5728</v>
      </c>
      <c r="AC1436" s="99">
        <v>28640</v>
      </c>
    </row>
    <row r="1437" spans="26:29" x14ac:dyDescent="0.2">
      <c r="Z1437" s="99">
        <v>7165</v>
      </c>
      <c r="AA1437" s="99">
        <v>14330</v>
      </c>
      <c r="AB1437" s="99">
        <v>5732</v>
      </c>
      <c r="AC1437" s="99">
        <v>28660</v>
      </c>
    </row>
    <row r="1438" spans="26:29" x14ac:dyDescent="0.2">
      <c r="Z1438" s="99">
        <v>7170</v>
      </c>
      <c r="AA1438" s="99">
        <v>14340</v>
      </c>
      <c r="AB1438" s="99">
        <v>5736</v>
      </c>
      <c r="AC1438" s="99">
        <v>28680</v>
      </c>
    </row>
    <row r="1439" spans="26:29" x14ac:dyDescent="0.2">
      <c r="Z1439" s="99">
        <v>7175</v>
      </c>
      <c r="AA1439" s="99">
        <v>14350</v>
      </c>
      <c r="AB1439" s="99">
        <v>5740</v>
      </c>
      <c r="AC1439" s="99">
        <v>28700</v>
      </c>
    </row>
    <row r="1440" spans="26:29" x14ac:dyDescent="0.2">
      <c r="Z1440" s="99">
        <v>7180</v>
      </c>
      <c r="AA1440" s="99">
        <v>14360</v>
      </c>
      <c r="AB1440" s="99">
        <v>5744</v>
      </c>
      <c r="AC1440" s="99">
        <v>28720</v>
      </c>
    </row>
    <row r="1441" spans="26:29" x14ac:dyDescent="0.2">
      <c r="Z1441" s="99">
        <v>7185</v>
      </c>
      <c r="AA1441" s="99">
        <v>14370</v>
      </c>
      <c r="AB1441" s="99">
        <v>5748</v>
      </c>
      <c r="AC1441" s="99">
        <v>28740</v>
      </c>
    </row>
    <row r="1442" spans="26:29" x14ac:dyDescent="0.2">
      <c r="Z1442" s="99">
        <v>7190</v>
      </c>
      <c r="AA1442" s="99">
        <v>14380</v>
      </c>
      <c r="AB1442" s="99">
        <v>5752</v>
      </c>
      <c r="AC1442" s="99">
        <v>28760</v>
      </c>
    </row>
    <row r="1443" spans="26:29" x14ac:dyDescent="0.2">
      <c r="Z1443" s="99">
        <v>7195</v>
      </c>
      <c r="AA1443" s="99">
        <v>14390</v>
      </c>
      <c r="AB1443" s="99">
        <v>5756</v>
      </c>
      <c r="AC1443" s="99">
        <v>28780</v>
      </c>
    </row>
    <row r="1444" spans="26:29" x14ac:dyDescent="0.2">
      <c r="Z1444" s="99">
        <v>7200</v>
      </c>
      <c r="AA1444" s="99">
        <v>14400</v>
      </c>
      <c r="AB1444" s="99">
        <v>5760</v>
      </c>
      <c r="AC1444" s="99">
        <v>28800</v>
      </c>
    </row>
    <row r="1445" spans="26:29" x14ac:dyDescent="0.2">
      <c r="Z1445" s="99">
        <v>7205</v>
      </c>
      <c r="AA1445" s="99">
        <v>14410</v>
      </c>
      <c r="AB1445" s="99">
        <v>5764</v>
      </c>
      <c r="AC1445" s="99">
        <v>28820</v>
      </c>
    </row>
    <row r="1446" spans="26:29" x14ac:dyDescent="0.2">
      <c r="Z1446" s="99">
        <v>7210</v>
      </c>
      <c r="AA1446" s="99">
        <v>14420</v>
      </c>
      <c r="AB1446" s="99">
        <v>5768</v>
      </c>
      <c r="AC1446" s="99">
        <v>28840</v>
      </c>
    </row>
    <row r="1447" spans="26:29" x14ac:dyDescent="0.2">
      <c r="Z1447" s="99">
        <v>7215</v>
      </c>
      <c r="AA1447" s="99">
        <v>14430</v>
      </c>
      <c r="AB1447" s="99">
        <v>5772</v>
      </c>
      <c r="AC1447" s="99">
        <v>28860</v>
      </c>
    </row>
    <row r="1448" spans="26:29" x14ac:dyDescent="0.2">
      <c r="Z1448" s="99">
        <v>7220</v>
      </c>
      <c r="AA1448" s="99">
        <v>14440</v>
      </c>
      <c r="AB1448" s="99">
        <v>5776</v>
      </c>
      <c r="AC1448" s="99">
        <v>28880</v>
      </c>
    </row>
    <row r="1449" spans="26:29" x14ac:dyDescent="0.2">
      <c r="Z1449" s="99">
        <v>7225</v>
      </c>
      <c r="AA1449" s="99">
        <v>14450</v>
      </c>
      <c r="AB1449" s="99">
        <v>5780</v>
      </c>
      <c r="AC1449" s="99">
        <v>28900</v>
      </c>
    </row>
    <row r="1450" spans="26:29" x14ac:dyDescent="0.2">
      <c r="Z1450" s="99">
        <v>7230</v>
      </c>
      <c r="AA1450" s="99">
        <v>14460</v>
      </c>
      <c r="AB1450" s="99">
        <v>5784</v>
      </c>
      <c r="AC1450" s="99">
        <v>28920</v>
      </c>
    </row>
    <row r="1451" spans="26:29" x14ac:dyDescent="0.2">
      <c r="Z1451" s="99">
        <v>7235</v>
      </c>
      <c r="AA1451" s="99">
        <v>14470</v>
      </c>
      <c r="AB1451" s="99">
        <v>5788</v>
      </c>
      <c r="AC1451" s="99">
        <v>28940</v>
      </c>
    </row>
    <row r="1452" spans="26:29" x14ac:dyDescent="0.2">
      <c r="Z1452" s="99">
        <v>7240</v>
      </c>
      <c r="AA1452" s="99">
        <v>14480</v>
      </c>
      <c r="AB1452" s="99">
        <v>5792</v>
      </c>
      <c r="AC1452" s="99">
        <v>28960</v>
      </c>
    </row>
    <row r="1453" spans="26:29" x14ac:dyDescent="0.2">
      <c r="Z1453" s="99">
        <v>7245</v>
      </c>
      <c r="AA1453" s="99">
        <v>14490</v>
      </c>
      <c r="AB1453" s="99">
        <v>5796</v>
      </c>
      <c r="AC1453" s="99">
        <v>28980</v>
      </c>
    </row>
    <row r="1454" spans="26:29" x14ac:dyDescent="0.2">
      <c r="Z1454" s="99">
        <v>7250</v>
      </c>
      <c r="AA1454" s="99">
        <v>14500</v>
      </c>
      <c r="AB1454" s="99">
        <v>5800</v>
      </c>
      <c r="AC1454" s="99">
        <v>29000</v>
      </c>
    </row>
    <row r="1455" spans="26:29" x14ac:dyDescent="0.2">
      <c r="Z1455" s="99">
        <v>7255</v>
      </c>
      <c r="AA1455" s="99">
        <v>14510</v>
      </c>
      <c r="AB1455" s="99">
        <v>5804</v>
      </c>
      <c r="AC1455" s="99">
        <v>29020</v>
      </c>
    </row>
    <row r="1456" spans="26:29" x14ac:dyDescent="0.2">
      <c r="Z1456" s="99">
        <v>7260</v>
      </c>
      <c r="AA1456" s="99">
        <v>14520</v>
      </c>
      <c r="AB1456" s="99">
        <v>5808</v>
      </c>
      <c r="AC1456" s="99">
        <v>29040</v>
      </c>
    </row>
    <row r="1457" spans="26:29" x14ac:dyDescent="0.2">
      <c r="Z1457" s="99">
        <v>7265</v>
      </c>
      <c r="AA1457" s="99">
        <v>14530</v>
      </c>
      <c r="AB1457" s="99">
        <v>5812</v>
      </c>
      <c r="AC1457" s="99">
        <v>29060</v>
      </c>
    </row>
    <row r="1458" spans="26:29" x14ac:dyDescent="0.2">
      <c r="Z1458" s="99">
        <v>7270</v>
      </c>
      <c r="AA1458" s="99">
        <v>14540</v>
      </c>
      <c r="AB1458" s="99">
        <v>5816</v>
      </c>
      <c r="AC1458" s="99">
        <v>29080</v>
      </c>
    </row>
    <row r="1459" spans="26:29" x14ac:dyDescent="0.2">
      <c r="Z1459" s="99">
        <v>7275</v>
      </c>
      <c r="AA1459" s="99">
        <v>14550</v>
      </c>
      <c r="AB1459" s="99">
        <v>5820</v>
      </c>
      <c r="AC1459" s="99">
        <v>29100</v>
      </c>
    </row>
    <row r="1460" spans="26:29" x14ac:dyDescent="0.2">
      <c r="Z1460" s="99">
        <v>7280</v>
      </c>
      <c r="AA1460" s="99">
        <v>14560</v>
      </c>
      <c r="AB1460" s="99">
        <v>5824</v>
      </c>
      <c r="AC1460" s="99">
        <v>29120</v>
      </c>
    </row>
    <row r="1461" spans="26:29" x14ac:dyDescent="0.2">
      <c r="Z1461" s="99">
        <v>7285</v>
      </c>
      <c r="AA1461" s="99">
        <v>14570</v>
      </c>
      <c r="AB1461" s="99">
        <v>5828</v>
      </c>
      <c r="AC1461" s="99">
        <v>29140</v>
      </c>
    </row>
    <row r="1462" spans="26:29" x14ac:dyDescent="0.2">
      <c r="Z1462" s="99">
        <v>7290</v>
      </c>
      <c r="AA1462" s="99">
        <v>14580</v>
      </c>
      <c r="AB1462" s="99">
        <v>5832</v>
      </c>
      <c r="AC1462" s="99">
        <v>29160</v>
      </c>
    </row>
    <row r="1463" spans="26:29" x14ac:dyDescent="0.2">
      <c r="Z1463" s="99">
        <v>7295</v>
      </c>
      <c r="AA1463" s="99">
        <v>14590</v>
      </c>
      <c r="AB1463" s="99">
        <v>5836</v>
      </c>
      <c r="AC1463" s="99">
        <v>29180</v>
      </c>
    </row>
    <row r="1464" spans="26:29" x14ac:dyDescent="0.2">
      <c r="Z1464" s="99">
        <v>7300</v>
      </c>
      <c r="AA1464" s="99">
        <v>14600</v>
      </c>
      <c r="AB1464" s="99">
        <v>5840</v>
      </c>
      <c r="AC1464" s="99">
        <v>29200</v>
      </c>
    </row>
    <row r="1465" spans="26:29" x14ac:dyDescent="0.2">
      <c r="Z1465" s="99">
        <v>7305</v>
      </c>
      <c r="AA1465" s="99">
        <v>14610</v>
      </c>
      <c r="AB1465" s="99">
        <v>5844</v>
      </c>
      <c r="AC1465" s="99">
        <v>29220</v>
      </c>
    </row>
    <row r="1466" spans="26:29" x14ac:dyDescent="0.2">
      <c r="Z1466" s="99">
        <v>7310</v>
      </c>
      <c r="AA1466" s="99">
        <v>14620</v>
      </c>
      <c r="AB1466" s="99">
        <v>5848</v>
      </c>
      <c r="AC1466" s="99">
        <v>29240</v>
      </c>
    </row>
    <row r="1467" spans="26:29" x14ac:dyDescent="0.2">
      <c r="Z1467" s="99">
        <v>7315</v>
      </c>
      <c r="AA1467" s="99">
        <v>14630</v>
      </c>
      <c r="AB1467" s="99">
        <v>5852</v>
      </c>
      <c r="AC1467" s="99">
        <v>29260</v>
      </c>
    </row>
    <row r="1468" spans="26:29" x14ac:dyDescent="0.2">
      <c r="Z1468" s="99">
        <v>7320</v>
      </c>
      <c r="AA1468" s="99">
        <v>14640</v>
      </c>
      <c r="AB1468" s="99">
        <v>5856</v>
      </c>
      <c r="AC1468" s="99">
        <v>29280</v>
      </c>
    </row>
    <row r="1469" spans="26:29" x14ac:dyDescent="0.2">
      <c r="Z1469" s="99">
        <v>7325</v>
      </c>
      <c r="AA1469" s="99">
        <v>14650</v>
      </c>
      <c r="AB1469" s="99">
        <v>5860</v>
      </c>
      <c r="AC1469" s="99">
        <v>29300</v>
      </c>
    </row>
    <row r="1470" spans="26:29" x14ac:dyDescent="0.2">
      <c r="Z1470" s="99">
        <v>7330</v>
      </c>
      <c r="AA1470" s="99">
        <v>14660</v>
      </c>
      <c r="AB1470" s="99">
        <v>5864</v>
      </c>
      <c r="AC1470" s="99">
        <v>29320</v>
      </c>
    </row>
    <row r="1471" spans="26:29" x14ac:dyDescent="0.2">
      <c r="Z1471" s="99">
        <v>7335</v>
      </c>
      <c r="AA1471" s="99">
        <v>14670</v>
      </c>
      <c r="AB1471" s="99">
        <v>5868</v>
      </c>
      <c r="AC1471" s="99">
        <v>29340</v>
      </c>
    </row>
    <row r="1472" spans="26:29" x14ac:dyDescent="0.2">
      <c r="Z1472" s="99">
        <v>7340</v>
      </c>
      <c r="AA1472" s="99">
        <v>14680</v>
      </c>
      <c r="AB1472" s="99">
        <v>5872</v>
      </c>
      <c r="AC1472" s="99">
        <v>29360</v>
      </c>
    </row>
    <row r="1473" spans="26:29" x14ac:dyDescent="0.2">
      <c r="Z1473" s="99">
        <v>7345</v>
      </c>
      <c r="AA1473" s="99">
        <v>14690</v>
      </c>
      <c r="AB1473" s="99">
        <v>5876</v>
      </c>
      <c r="AC1473" s="99">
        <v>29380</v>
      </c>
    </row>
    <row r="1474" spans="26:29" x14ac:dyDescent="0.2">
      <c r="Z1474" s="99">
        <v>7350</v>
      </c>
      <c r="AA1474" s="99">
        <v>14700</v>
      </c>
      <c r="AB1474" s="99">
        <v>5880</v>
      </c>
      <c r="AC1474" s="99">
        <v>29400</v>
      </c>
    </row>
    <row r="1475" spans="26:29" x14ac:dyDescent="0.2">
      <c r="Z1475" s="99">
        <v>7355</v>
      </c>
      <c r="AA1475" s="99">
        <v>14710</v>
      </c>
      <c r="AB1475" s="99">
        <v>5884</v>
      </c>
      <c r="AC1475" s="99">
        <v>29420</v>
      </c>
    </row>
    <row r="1476" spans="26:29" x14ac:dyDescent="0.2">
      <c r="Z1476" s="99">
        <v>7360</v>
      </c>
      <c r="AA1476" s="99">
        <v>14720</v>
      </c>
      <c r="AB1476" s="99">
        <v>5888</v>
      </c>
      <c r="AC1476" s="99">
        <v>29440</v>
      </c>
    </row>
    <row r="1477" spans="26:29" x14ac:dyDescent="0.2">
      <c r="Z1477" s="99">
        <v>7365</v>
      </c>
      <c r="AA1477" s="99">
        <v>14730</v>
      </c>
      <c r="AB1477" s="99">
        <v>5892</v>
      </c>
      <c r="AC1477" s="99">
        <v>29460</v>
      </c>
    </row>
    <row r="1478" spans="26:29" x14ac:dyDescent="0.2">
      <c r="Z1478" s="99">
        <v>7370</v>
      </c>
      <c r="AA1478" s="99">
        <v>14740</v>
      </c>
      <c r="AB1478" s="99">
        <v>5896</v>
      </c>
      <c r="AC1478" s="99">
        <v>29480</v>
      </c>
    </row>
    <row r="1479" spans="26:29" x14ac:dyDescent="0.2">
      <c r="Z1479" s="99">
        <v>7375</v>
      </c>
      <c r="AA1479" s="99">
        <v>14750</v>
      </c>
      <c r="AB1479" s="99">
        <v>5900</v>
      </c>
      <c r="AC1479" s="99">
        <v>29500</v>
      </c>
    </row>
    <row r="1480" spans="26:29" x14ac:dyDescent="0.2">
      <c r="Z1480" s="99">
        <v>7380</v>
      </c>
      <c r="AA1480" s="99">
        <v>14760</v>
      </c>
      <c r="AB1480" s="99">
        <v>5904</v>
      </c>
      <c r="AC1480" s="99">
        <v>29520</v>
      </c>
    </row>
    <row r="1481" spans="26:29" x14ac:dyDescent="0.2">
      <c r="Z1481" s="99">
        <v>7385</v>
      </c>
      <c r="AA1481" s="99">
        <v>14770</v>
      </c>
      <c r="AB1481" s="99">
        <v>5908</v>
      </c>
      <c r="AC1481" s="99">
        <v>29540</v>
      </c>
    </row>
    <row r="1482" spans="26:29" x14ac:dyDescent="0.2">
      <c r="Z1482" s="99">
        <v>7390</v>
      </c>
      <c r="AA1482" s="99">
        <v>14780</v>
      </c>
      <c r="AB1482" s="99">
        <v>5912</v>
      </c>
      <c r="AC1482" s="99">
        <v>29560</v>
      </c>
    </row>
    <row r="1483" spans="26:29" x14ac:dyDescent="0.2">
      <c r="Z1483" s="99">
        <v>7395</v>
      </c>
      <c r="AA1483" s="99">
        <v>14790</v>
      </c>
      <c r="AB1483" s="99">
        <v>5916</v>
      </c>
      <c r="AC1483" s="99">
        <v>29580</v>
      </c>
    </row>
    <row r="1484" spans="26:29" x14ac:dyDescent="0.2">
      <c r="Z1484" s="99">
        <v>7400</v>
      </c>
      <c r="AA1484" s="99">
        <v>14800</v>
      </c>
      <c r="AB1484" s="99">
        <v>5920</v>
      </c>
      <c r="AC1484" s="99">
        <v>29600</v>
      </c>
    </row>
    <row r="1485" spans="26:29" x14ac:dyDescent="0.2">
      <c r="Z1485" s="99">
        <v>7405</v>
      </c>
      <c r="AA1485" s="99">
        <v>14810</v>
      </c>
      <c r="AB1485" s="99">
        <v>5924</v>
      </c>
      <c r="AC1485" s="99">
        <v>29620</v>
      </c>
    </row>
    <row r="1486" spans="26:29" x14ac:dyDescent="0.2">
      <c r="Z1486" s="99">
        <v>7410</v>
      </c>
      <c r="AA1486" s="99">
        <v>14820</v>
      </c>
      <c r="AB1486" s="99">
        <v>5928</v>
      </c>
      <c r="AC1486" s="99">
        <v>29640</v>
      </c>
    </row>
    <row r="1487" spans="26:29" x14ac:dyDescent="0.2">
      <c r="Z1487" s="99">
        <v>7415</v>
      </c>
      <c r="AA1487" s="99">
        <v>14830</v>
      </c>
      <c r="AB1487" s="99">
        <v>5932</v>
      </c>
      <c r="AC1487" s="99">
        <v>29660</v>
      </c>
    </row>
    <row r="1488" spans="26:29" x14ac:dyDescent="0.2">
      <c r="Z1488" s="99">
        <v>7420</v>
      </c>
      <c r="AA1488" s="99">
        <v>14840</v>
      </c>
      <c r="AB1488" s="99">
        <v>5936</v>
      </c>
      <c r="AC1488" s="99">
        <v>29680</v>
      </c>
    </row>
    <row r="1489" spans="26:29" x14ac:dyDescent="0.2">
      <c r="Z1489" s="99">
        <v>7425</v>
      </c>
      <c r="AA1489" s="99">
        <v>14850</v>
      </c>
      <c r="AB1489" s="99">
        <v>5940</v>
      </c>
      <c r="AC1489" s="99">
        <v>29700</v>
      </c>
    </row>
    <row r="1490" spans="26:29" x14ac:dyDescent="0.2">
      <c r="Z1490" s="99">
        <v>7430</v>
      </c>
      <c r="AA1490" s="99">
        <v>14860</v>
      </c>
      <c r="AB1490" s="99">
        <v>5944</v>
      </c>
      <c r="AC1490" s="99">
        <v>29720</v>
      </c>
    </row>
    <row r="1491" spans="26:29" x14ac:dyDescent="0.2">
      <c r="Z1491" s="99">
        <v>7435</v>
      </c>
      <c r="AA1491" s="99">
        <v>14870</v>
      </c>
      <c r="AB1491" s="99">
        <v>5948</v>
      </c>
      <c r="AC1491" s="99">
        <v>29740</v>
      </c>
    </row>
    <row r="1492" spans="26:29" x14ac:dyDescent="0.2">
      <c r="Z1492" s="99">
        <v>7440</v>
      </c>
      <c r="AA1492" s="99">
        <v>14880</v>
      </c>
      <c r="AB1492" s="99">
        <v>5952</v>
      </c>
      <c r="AC1492" s="99">
        <v>29760</v>
      </c>
    </row>
    <row r="1493" spans="26:29" x14ac:dyDescent="0.2">
      <c r="Z1493" s="99">
        <v>7445</v>
      </c>
      <c r="AA1493" s="99">
        <v>14890</v>
      </c>
      <c r="AB1493" s="99">
        <v>5956</v>
      </c>
      <c r="AC1493" s="99">
        <v>29780</v>
      </c>
    </row>
    <row r="1494" spans="26:29" x14ac:dyDescent="0.2">
      <c r="Z1494" s="99">
        <v>7450</v>
      </c>
      <c r="AA1494" s="99">
        <v>14900</v>
      </c>
      <c r="AB1494" s="99">
        <v>5960</v>
      </c>
      <c r="AC1494" s="99">
        <v>29800</v>
      </c>
    </row>
    <row r="1495" spans="26:29" x14ac:dyDescent="0.2">
      <c r="Z1495" s="99">
        <v>7455</v>
      </c>
      <c r="AA1495" s="99">
        <v>14910</v>
      </c>
      <c r="AB1495" s="99">
        <v>5964</v>
      </c>
      <c r="AC1495" s="99">
        <v>29820</v>
      </c>
    </row>
    <row r="1496" spans="26:29" x14ac:dyDescent="0.2">
      <c r="Z1496" s="99">
        <v>7460</v>
      </c>
      <c r="AA1496" s="99">
        <v>14920</v>
      </c>
      <c r="AB1496" s="99">
        <v>5968</v>
      </c>
      <c r="AC1496" s="99">
        <v>29840</v>
      </c>
    </row>
    <row r="1497" spans="26:29" x14ac:dyDescent="0.2">
      <c r="Z1497" s="99">
        <v>7465</v>
      </c>
      <c r="AA1497" s="99">
        <v>14930</v>
      </c>
      <c r="AB1497" s="99">
        <v>5972</v>
      </c>
      <c r="AC1497" s="99">
        <v>29860</v>
      </c>
    </row>
    <row r="1498" spans="26:29" x14ac:dyDescent="0.2">
      <c r="Z1498" s="99">
        <v>7470</v>
      </c>
      <c r="AA1498" s="99">
        <v>14940</v>
      </c>
      <c r="AB1498" s="99">
        <v>5976</v>
      </c>
      <c r="AC1498" s="99">
        <v>29880</v>
      </c>
    </row>
    <row r="1499" spans="26:29" x14ac:dyDescent="0.2">
      <c r="Z1499" s="99">
        <v>7475</v>
      </c>
      <c r="AA1499" s="99">
        <v>14950</v>
      </c>
      <c r="AB1499" s="99">
        <v>5980</v>
      </c>
      <c r="AC1499" s="99">
        <v>29900</v>
      </c>
    </row>
    <row r="1500" spans="26:29" x14ac:dyDescent="0.2">
      <c r="Z1500" s="99">
        <v>7480</v>
      </c>
      <c r="AA1500" s="99">
        <v>14960</v>
      </c>
      <c r="AB1500" s="99">
        <v>5984</v>
      </c>
      <c r="AC1500" s="99">
        <v>29920</v>
      </c>
    </row>
    <row r="1501" spans="26:29" x14ac:dyDescent="0.2">
      <c r="Z1501" s="99">
        <v>7485</v>
      </c>
      <c r="AA1501" s="99">
        <v>14970</v>
      </c>
      <c r="AB1501" s="99">
        <v>5988</v>
      </c>
      <c r="AC1501" s="99">
        <v>29940</v>
      </c>
    </row>
    <row r="1502" spans="26:29" x14ac:dyDescent="0.2">
      <c r="Z1502" s="99">
        <v>7490</v>
      </c>
      <c r="AA1502" s="99">
        <v>14980</v>
      </c>
      <c r="AB1502" s="99">
        <v>5992</v>
      </c>
      <c r="AC1502" s="99">
        <v>29960</v>
      </c>
    </row>
    <row r="1503" spans="26:29" x14ac:dyDescent="0.2">
      <c r="Z1503" s="99">
        <v>7495</v>
      </c>
      <c r="AA1503" s="99">
        <v>14990</v>
      </c>
      <c r="AB1503" s="99">
        <v>5996</v>
      </c>
      <c r="AC1503" s="99">
        <v>29980</v>
      </c>
    </row>
    <row r="1504" spans="26:29" x14ac:dyDescent="0.2">
      <c r="Z1504" s="99">
        <v>7500</v>
      </c>
      <c r="AA1504" s="99">
        <v>15000</v>
      </c>
      <c r="AB1504" s="99">
        <v>6000</v>
      </c>
      <c r="AC1504" s="99">
        <v>30000</v>
      </c>
    </row>
    <row r="1505" spans="26:29" x14ac:dyDescent="0.2">
      <c r="Z1505" s="99">
        <v>7505</v>
      </c>
      <c r="AA1505" s="99">
        <v>15010</v>
      </c>
      <c r="AB1505" s="99">
        <v>6004</v>
      </c>
      <c r="AC1505" s="99">
        <v>30020</v>
      </c>
    </row>
    <row r="1506" spans="26:29" x14ac:dyDescent="0.2">
      <c r="Z1506" s="99">
        <v>7510</v>
      </c>
      <c r="AA1506" s="99">
        <v>15020</v>
      </c>
      <c r="AB1506" s="99">
        <v>6008</v>
      </c>
      <c r="AC1506" s="99">
        <v>30040</v>
      </c>
    </row>
    <row r="1507" spans="26:29" x14ac:dyDescent="0.2">
      <c r="Z1507" s="99">
        <v>7515</v>
      </c>
      <c r="AA1507" s="99">
        <v>15030</v>
      </c>
      <c r="AB1507" s="99">
        <v>6012</v>
      </c>
      <c r="AC1507" s="99">
        <v>30060</v>
      </c>
    </row>
    <row r="1508" spans="26:29" x14ac:dyDescent="0.2">
      <c r="Z1508" s="99">
        <v>7520</v>
      </c>
      <c r="AA1508" s="99">
        <v>15040</v>
      </c>
      <c r="AB1508" s="99">
        <v>6016</v>
      </c>
      <c r="AC1508" s="99">
        <v>30080</v>
      </c>
    </row>
    <row r="1509" spans="26:29" x14ac:dyDescent="0.2">
      <c r="Z1509" s="99">
        <v>7525</v>
      </c>
      <c r="AA1509" s="99">
        <v>15050</v>
      </c>
      <c r="AB1509" s="99">
        <v>6020</v>
      </c>
      <c r="AC1509" s="99">
        <v>30100</v>
      </c>
    </row>
    <row r="1510" spans="26:29" x14ac:dyDescent="0.2">
      <c r="Z1510" s="99">
        <v>7530</v>
      </c>
      <c r="AA1510" s="99">
        <v>15060</v>
      </c>
      <c r="AB1510" s="99">
        <v>6024</v>
      </c>
      <c r="AC1510" s="99">
        <v>30120</v>
      </c>
    </row>
    <row r="1511" spans="26:29" x14ac:dyDescent="0.2">
      <c r="Z1511" s="99">
        <v>7535</v>
      </c>
      <c r="AA1511" s="99">
        <v>15070</v>
      </c>
      <c r="AB1511" s="99">
        <v>6028</v>
      </c>
      <c r="AC1511" s="99">
        <v>30140</v>
      </c>
    </row>
    <row r="1512" spans="26:29" x14ac:dyDescent="0.2">
      <c r="Z1512" s="99">
        <v>7540</v>
      </c>
      <c r="AA1512" s="99">
        <v>15080</v>
      </c>
      <c r="AB1512" s="99">
        <v>6032</v>
      </c>
      <c r="AC1512" s="99">
        <v>30160</v>
      </c>
    </row>
    <row r="1513" spans="26:29" x14ac:dyDescent="0.2">
      <c r="Z1513" s="99">
        <v>7545</v>
      </c>
      <c r="AA1513" s="99">
        <v>15090</v>
      </c>
      <c r="AB1513" s="99">
        <v>6036</v>
      </c>
      <c r="AC1513" s="99">
        <v>30180</v>
      </c>
    </row>
    <row r="1514" spans="26:29" x14ac:dyDescent="0.2">
      <c r="Z1514" s="99">
        <v>7550</v>
      </c>
      <c r="AA1514" s="99">
        <v>15100</v>
      </c>
      <c r="AB1514" s="99">
        <v>6040</v>
      </c>
      <c r="AC1514" s="99">
        <v>30200</v>
      </c>
    </row>
    <row r="1515" spans="26:29" x14ac:dyDescent="0.2">
      <c r="Z1515" s="99">
        <v>7555</v>
      </c>
      <c r="AA1515" s="99">
        <v>15110</v>
      </c>
      <c r="AB1515" s="99">
        <v>6044</v>
      </c>
      <c r="AC1515" s="99">
        <v>30220</v>
      </c>
    </row>
    <row r="1516" spans="26:29" x14ac:dyDescent="0.2">
      <c r="Z1516" s="99">
        <v>7560</v>
      </c>
      <c r="AA1516" s="99">
        <v>15120</v>
      </c>
      <c r="AB1516" s="99">
        <v>6048</v>
      </c>
      <c r="AC1516" s="99">
        <v>30240</v>
      </c>
    </row>
    <row r="1517" spans="26:29" x14ac:dyDescent="0.2">
      <c r="Z1517" s="99">
        <v>7565</v>
      </c>
      <c r="AA1517" s="99">
        <v>15130</v>
      </c>
      <c r="AB1517" s="99">
        <v>6052</v>
      </c>
      <c r="AC1517" s="99">
        <v>30260</v>
      </c>
    </row>
    <row r="1518" spans="26:29" x14ac:dyDescent="0.2">
      <c r="Z1518" s="99">
        <v>7570</v>
      </c>
      <c r="AA1518" s="99">
        <v>15140</v>
      </c>
      <c r="AB1518" s="99">
        <v>6056</v>
      </c>
      <c r="AC1518" s="99">
        <v>30280</v>
      </c>
    </row>
    <row r="1519" spans="26:29" x14ac:dyDescent="0.2">
      <c r="Z1519" s="99">
        <v>7575</v>
      </c>
      <c r="AA1519" s="99">
        <v>15150</v>
      </c>
      <c r="AB1519" s="99">
        <v>6060</v>
      </c>
      <c r="AC1519" s="99">
        <v>30300</v>
      </c>
    </row>
    <row r="1520" spans="26:29" x14ac:dyDescent="0.2">
      <c r="Z1520" s="99">
        <v>7580</v>
      </c>
      <c r="AA1520" s="99">
        <v>15160</v>
      </c>
      <c r="AB1520" s="99">
        <v>6064</v>
      </c>
      <c r="AC1520" s="99">
        <v>30320</v>
      </c>
    </row>
    <row r="1521" spans="26:29" x14ac:dyDescent="0.2">
      <c r="Z1521" s="99">
        <v>7585</v>
      </c>
      <c r="AA1521" s="99">
        <v>15170</v>
      </c>
      <c r="AB1521" s="99">
        <v>6068</v>
      </c>
      <c r="AC1521" s="99">
        <v>30340</v>
      </c>
    </row>
    <row r="1522" spans="26:29" x14ac:dyDescent="0.2">
      <c r="Z1522" s="99">
        <v>7590</v>
      </c>
      <c r="AA1522" s="99">
        <v>15180</v>
      </c>
      <c r="AB1522" s="99">
        <v>6072</v>
      </c>
      <c r="AC1522" s="99">
        <v>30360</v>
      </c>
    </row>
    <row r="1523" spans="26:29" x14ac:dyDescent="0.2">
      <c r="Z1523" s="99">
        <v>7595</v>
      </c>
      <c r="AA1523" s="99">
        <v>15190</v>
      </c>
      <c r="AB1523" s="99">
        <v>6076</v>
      </c>
      <c r="AC1523" s="99">
        <v>30380</v>
      </c>
    </row>
    <row r="1524" spans="26:29" x14ac:dyDescent="0.2">
      <c r="Z1524" s="99">
        <v>7600</v>
      </c>
      <c r="AA1524" s="99">
        <v>15200</v>
      </c>
      <c r="AB1524" s="99">
        <v>6080</v>
      </c>
      <c r="AC1524" s="99">
        <v>30400</v>
      </c>
    </row>
    <row r="1525" spans="26:29" x14ac:dyDescent="0.2">
      <c r="Z1525" s="99">
        <v>7605</v>
      </c>
      <c r="AA1525" s="99">
        <v>15210</v>
      </c>
      <c r="AB1525" s="99">
        <v>6084</v>
      </c>
      <c r="AC1525" s="99">
        <v>30420</v>
      </c>
    </row>
    <row r="1526" spans="26:29" x14ac:dyDescent="0.2">
      <c r="Z1526" s="99">
        <v>7610</v>
      </c>
      <c r="AA1526" s="99">
        <v>15220</v>
      </c>
      <c r="AB1526" s="99">
        <v>6088</v>
      </c>
      <c r="AC1526" s="99">
        <v>30440</v>
      </c>
    </row>
    <row r="1527" spans="26:29" x14ac:dyDescent="0.2">
      <c r="Z1527" s="99">
        <v>7615</v>
      </c>
      <c r="AA1527" s="99">
        <v>15230</v>
      </c>
      <c r="AB1527" s="99">
        <v>6092</v>
      </c>
      <c r="AC1527" s="99">
        <v>30460</v>
      </c>
    </row>
    <row r="1528" spans="26:29" x14ac:dyDescent="0.2">
      <c r="Z1528" s="99">
        <v>7620</v>
      </c>
      <c r="AA1528" s="99">
        <v>15240</v>
      </c>
      <c r="AB1528" s="99">
        <v>6096</v>
      </c>
      <c r="AC1528" s="99">
        <v>30480</v>
      </c>
    </row>
    <row r="1529" spans="26:29" x14ac:dyDescent="0.2">
      <c r="Z1529" s="99">
        <v>7625</v>
      </c>
      <c r="AA1529" s="99">
        <v>15250</v>
      </c>
      <c r="AB1529" s="99">
        <v>6100</v>
      </c>
      <c r="AC1529" s="99">
        <v>30500</v>
      </c>
    </row>
    <row r="1530" spans="26:29" x14ac:dyDescent="0.2">
      <c r="Z1530" s="99">
        <v>7630</v>
      </c>
      <c r="AA1530" s="99">
        <v>15260</v>
      </c>
      <c r="AB1530" s="99">
        <v>6104</v>
      </c>
      <c r="AC1530" s="99">
        <v>30520</v>
      </c>
    </row>
    <row r="1531" spans="26:29" x14ac:dyDescent="0.2">
      <c r="Z1531" s="99">
        <v>7635</v>
      </c>
      <c r="AA1531" s="99">
        <v>15270</v>
      </c>
      <c r="AB1531" s="99">
        <v>6108</v>
      </c>
      <c r="AC1531" s="99">
        <v>30540</v>
      </c>
    </row>
    <row r="1532" spans="26:29" x14ac:dyDescent="0.2">
      <c r="Z1532" s="99">
        <v>7640</v>
      </c>
      <c r="AA1532" s="99">
        <v>15280</v>
      </c>
      <c r="AB1532" s="99">
        <v>6112</v>
      </c>
      <c r="AC1532" s="99">
        <v>30560</v>
      </c>
    </row>
    <row r="1533" spans="26:29" x14ac:dyDescent="0.2">
      <c r="Z1533" s="99">
        <v>7645</v>
      </c>
      <c r="AA1533" s="99">
        <v>15290</v>
      </c>
      <c r="AB1533" s="99">
        <v>6116</v>
      </c>
      <c r="AC1533" s="99">
        <v>30580</v>
      </c>
    </row>
    <row r="1534" spans="26:29" x14ac:dyDescent="0.2">
      <c r="Z1534" s="99">
        <v>7650</v>
      </c>
      <c r="AA1534" s="99">
        <v>15300</v>
      </c>
      <c r="AB1534" s="99">
        <v>6120</v>
      </c>
      <c r="AC1534" s="99">
        <v>30600</v>
      </c>
    </row>
    <row r="1535" spans="26:29" x14ac:dyDescent="0.2">
      <c r="Z1535" s="99">
        <v>7655</v>
      </c>
      <c r="AA1535" s="99">
        <v>15310</v>
      </c>
      <c r="AB1535" s="99">
        <v>6124</v>
      </c>
      <c r="AC1535" s="99">
        <v>30620</v>
      </c>
    </row>
    <row r="1536" spans="26:29" x14ac:dyDescent="0.2">
      <c r="Z1536" s="99">
        <v>7660</v>
      </c>
      <c r="AA1536" s="99">
        <v>15320</v>
      </c>
      <c r="AB1536" s="99">
        <v>6128</v>
      </c>
      <c r="AC1536" s="99">
        <v>30640</v>
      </c>
    </row>
    <row r="1537" spans="26:29" x14ac:dyDescent="0.2">
      <c r="Z1537" s="99">
        <v>7665</v>
      </c>
      <c r="AA1537" s="99">
        <v>15330</v>
      </c>
      <c r="AB1537" s="99">
        <v>6132</v>
      </c>
      <c r="AC1537" s="99">
        <v>30660</v>
      </c>
    </row>
    <row r="1538" spans="26:29" x14ac:dyDescent="0.2">
      <c r="Z1538" s="99">
        <v>7670</v>
      </c>
      <c r="AA1538" s="99">
        <v>15340</v>
      </c>
      <c r="AB1538" s="99">
        <v>6136</v>
      </c>
      <c r="AC1538" s="99">
        <v>30680</v>
      </c>
    </row>
    <row r="1539" spans="26:29" x14ac:dyDescent="0.2">
      <c r="Z1539" s="99">
        <v>7675</v>
      </c>
      <c r="AA1539" s="99">
        <v>15350</v>
      </c>
      <c r="AB1539" s="99">
        <v>6140</v>
      </c>
      <c r="AC1539" s="99">
        <v>30700</v>
      </c>
    </row>
    <row r="1540" spans="26:29" x14ac:dyDescent="0.2">
      <c r="Z1540" s="99">
        <v>7680</v>
      </c>
      <c r="AA1540" s="99">
        <v>15360</v>
      </c>
      <c r="AB1540" s="99">
        <v>6144</v>
      </c>
      <c r="AC1540" s="99">
        <v>30720</v>
      </c>
    </row>
    <row r="1541" spans="26:29" x14ac:dyDescent="0.2">
      <c r="Z1541" s="99">
        <v>7685</v>
      </c>
      <c r="AA1541" s="99">
        <v>15370</v>
      </c>
      <c r="AB1541" s="99">
        <v>6148</v>
      </c>
      <c r="AC1541" s="99">
        <v>30740</v>
      </c>
    </row>
    <row r="1542" spans="26:29" x14ac:dyDescent="0.2">
      <c r="Z1542" s="99">
        <v>7690</v>
      </c>
      <c r="AA1542" s="99">
        <v>15380</v>
      </c>
      <c r="AB1542" s="99">
        <v>6152</v>
      </c>
      <c r="AC1542" s="99">
        <v>30760</v>
      </c>
    </row>
    <row r="1543" spans="26:29" x14ac:dyDescent="0.2">
      <c r="Z1543" s="99">
        <v>7695</v>
      </c>
      <c r="AA1543" s="99">
        <v>15390</v>
      </c>
      <c r="AB1543" s="99">
        <v>6156</v>
      </c>
      <c r="AC1543" s="99">
        <v>30780</v>
      </c>
    </row>
    <row r="1544" spans="26:29" x14ac:dyDescent="0.2">
      <c r="Z1544" s="99">
        <v>7700</v>
      </c>
      <c r="AA1544" s="99">
        <v>15400</v>
      </c>
      <c r="AB1544" s="99">
        <v>6160</v>
      </c>
      <c r="AC1544" s="99">
        <v>30800</v>
      </c>
    </row>
    <row r="1545" spans="26:29" x14ac:dyDescent="0.2">
      <c r="Z1545" s="99">
        <v>7705</v>
      </c>
      <c r="AA1545" s="99">
        <v>15410</v>
      </c>
      <c r="AB1545" s="99">
        <v>6164</v>
      </c>
      <c r="AC1545" s="99">
        <v>30820</v>
      </c>
    </row>
    <row r="1546" spans="26:29" x14ac:dyDescent="0.2">
      <c r="Z1546" s="99">
        <v>7710</v>
      </c>
      <c r="AA1546" s="99">
        <v>15420</v>
      </c>
      <c r="AB1546" s="99">
        <v>6168</v>
      </c>
      <c r="AC1546" s="99">
        <v>30840</v>
      </c>
    </row>
    <row r="1547" spans="26:29" x14ac:dyDescent="0.2">
      <c r="Z1547" s="99">
        <v>7715</v>
      </c>
      <c r="AA1547" s="99">
        <v>15430</v>
      </c>
      <c r="AB1547" s="99">
        <v>6172</v>
      </c>
      <c r="AC1547" s="99">
        <v>30860</v>
      </c>
    </row>
    <row r="1548" spans="26:29" x14ac:dyDescent="0.2">
      <c r="Z1548" s="99">
        <v>7720</v>
      </c>
      <c r="AA1548" s="99">
        <v>15440</v>
      </c>
      <c r="AB1548" s="99">
        <v>6176</v>
      </c>
      <c r="AC1548" s="99">
        <v>30880</v>
      </c>
    </row>
    <row r="1549" spans="26:29" x14ac:dyDescent="0.2">
      <c r="Z1549" s="99">
        <v>7725</v>
      </c>
      <c r="AA1549" s="99">
        <v>15450</v>
      </c>
      <c r="AB1549" s="99">
        <v>6180</v>
      </c>
      <c r="AC1549" s="99">
        <v>30900</v>
      </c>
    </row>
    <row r="1550" spans="26:29" x14ac:dyDescent="0.2">
      <c r="Z1550" s="99">
        <v>7730</v>
      </c>
      <c r="AA1550" s="99">
        <v>15460</v>
      </c>
      <c r="AB1550" s="99">
        <v>6184</v>
      </c>
      <c r="AC1550" s="99">
        <v>30920</v>
      </c>
    </row>
    <row r="1551" spans="26:29" x14ac:dyDescent="0.2">
      <c r="Z1551" s="99">
        <v>7735</v>
      </c>
      <c r="AA1551" s="99">
        <v>15470</v>
      </c>
      <c r="AB1551" s="99">
        <v>6188</v>
      </c>
      <c r="AC1551" s="99">
        <v>30940</v>
      </c>
    </row>
    <row r="1552" spans="26:29" x14ac:dyDescent="0.2">
      <c r="Z1552" s="99">
        <v>7740</v>
      </c>
      <c r="AA1552" s="99">
        <v>15480</v>
      </c>
      <c r="AB1552" s="99">
        <v>6192</v>
      </c>
      <c r="AC1552" s="99">
        <v>30960</v>
      </c>
    </row>
    <row r="1553" spans="26:29" x14ac:dyDescent="0.2">
      <c r="Z1553" s="99">
        <v>7745</v>
      </c>
      <c r="AA1553" s="99">
        <v>15490</v>
      </c>
      <c r="AB1553" s="99">
        <v>6196</v>
      </c>
      <c r="AC1553" s="99">
        <v>30980</v>
      </c>
    </row>
    <row r="1554" spans="26:29" x14ac:dyDescent="0.2">
      <c r="Z1554" s="99">
        <v>7750</v>
      </c>
      <c r="AA1554" s="99">
        <v>15500</v>
      </c>
      <c r="AB1554" s="99">
        <v>6200</v>
      </c>
      <c r="AC1554" s="99">
        <v>31000</v>
      </c>
    </row>
    <row r="1555" spans="26:29" x14ac:dyDescent="0.2">
      <c r="Z1555" s="99">
        <v>7755</v>
      </c>
      <c r="AA1555" s="99">
        <v>15510</v>
      </c>
      <c r="AB1555" s="99">
        <v>6204</v>
      </c>
      <c r="AC1555" s="99">
        <v>31020</v>
      </c>
    </row>
    <row r="1556" spans="26:29" x14ac:dyDescent="0.2">
      <c r="Z1556" s="99">
        <v>7760</v>
      </c>
      <c r="AA1556" s="99">
        <v>15520</v>
      </c>
      <c r="AB1556" s="99">
        <v>6208</v>
      </c>
      <c r="AC1556" s="99">
        <v>31040</v>
      </c>
    </row>
    <row r="1557" spans="26:29" x14ac:dyDescent="0.2">
      <c r="Z1557" s="99">
        <v>7765</v>
      </c>
      <c r="AA1557" s="99">
        <v>15530</v>
      </c>
      <c r="AB1557" s="99">
        <v>6212</v>
      </c>
      <c r="AC1557" s="99">
        <v>31060</v>
      </c>
    </row>
    <row r="1558" spans="26:29" x14ac:dyDescent="0.2">
      <c r="Z1558" s="99">
        <v>7770</v>
      </c>
      <c r="AA1558" s="99">
        <v>15540</v>
      </c>
      <c r="AB1558" s="99">
        <v>6216</v>
      </c>
      <c r="AC1558" s="99">
        <v>31080</v>
      </c>
    </row>
    <row r="1559" spans="26:29" x14ac:dyDescent="0.2">
      <c r="Z1559" s="99">
        <v>7775</v>
      </c>
      <c r="AA1559" s="99">
        <v>15550</v>
      </c>
      <c r="AB1559" s="99">
        <v>6220</v>
      </c>
      <c r="AC1559" s="99">
        <v>31100</v>
      </c>
    </row>
    <row r="1560" spans="26:29" x14ac:dyDescent="0.2">
      <c r="Z1560" s="99">
        <v>7780</v>
      </c>
      <c r="AA1560" s="99">
        <v>15560</v>
      </c>
      <c r="AB1560" s="99">
        <v>6224</v>
      </c>
      <c r="AC1560" s="99">
        <v>31120</v>
      </c>
    </row>
    <row r="1561" spans="26:29" x14ac:dyDescent="0.2">
      <c r="Z1561" s="99">
        <v>7785</v>
      </c>
      <c r="AA1561" s="99">
        <v>15570</v>
      </c>
      <c r="AB1561" s="99">
        <v>6228</v>
      </c>
      <c r="AC1561" s="99">
        <v>31140</v>
      </c>
    </row>
    <row r="1562" spans="26:29" x14ac:dyDescent="0.2">
      <c r="Z1562" s="99">
        <v>7790</v>
      </c>
      <c r="AA1562" s="99">
        <v>15580</v>
      </c>
      <c r="AB1562" s="99">
        <v>6232</v>
      </c>
      <c r="AC1562" s="99">
        <v>31160</v>
      </c>
    </row>
    <row r="1563" spans="26:29" x14ac:dyDescent="0.2">
      <c r="Z1563" s="99">
        <v>7795</v>
      </c>
      <c r="AA1563" s="99">
        <v>15590</v>
      </c>
      <c r="AB1563" s="99">
        <v>6236</v>
      </c>
      <c r="AC1563" s="99">
        <v>31180</v>
      </c>
    </row>
    <row r="1564" spans="26:29" x14ac:dyDescent="0.2">
      <c r="Z1564" s="99">
        <v>7800</v>
      </c>
      <c r="AA1564" s="99">
        <v>15600</v>
      </c>
      <c r="AB1564" s="99">
        <v>6240</v>
      </c>
      <c r="AC1564" s="99">
        <v>31200</v>
      </c>
    </row>
    <row r="1565" spans="26:29" x14ac:dyDescent="0.2">
      <c r="Z1565" s="99">
        <v>7805</v>
      </c>
      <c r="AA1565" s="99">
        <v>15610</v>
      </c>
      <c r="AB1565" s="99">
        <v>6244</v>
      </c>
      <c r="AC1565" s="99">
        <v>31220</v>
      </c>
    </row>
    <row r="1566" spans="26:29" x14ac:dyDescent="0.2">
      <c r="Z1566" s="99">
        <v>7810</v>
      </c>
      <c r="AA1566" s="99">
        <v>15620</v>
      </c>
      <c r="AB1566" s="99">
        <v>6248</v>
      </c>
      <c r="AC1566" s="99">
        <v>31240</v>
      </c>
    </row>
    <row r="1567" spans="26:29" x14ac:dyDescent="0.2">
      <c r="Z1567" s="99">
        <v>7815</v>
      </c>
      <c r="AA1567" s="99">
        <v>15630</v>
      </c>
      <c r="AB1567" s="99">
        <v>6252</v>
      </c>
      <c r="AC1567" s="99">
        <v>31260</v>
      </c>
    </row>
    <row r="1568" spans="26:29" x14ac:dyDescent="0.2">
      <c r="Z1568" s="99">
        <v>7820</v>
      </c>
      <c r="AA1568" s="99">
        <v>15640</v>
      </c>
      <c r="AB1568" s="99">
        <v>6256</v>
      </c>
      <c r="AC1568" s="99">
        <v>31280</v>
      </c>
    </row>
    <row r="1569" spans="26:29" x14ac:dyDescent="0.2">
      <c r="Z1569" s="99">
        <v>7825</v>
      </c>
      <c r="AA1569" s="99">
        <v>15650</v>
      </c>
      <c r="AB1569" s="99">
        <v>6260</v>
      </c>
      <c r="AC1569" s="99">
        <v>31300</v>
      </c>
    </row>
    <row r="1570" spans="26:29" x14ac:dyDescent="0.2">
      <c r="Z1570" s="99">
        <v>7830</v>
      </c>
      <c r="AA1570" s="99">
        <v>15660</v>
      </c>
      <c r="AB1570" s="99">
        <v>6264</v>
      </c>
      <c r="AC1570" s="99">
        <v>31320</v>
      </c>
    </row>
    <row r="1571" spans="26:29" x14ac:dyDescent="0.2">
      <c r="Z1571" s="99">
        <v>7835</v>
      </c>
      <c r="AA1571" s="99">
        <v>15670</v>
      </c>
      <c r="AB1571" s="99">
        <v>6268</v>
      </c>
      <c r="AC1571" s="99">
        <v>31340</v>
      </c>
    </row>
    <row r="1572" spans="26:29" x14ac:dyDescent="0.2">
      <c r="Z1572" s="99">
        <v>7840</v>
      </c>
      <c r="AA1572" s="99">
        <v>15680</v>
      </c>
      <c r="AB1572" s="99">
        <v>6272</v>
      </c>
      <c r="AC1572" s="99">
        <v>31360</v>
      </c>
    </row>
    <row r="1573" spans="26:29" x14ac:dyDescent="0.2">
      <c r="Z1573" s="99">
        <v>7845</v>
      </c>
      <c r="AA1573" s="99">
        <v>15690</v>
      </c>
      <c r="AB1573" s="99">
        <v>6276</v>
      </c>
      <c r="AC1573" s="99">
        <v>31380</v>
      </c>
    </row>
    <row r="1574" spans="26:29" x14ac:dyDescent="0.2">
      <c r="Z1574" s="99">
        <v>7850</v>
      </c>
      <c r="AA1574" s="99">
        <v>15700</v>
      </c>
      <c r="AB1574" s="99">
        <v>6280</v>
      </c>
      <c r="AC1574" s="99">
        <v>31400</v>
      </c>
    </row>
    <row r="1575" spans="26:29" x14ac:dyDescent="0.2">
      <c r="Z1575" s="99">
        <v>7855</v>
      </c>
      <c r="AA1575" s="99">
        <v>15710</v>
      </c>
      <c r="AB1575" s="99">
        <v>6284</v>
      </c>
      <c r="AC1575" s="99">
        <v>31420</v>
      </c>
    </row>
    <row r="1576" spans="26:29" x14ac:dyDescent="0.2">
      <c r="Z1576" s="99">
        <v>7860</v>
      </c>
      <c r="AA1576" s="99">
        <v>15720</v>
      </c>
      <c r="AB1576" s="99">
        <v>6288</v>
      </c>
      <c r="AC1576" s="99">
        <v>31440</v>
      </c>
    </row>
    <row r="1577" spans="26:29" x14ac:dyDescent="0.2">
      <c r="Z1577" s="99">
        <v>7865</v>
      </c>
      <c r="AA1577" s="99">
        <v>15730</v>
      </c>
      <c r="AB1577" s="99">
        <v>6292</v>
      </c>
      <c r="AC1577" s="99">
        <v>31460</v>
      </c>
    </row>
    <row r="1578" spans="26:29" x14ac:dyDescent="0.2">
      <c r="Z1578" s="99">
        <v>7870</v>
      </c>
      <c r="AA1578" s="99">
        <v>15740</v>
      </c>
      <c r="AB1578" s="99">
        <v>6296</v>
      </c>
      <c r="AC1578" s="99">
        <v>31480</v>
      </c>
    </row>
    <row r="1579" spans="26:29" x14ac:dyDescent="0.2">
      <c r="Z1579" s="99">
        <v>7875</v>
      </c>
      <c r="AA1579" s="99">
        <v>15750</v>
      </c>
      <c r="AB1579" s="99">
        <v>6300</v>
      </c>
      <c r="AC1579" s="99">
        <v>31500</v>
      </c>
    </row>
    <row r="1580" spans="26:29" x14ac:dyDescent="0.2">
      <c r="Z1580" s="99">
        <v>7880</v>
      </c>
      <c r="AA1580" s="99">
        <v>15760</v>
      </c>
      <c r="AB1580" s="99">
        <v>6304</v>
      </c>
      <c r="AC1580" s="99">
        <v>31520</v>
      </c>
    </row>
    <row r="1581" spans="26:29" x14ac:dyDescent="0.2">
      <c r="Z1581" s="99">
        <v>7885</v>
      </c>
      <c r="AA1581" s="99">
        <v>15770</v>
      </c>
      <c r="AB1581" s="99">
        <v>6308</v>
      </c>
      <c r="AC1581" s="99">
        <v>31540</v>
      </c>
    </row>
    <row r="1582" spans="26:29" x14ac:dyDescent="0.2">
      <c r="Z1582" s="99">
        <v>7890</v>
      </c>
      <c r="AA1582" s="99">
        <v>15780</v>
      </c>
      <c r="AB1582" s="99">
        <v>6312</v>
      </c>
      <c r="AC1582" s="99">
        <v>31560</v>
      </c>
    </row>
    <row r="1583" spans="26:29" x14ac:dyDescent="0.2">
      <c r="Z1583" s="99">
        <v>7895</v>
      </c>
      <c r="AA1583" s="99">
        <v>15790</v>
      </c>
      <c r="AB1583" s="99">
        <v>6316</v>
      </c>
      <c r="AC1583" s="99">
        <v>31580</v>
      </c>
    </row>
    <row r="1584" spans="26:29" x14ac:dyDescent="0.2">
      <c r="Z1584" s="99">
        <v>7900</v>
      </c>
      <c r="AA1584" s="99">
        <v>15800</v>
      </c>
      <c r="AB1584" s="99">
        <v>6320</v>
      </c>
      <c r="AC1584" s="99">
        <v>31600</v>
      </c>
    </row>
    <row r="1585" spans="26:29" x14ac:dyDescent="0.2">
      <c r="Z1585" s="99">
        <v>7905</v>
      </c>
      <c r="AA1585" s="99">
        <v>15810</v>
      </c>
      <c r="AB1585" s="99">
        <v>6324</v>
      </c>
      <c r="AC1585" s="99">
        <v>31620</v>
      </c>
    </row>
    <row r="1586" spans="26:29" x14ac:dyDescent="0.2">
      <c r="Z1586" s="99">
        <v>7910</v>
      </c>
      <c r="AA1586" s="99">
        <v>15820</v>
      </c>
      <c r="AB1586" s="99">
        <v>6328</v>
      </c>
      <c r="AC1586" s="99">
        <v>31640</v>
      </c>
    </row>
    <row r="1587" spans="26:29" x14ac:dyDescent="0.2">
      <c r="Z1587" s="99">
        <v>7915</v>
      </c>
      <c r="AA1587" s="99">
        <v>15830</v>
      </c>
      <c r="AB1587" s="99">
        <v>6332</v>
      </c>
      <c r="AC1587" s="99">
        <v>31660</v>
      </c>
    </row>
    <row r="1588" spans="26:29" x14ac:dyDescent="0.2">
      <c r="Z1588" s="99">
        <v>7920</v>
      </c>
      <c r="AA1588" s="99">
        <v>15840</v>
      </c>
      <c r="AB1588" s="99">
        <v>6336</v>
      </c>
      <c r="AC1588" s="99">
        <v>31680</v>
      </c>
    </row>
    <row r="1589" spans="26:29" x14ac:dyDescent="0.2">
      <c r="Z1589" s="99">
        <v>7925</v>
      </c>
      <c r="AA1589" s="99">
        <v>15850</v>
      </c>
      <c r="AB1589" s="99">
        <v>6340</v>
      </c>
      <c r="AC1589" s="99">
        <v>31700</v>
      </c>
    </row>
    <row r="1590" spans="26:29" x14ac:dyDescent="0.2">
      <c r="Z1590" s="99">
        <v>7930</v>
      </c>
      <c r="AA1590" s="99">
        <v>15860</v>
      </c>
      <c r="AB1590" s="99">
        <v>6344</v>
      </c>
      <c r="AC1590" s="99">
        <v>31720</v>
      </c>
    </row>
    <row r="1591" spans="26:29" x14ac:dyDescent="0.2">
      <c r="Z1591" s="99">
        <v>7935</v>
      </c>
      <c r="AA1591" s="99">
        <v>15870</v>
      </c>
      <c r="AB1591" s="99">
        <v>6348</v>
      </c>
      <c r="AC1591" s="99">
        <v>31740</v>
      </c>
    </row>
    <row r="1592" spans="26:29" x14ac:dyDescent="0.2">
      <c r="Z1592" s="99">
        <v>7940</v>
      </c>
      <c r="AA1592" s="99">
        <v>15880</v>
      </c>
      <c r="AB1592" s="99">
        <v>6352</v>
      </c>
      <c r="AC1592" s="99">
        <v>31760</v>
      </c>
    </row>
    <row r="1593" spans="26:29" x14ac:dyDescent="0.2">
      <c r="Z1593" s="99">
        <v>7945</v>
      </c>
      <c r="AA1593" s="99">
        <v>15890</v>
      </c>
      <c r="AB1593" s="99">
        <v>6356</v>
      </c>
      <c r="AC1593" s="99">
        <v>31780</v>
      </c>
    </row>
    <row r="1594" spans="26:29" x14ac:dyDescent="0.2">
      <c r="Z1594" s="99">
        <v>7950</v>
      </c>
      <c r="AA1594" s="99">
        <v>15900</v>
      </c>
      <c r="AB1594" s="99">
        <v>6360</v>
      </c>
      <c r="AC1594" s="99">
        <v>31800</v>
      </c>
    </row>
    <row r="1595" spans="26:29" x14ac:dyDescent="0.2">
      <c r="Z1595" s="99">
        <v>7955</v>
      </c>
      <c r="AA1595" s="99">
        <v>15910</v>
      </c>
      <c r="AB1595" s="99">
        <v>6364</v>
      </c>
      <c r="AC1595" s="99">
        <v>31820</v>
      </c>
    </row>
    <row r="1596" spans="26:29" x14ac:dyDescent="0.2">
      <c r="Z1596" s="99">
        <v>7960</v>
      </c>
      <c r="AA1596" s="99">
        <v>15920</v>
      </c>
      <c r="AB1596" s="99">
        <v>6368</v>
      </c>
      <c r="AC1596" s="99">
        <v>31840</v>
      </c>
    </row>
    <row r="1597" spans="26:29" x14ac:dyDescent="0.2">
      <c r="Z1597" s="99">
        <v>7965</v>
      </c>
      <c r="AA1597" s="99">
        <v>15930</v>
      </c>
      <c r="AB1597" s="99">
        <v>6372</v>
      </c>
      <c r="AC1597" s="99">
        <v>31860</v>
      </c>
    </row>
    <row r="1598" spans="26:29" x14ac:dyDescent="0.2">
      <c r="Z1598" s="99">
        <v>7970</v>
      </c>
      <c r="AA1598" s="99">
        <v>15940</v>
      </c>
      <c r="AB1598" s="99">
        <v>6376</v>
      </c>
      <c r="AC1598" s="99">
        <v>31880</v>
      </c>
    </row>
    <row r="1599" spans="26:29" x14ac:dyDescent="0.2">
      <c r="Z1599" s="99">
        <v>7975</v>
      </c>
      <c r="AA1599" s="99">
        <v>15950</v>
      </c>
      <c r="AB1599" s="99">
        <v>6380</v>
      </c>
      <c r="AC1599" s="99">
        <v>31900</v>
      </c>
    </row>
    <row r="1600" spans="26:29" x14ac:dyDescent="0.2">
      <c r="Z1600" s="99">
        <v>7980</v>
      </c>
      <c r="AA1600" s="99">
        <v>15960</v>
      </c>
      <c r="AB1600" s="99">
        <v>6384</v>
      </c>
      <c r="AC1600" s="99">
        <v>31920</v>
      </c>
    </row>
    <row r="1601" spans="26:29" x14ac:dyDescent="0.2">
      <c r="Z1601" s="99">
        <v>7985</v>
      </c>
      <c r="AA1601" s="99">
        <v>15970</v>
      </c>
      <c r="AB1601" s="99">
        <v>6388</v>
      </c>
      <c r="AC1601" s="99">
        <v>31940</v>
      </c>
    </row>
    <row r="1602" spans="26:29" x14ac:dyDescent="0.2">
      <c r="Z1602" s="99">
        <v>7990</v>
      </c>
      <c r="AA1602" s="99">
        <v>15980</v>
      </c>
      <c r="AB1602" s="99">
        <v>6392</v>
      </c>
      <c r="AC1602" s="99">
        <v>31960</v>
      </c>
    </row>
    <row r="1603" spans="26:29" x14ac:dyDescent="0.2">
      <c r="Z1603" s="99">
        <v>7995</v>
      </c>
      <c r="AA1603" s="99">
        <v>15990</v>
      </c>
      <c r="AB1603" s="99">
        <v>6396</v>
      </c>
      <c r="AC1603" s="99">
        <v>31980</v>
      </c>
    </row>
    <row r="1604" spans="26:29" x14ac:dyDescent="0.2">
      <c r="Z1604" s="99">
        <v>8000</v>
      </c>
      <c r="AA1604" s="99">
        <v>16000</v>
      </c>
      <c r="AB1604" s="99">
        <v>6400</v>
      </c>
      <c r="AC1604" s="99">
        <v>32000</v>
      </c>
    </row>
  </sheetData>
  <sheetProtection password="C46D" sheet="1" objects="1" scenarios="1" selectLockedCells="1"/>
  <mergeCells count="138">
    <mergeCell ref="I140:S140"/>
    <mergeCell ref="I63:X63"/>
    <mergeCell ref="D122:D128"/>
    <mergeCell ref="A142:A148"/>
    <mergeCell ref="D142:D148"/>
    <mergeCell ref="A1:X1"/>
    <mergeCell ref="B12:B13"/>
    <mergeCell ref="B8:B9"/>
    <mergeCell ref="B6:B7"/>
    <mergeCell ref="C143:C145"/>
    <mergeCell ref="C146:C148"/>
    <mergeCell ref="C136:C138"/>
    <mergeCell ref="A50:A51"/>
    <mergeCell ref="C54:C55"/>
    <mergeCell ref="I75:R75"/>
    <mergeCell ref="C122:C125"/>
    <mergeCell ref="C59:C61"/>
    <mergeCell ref="D59:D61"/>
    <mergeCell ref="C77:C79"/>
    <mergeCell ref="C80:C82"/>
    <mergeCell ref="I130:S130"/>
    <mergeCell ref="I120:S120"/>
    <mergeCell ref="G2:H2"/>
    <mergeCell ref="I43:N43"/>
    <mergeCell ref="A216:A217"/>
    <mergeCell ref="B190:D190"/>
    <mergeCell ref="B193:D193"/>
    <mergeCell ref="B194:D194"/>
    <mergeCell ref="B216:D216"/>
    <mergeCell ref="B217:D217"/>
    <mergeCell ref="B215:D215"/>
    <mergeCell ref="B191:D191"/>
    <mergeCell ref="B206:D206"/>
    <mergeCell ref="I98:T98"/>
    <mergeCell ref="A100:A107"/>
    <mergeCell ref="D100:D107"/>
    <mergeCell ref="C86:C88"/>
    <mergeCell ref="D86:D88"/>
    <mergeCell ref="C92:C94"/>
    <mergeCell ref="C95:C97"/>
    <mergeCell ref="A54:A55"/>
    <mergeCell ref="A59:A61"/>
    <mergeCell ref="A65:A73"/>
    <mergeCell ref="I57:N57"/>
    <mergeCell ref="C71:C73"/>
    <mergeCell ref="C68:C70"/>
    <mergeCell ref="D77:D82"/>
    <mergeCell ref="C65:C67"/>
    <mergeCell ref="A92:A97"/>
    <mergeCell ref="D65:D73"/>
    <mergeCell ref="I84:N84"/>
    <mergeCell ref="I90:R90"/>
    <mergeCell ref="I150:S150"/>
    <mergeCell ref="I158:P158"/>
    <mergeCell ref="I169:Q169"/>
    <mergeCell ref="A152:A153"/>
    <mergeCell ref="I182:P182"/>
    <mergeCell ref="C183:D183"/>
    <mergeCell ref="C162:D164"/>
    <mergeCell ref="C159:D159"/>
    <mergeCell ref="A160:A161"/>
    <mergeCell ref="A155:A156"/>
    <mergeCell ref="I179:J179"/>
    <mergeCell ref="I180:J180"/>
    <mergeCell ref="A165:A167"/>
    <mergeCell ref="A171:A173"/>
    <mergeCell ref="A174:A176"/>
    <mergeCell ref="C174:D176"/>
    <mergeCell ref="C171:D173"/>
    <mergeCell ref="A162:A164"/>
    <mergeCell ref="C160:D161"/>
    <mergeCell ref="C170:D170"/>
    <mergeCell ref="C155:D156"/>
    <mergeCell ref="C154:D154"/>
    <mergeCell ref="I199:K199"/>
    <mergeCell ref="B200:D200"/>
    <mergeCell ref="B201:D201"/>
    <mergeCell ref="B210:D210"/>
    <mergeCell ref="B211:D211"/>
    <mergeCell ref="I189:K189"/>
    <mergeCell ref="B207:D207"/>
    <mergeCell ref="B208:D208"/>
    <mergeCell ref="B195:D195"/>
    <mergeCell ref="B197:D197"/>
    <mergeCell ref="B203:D203"/>
    <mergeCell ref="C186:D187"/>
    <mergeCell ref="D132:D138"/>
    <mergeCell ref="A184:A185"/>
    <mergeCell ref="C184:D185"/>
    <mergeCell ref="B192:D192"/>
    <mergeCell ref="B196:D196"/>
    <mergeCell ref="B209:D209"/>
    <mergeCell ref="B212:D212"/>
    <mergeCell ref="B202:D202"/>
    <mergeCell ref="B204:D204"/>
    <mergeCell ref="B205:D205"/>
    <mergeCell ref="A132:A138"/>
    <mergeCell ref="C133:C135"/>
    <mergeCell ref="A186:A187"/>
    <mergeCell ref="C152:D153"/>
    <mergeCell ref="C165:D167"/>
    <mergeCell ref="C151:D151"/>
    <mergeCell ref="I15:V15"/>
    <mergeCell ref="A17:A24"/>
    <mergeCell ref="B17:B18"/>
    <mergeCell ref="D17:D24"/>
    <mergeCell ref="B19:B20"/>
    <mergeCell ref="B21:B22"/>
    <mergeCell ref="B23:B24"/>
    <mergeCell ref="C50:C51"/>
    <mergeCell ref="I35:N35"/>
    <mergeCell ref="A45:A47"/>
    <mergeCell ref="C45:C47"/>
    <mergeCell ref="D45:D47"/>
    <mergeCell ref="I4:V4"/>
    <mergeCell ref="C126:C128"/>
    <mergeCell ref="A122:A128"/>
    <mergeCell ref="C116:C118"/>
    <mergeCell ref="C113:C115"/>
    <mergeCell ref="D112:D118"/>
    <mergeCell ref="A112:A118"/>
    <mergeCell ref="I28:J28"/>
    <mergeCell ref="I29:J29"/>
    <mergeCell ref="I31:K31"/>
    <mergeCell ref="D48:D49"/>
    <mergeCell ref="C102:C104"/>
    <mergeCell ref="C105:C107"/>
    <mergeCell ref="D92:D97"/>
    <mergeCell ref="D54:D55"/>
    <mergeCell ref="A77:A82"/>
    <mergeCell ref="A48:A49"/>
    <mergeCell ref="C48:C49"/>
    <mergeCell ref="I110:S110"/>
    <mergeCell ref="A86:A88"/>
    <mergeCell ref="D50:D51"/>
    <mergeCell ref="B10:B11"/>
    <mergeCell ref="A6:A13"/>
    <mergeCell ref="D6:D13"/>
  </mergeCells>
  <phoneticPr fontId="0" type="noConversion"/>
  <conditionalFormatting sqref="E193:E194 E77:E82 E101:E107 E92:E97 E152:E153 E160:E162 E171:E176 E216:E217 E164:E165 E167 E6:E9 E12:E13">
    <cfRule type="expression" dxfId="147" priority="250" stopIfTrue="1">
      <formula>(#REF!="ДА")</formula>
    </cfRule>
  </conditionalFormatting>
  <conditionalFormatting sqref="F77:F78 F101:F103 F92:F93 F160:F162 F171 F174 F164 F6:F9 F12:F13">
    <cfRule type="expression" dxfId="146" priority="251" stopIfTrue="1">
      <formula>(#REF!="НЕТ")</formula>
    </cfRule>
  </conditionalFormatting>
  <conditionalFormatting sqref="E180">
    <cfRule type="expression" dxfId="145" priority="220" stopIfTrue="1">
      <formula>(#REF!="ДА")</formula>
    </cfRule>
  </conditionalFormatting>
  <conditionalFormatting sqref="E45 E47:E55">
    <cfRule type="expression" dxfId="144" priority="207" stopIfTrue="1">
      <formula>(#REF!="ДА")</formula>
    </cfRule>
  </conditionalFormatting>
  <conditionalFormatting sqref="E191">
    <cfRule type="expression" dxfId="143" priority="197" stopIfTrue="1">
      <formula>(#REF!="ДА")</formula>
    </cfRule>
  </conditionalFormatting>
  <conditionalFormatting sqref="I191:J191 M61:N61 N8:P9 S71:T71 N67 P69 O68 Q70:R70 K87:M87 N88 O153:S153 I155:L155 M156:O156 I162:L162 I160:L160 M161:P161 O164:P164 I193:J194 I180:J180 U72:V72 W73:X73 K33 I33 M152:N152 K6:L7 K52:N52">
    <cfRule type="cellIs" dxfId="142" priority="195" stopIfTrue="1" operator="equal">
      <formula>""</formula>
    </cfRule>
  </conditionalFormatting>
  <conditionalFormatting sqref="F180">
    <cfRule type="expression" dxfId="141" priority="185" stopIfTrue="1">
      <formula>(#REF!="НЕТ")</formula>
    </cfRule>
  </conditionalFormatting>
  <conditionalFormatting sqref="F216:F217 F191 F152:F153 F86:F88 F65 F61 F70:F73 F193:F194 F33 F45 F47 F50:F53">
    <cfRule type="expression" dxfId="140" priority="178" stopIfTrue="1">
      <formula>(#REF!="НЕТ")</formula>
    </cfRule>
  </conditionalFormatting>
  <conditionalFormatting sqref="E86:E87">
    <cfRule type="expression" dxfId="139" priority="173" stopIfTrue="1">
      <formula>(#REF!="ДА")</formula>
    </cfRule>
  </conditionalFormatting>
  <conditionalFormatting sqref="E65:E73">
    <cfRule type="expression" dxfId="138" priority="176" stopIfTrue="1">
      <formula>(#REF!="ДА")</formula>
    </cfRule>
  </conditionalFormatting>
  <conditionalFormatting sqref="E88">
    <cfRule type="expression" dxfId="137" priority="172" stopIfTrue="1">
      <formula>(#REF!="ДА")</formula>
    </cfRule>
  </conditionalFormatting>
  <conditionalFormatting sqref="K49:N49">
    <cfRule type="cellIs" dxfId="136" priority="169" stopIfTrue="1" operator="equal">
      <formula>""</formula>
    </cfRule>
  </conditionalFormatting>
  <conditionalFormatting sqref="F48:F49">
    <cfRule type="expression" dxfId="135" priority="168" stopIfTrue="1">
      <formula>(#REF!="НЕТ")</formula>
    </cfRule>
  </conditionalFormatting>
  <conditionalFormatting sqref="K60:L60 I59:J59">
    <cfRule type="cellIs" dxfId="134" priority="164" stopIfTrue="1" operator="equal">
      <formula>""</formula>
    </cfRule>
  </conditionalFormatting>
  <conditionalFormatting sqref="F54:F55">
    <cfRule type="expression" dxfId="133" priority="165" stopIfTrue="1">
      <formula>(#REF!="НЕТ")</formula>
    </cfRule>
  </conditionalFormatting>
  <conditionalFormatting sqref="F59:F60">
    <cfRule type="expression" dxfId="132" priority="163" stopIfTrue="1">
      <formula>(#REF!="НЕТ")</formula>
    </cfRule>
  </conditionalFormatting>
  <conditionalFormatting sqref="E59:E61">
    <cfRule type="expression" dxfId="131" priority="162" stopIfTrue="1">
      <formula>(#REF!="ДА")</formula>
    </cfRule>
  </conditionalFormatting>
  <conditionalFormatting sqref="F66:F69">
    <cfRule type="expression" dxfId="130" priority="156" stopIfTrue="1">
      <formula>(#REF!="НЕТ")</formula>
    </cfRule>
  </conditionalFormatting>
  <conditionalFormatting sqref="F79:F82">
    <cfRule type="expression" dxfId="129" priority="153" stopIfTrue="1">
      <formula>(#REF!="НЕТ")</formula>
    </cfRule>
  </conditionalFormatting>
  <conditionalFormatting sqref="M80:N80 Q82:R82 O81:P81 J78 I77 K79:L79">
    <cfRule type="cellIs" dxfId="128" priority="150" stopIfTrue="1" operator="equal">
      <formula>""</formula>
    </cfRule>
  </conditionalFormatting>
  <conditionalFormatting sqref="O105:P105 L103 K102 M104:N104 Q106:R106 S107:T107">
    <cfRule type="cellIs" dxfId="127" priority="149" stopIfTrue="1" operator="equal">
      <formula>""</formula>
    </cfRule>
  </conditionalFormatting>
  <conditionalFormatting sqref="F104:F107">
    <cfRule type="expression" dxfId="126" priority="148" stopIfTrue="1">
      <formula>(#REF!="НЕТ")</formula>
    </cfRule>
  </conditionalFormatting>
  <conditionalFormatting sqref="F94:F97">
    <cfRule type="expression" dxfId="125" priority="142" stopIfTrue="1">
      <formula>(#REF!="НЕТ")</formula>
    </cfRule>
  </conditionalFormatting>
  <conditionalFormatting sqref="M95:N95 K94:L94 O96:P96 Q97:R97">
    <cfRule type="cellIs" dxfId="124" priority="141" stopIfTrue="1" operator="equal">
      <formula>""</formula>
    </cfRule>
  </conditionalFormatting>
  <conditionalFormatting sqref="E112:E118 E122:E128 E33">
    <cfRule type="expression" dxfId="123" priority="139" stopIfTrue="1">
      <formula>(#REF!="ДА")</formula>
    </cfRule>
  </conditionalFormatting>
  <conditionalFormatting sqref="F112:F114 F122:F124">
    <cfRule type="expression" dxfId="122" priority="140" stopIfTrue="1">
      <formula>(#REF!="НЕТ")</formula>
    </cfRule>
  </conditionalFormatting>
  <conditionalFormatting sqref="N116:O116 I112 K114 J113 L115:M115 P117:Q117 R118:S118">
    <cfRule type="cellIs" dxfId="121" priority="138" stopIfTrue="1" operator="equal">
      <formula>""</formula>
    </cfRule>
  </conditionalFormatting>
  <conditionalFormatting sqref="F115:F118">
    <cfRule type="expression" dxfId="120" priority="137" stopIfTrue="1">
      <formula>(#REF!="НЕТ")</formula>
    </cfRule>
  </conditionalFormatting>
  <conditionalFormatting sqref="F125:F128">
    <cfRule type="expression" dxfId="119" priority="136" stopIfTrue="1">
      <formula>(#REF!="НЕТ")</formula>
    </cfRule>
  </conditionalFormatting>
  <conditionalFormatting sqref="E132:E138 E143:E148">
    <cfRule type="expression" dxfId="118" priority="133" stopIfTrue="1">
      <formula>(#REF!="ДА")</formula>
    </cfRule>
  </conditionalFormatting>
  <conditionalFormatting sqref="F132:F134 F143:F144">
    <cfRule type="expression" dxfId="117" priority="134" stopIfTrue="1">
      <formula>(#REF!="НЕТ")</formula>
    </cfRule>
  </conditionalFormatting>
  <conditionalFormatting sqref="N136:O136 I132 K134 J133 L135:M135 P137:Q137 R138:S138">
    <cfRule type="cellIs" dxfId="116" priority="132" stopIfTrue="1" operator="equal">
      <formula>""</formula>
    </cfRule>
  </conditionalFormatting>
  <conditionalFormatting sqref="F135:F138">
    <cfRule type="expression" dxfId="115" priority="131" stopIfTrue="1">
      <formula>(#REF!="НЕТ")</formula>
    </cfRule>
  </conditionalFormatting>
  <conditionalFormatting sqref="F145:F148">
    <cfRule type="expression" dxfId="114" priority="130" stopIfTrue="1">
      <formula>(#REF!="НЕТ")</formula>
    </cfRule>
  </conditionalFormatting>
  <conditionalFormatting sqref="N146:O146 K144 J143 L145:M145 P147:Q147 R148:S148">
    <cfRule type="cellIs" dxfId="113" priority="129" stopIfTrue="1" operator="equal">
      <formula>""</formula>
    </cfRule>
  </conditionalFormatting>
  <conditionalFormatting sqref="E155:E156">
    <cfRule type="expression" dxfId="112" priority="128" stopIfTrue="1">
      <formula>(#REF!="ДА")</formula>
    </cfRule>
  </conditionalFormatting>
  <conditionalFormatting sqref="F155:F156">
    <cfRule type="expression" dxfId="111" priority="126" stopIfTrue="1">
      <formula>(#REF!="НЕТ")</formula>
    </cfRule>
  </conditionalFormatting>
  <conditionalFormatting sqref="F165 F167">
    <cfRule type="expression" dxfId="110" priority="125" stopIfTrue="1">
      <formula>(#REF!="НЕТ")</formula>
    </cfRule>
  </conditionalFormatting>
  <conditionalFormatting sqref="I165:L165 O167:P167">
    <cfRule type="cellIs" dxfId="109" priority="123" stopIfTrue="1" operator="equal">
      <formula>""</formula>
    </cfRule>
  </conditionalFormatting>
  <conditionalFormatting sqref="F172:F173">
    <cfRule type="expression" dxfId="108" priority="122" stopIfTrue="1">
      <formula>(#REF!="НЕТ")</formula>
    </cfRule>
  </conditionalFormatting>
  <conditionalFormatting sqref="F175:F176">
    <cfRule type="expression" dxfId="107" priority="119" stopIfTrue="1">
      <formula>(#REF!="НЕТ")</formula>
    </cfRule>
  </conditionalFormatting>
  <conditionalFormatting sqref="I202:J205 I207:J209">
    <cfRule type="cellIs" dxfId="106" priority="98" stopIfTrue="1" operator="equal">
      <formula>""</formula>
    </cfRule>
  </conditionalFormatting>
  <conditionalFormatting sqref="E197">
    <cfRule type="expression" dxfId="105" priority="113" stopIfTrue="1">
      <formula>(#REF!="ДА")</formula>
    </cfRule>
  </conditionalFormatting>
  <conditionalFormatting sqref="E195">
    <cfRule type="expression" dxfId="104" priority="112" stopIfTrue="1">
      <formula>(#REF!="ДА")</formula>
    </cfRule>
  </conditionalFormatting>
  <conditionalFormatting sqref="I195:J195">
    <cfRule type="cellIs" dxfId="103" priority="111" stopIfTrue="1" operator="equal">
      <formula>""</formula>
    </cfRule>
  </conditionalFormatting>
  <conditionalFormatting sqref="F195 F197">
    <cfRule type="expression" dxfId="102" priority="110" stopIfTrue="1">
      <formula>(#REF!="НЕТ")</formula>
    </cfRule>
  </conditionalFormatting>
  <conditionalFormatting sqref="K195 K197">
    <cfRule type="cellIs" dxfId="101" priority="109" stopIfTrue="1" operator="equal">
      <formula>""</formula>
    </cfRule>
  </conditionalFormatting>
  <conditionalFormatting sqref="E201:E212">
    <cfRule type="expression" dxfId="100" priority="107" stopIfTrue="1">
      <formula>(#REF!="ДА")</formula>
    </cfRule>
  </conditionalFormatting>
  <conditionalFormatting sqref="I201:J201 I210:J210">
    <cfRule type="cellIs" dxfId="99" priority="106" stopIfTrue="1" operator="equal">
      <formula>""</formula>
    </cfRule>
  </conditionalFormatting>
  <conditionalFormatting sqref="F201 F210:F211">
    <cfRule type="expression" dxfId="98" priority="105" stopIfTrue="1">
      <formula>(#REF!="НЕТ")</formula>
    </cfRule>
  </conditionalFormatting>
  <conditionalFormatting sqref="F212">
    <cfRule type="expression" dxfId="97" priority="101" stopIfTrue="1">
      <formula>(#REF!="НЕТ")</formula>
    </cfRule>
  </conditionalFormatting>
  <conditionalFormatting sqref="K211:K212">
    <cfRule type="cellIs" dxfId="96" priority="100" stopIfTrue="1" operator="equal">
      <formula>""</formula>
    </cfRule>
  </conditionalFormatting>
  <conditionalFormatting sqref="F202:F209">
    <cfRule type="expression" dxfId="95" priority="97" stopIfTrue="1">
      <formula>(#REF!="НЕТ")</formula>
    </cfRule>
  </conditionalFormatting>
  <conditionalFormatting sqref="K205:K206">
    <cfRule type="cellIs" dxfId="94" priority="96" stopIfTrue="1" operator="equal">
      <formula>""</formula>
    </cfRule>
  </conditionalFormatting>
  <conditionalFormatting sqref="E166">
    <cfRule type="expression" dxfId="93" priority="89" stopIfTrue="1">
      <formula>(#REF!="ДА")</formula>
    </cfRule>
  </conditionalFormatting>
  <conditionalFormatting sqref="F186:F187">
    <cfRule type="expression" dxfId="92" priority="93" stopIfTrue="1">
      <formula>(#REF!="НЕТ")</formula>
    </cfRule>
  </conditionalFormatting>
  <conditionalFormatting sqref="E163">
    <cfRule type="expression" dxfId="91" priority="91" stopIfTrue="1">
      <formula>(#REF!="ДА")</formula>
    </cfRule>
  </conditionalFormatting>
  <conditionalFormatting sqref="F163">
    <cfRule type="expression" dxfId="90" priority="92" stopIfTrue="1">
      <formula>(#REF!="НЕТ")</formula>
    </cfRule>
  </conditionalFormatting>
  <conditionalFormatting sqref="M163:N163">
    <cfRule type="cellIs" dxfId="89" priority="90" stopIfTrue="1" operator="equal">
      <formula>""</formula>
    </cfRule>
  </conditionalFormatting>
  <conditionalFormatting sqref="F166">
    <cfRule type="expression" dxfId="88" priority="88" stopIfTrue="1">
      <formula>(#REF!="НЕТ")</formula>
    </cfRule>
  </conditionalFormatting>
  <conditionalFormatting sqref="M166:N166">
    <cfRule type="cellIs" dxfId="87" priority="87" stopIfTrue="1" operator="equal">
      <formula>""</formula>
    </cfRule>
  </conditionalFormatting>
  <conditionalFormatting sqref="E184:E187">
    <cfRule type="expression" dxfId="86" priority="86" stopIfTrue="1">
      <formula>(#REF!="ДА")</formula>
    </cfRule>
  </conditionalFormatting>
  <conditionalFormatting sqref="I184:M184 N185:P185">
    <cfRule type="cellIs" dxfId="85" priority="85" stopIfTrue="1" operator="equal">
      <formula>""</formula>
    </cfRule>
  </conditionalFormatting>
  <conditionalFormatting sqref="F184:F185">
    <cfRule type="expression" dxfId="84" priority="84" stopIfTrue="1">
      <formula>(#REF!="НЕТ")</formula>
    </cfRule>
  </conditionalFormatting>
  <conditionalFormatting sqref="E192">
    <cfRule type="expression" dxfId="83" priority="83" stopIfTrue="1">
      <formula>(#REF!="ДА")</formula>
    </cfRule>
  </conditionalFormatting>
  <conditionalFormatting sqref="I192:J192">
    <cfRule type="cellIs" dxfId="82" priority="82" stopIfTrue="1" operator="equal">
      <formula>""</formula>
    </cfRule>
  </conditionalFormatting>
  <conditionalFormatting sqref="F192">
    <cfRule type="expression" dxfId="81" priority="81" stopIfTrue="1">
      <formula>(#REF!="НЕТ")</formula>
    </cfRule>
  </conditionalFormatting>
  <conditionalFormatting sqref="E196">
    <cfRule type="expression" dxfId="80" priority="80" stopIfTrue="1">
      <formula>(#REF!="ДА")</formula>
    </cfRule>
  </conditionalFormatting>
  <conditionalFormatting sqref="F196">
    <cfRule type="expression" dxfId="79" priority="79" stopIfTrue="1">
      <formula>(#REF!="НЕТ")</formula>
    </cfRule>
  </conditionalFormatting>
  <conditionalFormatting sqref="K196">
    <cfRule type="cellIs" dxfId="78" priority="78" stopIfTrue="1" operator="equal">
      <formula>""</formula>
    </cfRule>
  </conditionalFormatting>
  <conditionalFormatting sqref="N126:O126 I122 K124 J123 L125:M125 P127:Q127 R128:S128">
    <cfRule type="cellIs" dxfId="77" priority="69" stopIfTrue="1" operator="equal">
      <formula>""</formula>
    </cfRule>
  </conditionalFormatting>
  <conditionalFormatting sqref="E142">
    <cfRule type="expression" dxfId="76" priority="67" stopIfTrue="1">
      <formula>(#REF!="ДА")</formula>
    </cfRule>
  </conditionalFormatting>
  <conditionalFormatting sqref="F142">
    <cfRule type="expression" dxfId="75" priority="68" stopIfTrue="1">
      <formula>(#REF!="НЕТ")</formula>
    </cfRule>
  </conditionalFormatting>
  <conditionalFormatting sqref="I142">
    <cfRule type="cellIs" dxfId="74" priority="65" stopIfTrue="1" operator="equal">
      <formula>""</formula>
    </cfRule>
  </conditionalFormatting>
  <conditionalFormatting sqref="O176:Q176 L175:N175 I174:K174">
    <cfRule type="cellIs" dxfId="73" priority="59" stopIfTrue="1" operator="equal">
      <formula>""</formula>
    </cfRule>
  </conditionalFormatting>
  <conditionalFormatting sqref="F37:F41">
    <cfRule type="expression" dxfId="72" priority="53" stopIfTrue="1">
      <formula>(#REF!="НЕТ")</formula>
    </cfRule>
  </conditionalFormatting>
  <conditionalFormatting sqref="E37:E41">
    <cfRule type="expression" dxfId="71" priority="52" stopIfTrue="1">
      <formula>(#REF!="ДА")</formula>
    </cfRule>
  </conditionalFormatting>
  <conditionalFormatting sqref="M8:M9">
    <cfRule type="cellIs" dxfId="70" priority="50" stopIfTrue="1" operator="equal">
      <formula>""</formula>
    </cfRule>
  </conditionalFormatting>
  <conditionalFormatting sqref="M19:M20">
    <cfRule type="cellIs" dxfId="69" priority="41" stopIfTrue="1" operator="equal">
      <formula>""</formula>
    </cfRule>
  </conditionalFormatting>
  <conditionalFormatting sqref="E10:E11">
    <cfRule type="expression" dxfId="68" priority="47" stopIfTrue="1">
      <formula>(#REF!="ДА")</formula>
    </cfRule>
  </conditionalFormatting>
  <conditionalFormatting sqref="F10:F11">
    <cfRule type="expression" dxfId="67" priority="48" stopIfTrue="1">
      <formula>(#REF!="НЕТ")</formula>
    </cfRule>
  </conditionalFormatting>
  <conditionalFormatting sqref="R10:T11">
    <cfRule type="cellIs" dxfId="66" priority="46" stopIfTrue="1" operator="equal">
      <formula>""</formula>
    </cfRule>
  </conditionalFormatting>
  <conditionalFormatting sqref="Q10:Q11">
    <cfRule type="cellIs" dxfId="65" priority="45" stopIfTrue="1" operator="equal">
      <formula>""</formula>
    </cfRule>
  </conditionalFormatting>
  <conditionalFormatting sqref="E17:E20 E23:E24">
    <cfRule type="expression" dxfId="64" priority="43" stopIfTrue="1">
      <formula>(#REF!="ДА")</formula>
    </cfRule>
  </conditionalFormatting>
  <conditionalFormatting sqref="F17:F20 F23:F24">
    <cfRule type="expression" dxfId="63" priority="44" stopIfTrue="1">
      <formula>(#REF!="НЕТ")</formula>
    </cfRule>
  </conditionalFormatting>
  <conditionalFormatting sqref="N19:P20">
    <cfRule type="cellIs" dxfId="62" priority="42" stopIfTrue="1" operator="equal">
      <formula>""</formula>
    </cfRule>
  </conditionalFormatting>
  <conditionalFormatting sqref="E21:E22">
    <cfRule type="expression" dxfId="61" priority="39" stopIfTrue="1">
      <formula>(#REF!="ДА")</formula>
    </cfRule>
  </conditionalFormatting>
  <conditionalFormatting sqref="F21:F22">
    <cfRule type="expression" dxfId="60" priority="40" stopIfTrue="1">
      <formula>(#REF!="НЕТ")</formula>
    </cfRule>
  </conditionalFormatting>
  <conditionalFormatting sqref="R21:T22">
    <cfRule type="cellIs" dxfId="59" priority="38" stopIfTrue="1" operator="equal">
      <formula>""</formula>
    </cfRule>
  </conditionalFormatting>
  <conditionalFormatting sqref="Q21:Q22">
    <cfRule type="cellIs" dxfId="58" priority="37" stopIfTrue="1" operator="equal">
      <formula>""</formula>
    </cfRule>
  </conditionalFormatting>
  <conditionalFormatting sqref="E29">
    <cfRule type="expression" dxfId="57" priority="36" stopIfTrue="1">
      <formula>(#REF!="ДА")</formula>
    </cfRule>
  </conditionalFormatting>
  <conditionalFormatting sqref="I29:J29">
    <cfRule type="cellIs" dxfId="56" priority="35" stopIfTrue="1" operator="equal">
      <formula>""</formula>
    </cfRule>
  </conditionalFormatting>
  <conditionalFormatting sqref="F29">
    <cfRule type="expression" dxfId="55" priority="34" stopIfTrue="1">
      <formula>(#REF!="НЕТ")</formula>
    </cfRule>
  </conditionalFormatting>
  <conditionalFormatting sqref="E100">
    <cfRule type="expression" dxfId="54" priority="32" stopIfTrue="1">
      <formula>(#REF!="ДА")</formula>
    </cfRule>
  </conditionalFormatting>
  <conditionalFormatting sqref="F100">
    <cfRule type="expression" dxfId="53" priority="33" stopIfTrue="1">
      <formula>(#REF!="НЕТ")</formula>
    </cfRule>
  </conditionalFormatting>
  <conditionalFormatting sqref="J45">
    <cfRule type="cellIs" dxfId="52" priority="23" stopIfTrue="1" operator="equal">
      <formula>""</formula>
    </cfRule>
  </conditionalFormatting>
  <conditionalFormatting sqref="E46">
    <cfRule type="expression" dxfId="51" priority="29" stopIfTrue="1">
      <formula>(#REF!="ДА")</formula>
    </cfRule>
  </conditionalFormatting>
  <conditionalFormatting sqref="F46">
    <cfRule type="expression" dxfId="50" priority="27" stopIfTrue="1">
      <formula>(#REF!="НЕТ")</formula>
    </cfRule>
  </conditionalFormatting>
  <conditionalFormatting sqref="I37:J37">
    <cfRule type="cellIs" dxfId="49" priority="26" stopIfTrue="1" operator="equal">
      <formula>""</formula>
    </cfRule>
  </conditionalFormatting>
  <conditionalFormatting sqref="M38:M39">
    <cfRule type="cellIs" dxfId="48" priority="25" stopIfTrue="1" operator="equal">
      <formula>""</formula>
    </cfRule>
  </conditionalFormatting>
  <conditionalFormatting sqref="K38:L38">
    <cfRule type="cellIs" dxfId="47" priority="24" stopIfTrue="1" operator="equal">
      <formula>""</formula>
    </cfRule>
  </conditionalFormatting>
  <conditionalFormatting sqref="K46:L46">
    <cfRule type="cellIs" dxfId="46" priority="22" stopIfTrue="1" operator="equal">
      <formula>""</formula>
    </cfRule>
  </conditionalFormatting>
  <conditionalFormatting sqref="M47:N47">
    <cfRule type="cellIs" dxfId="45" priority="21" stopIfTrue="1" operator="equal">
      <formula>""</formula>
    </cfRule>
  </conditionalFormatting>
  <conditionalFormatting sqref="I6:J7">
    <cfRule type="cellIs" dxfId="44" priority="20" stopIfTrue="1" operator="equal">
      <formula>""</formula>
    </cfRule>
  </conditionalFormatting>
  <conditionalFormatting sqref="I17:L18">
    <cfRule type="cellIs" dxfId="43" priority="19" stopIfTrue="1" operator="equal">
      <formula>""</formula>
    </cfRule>
  </conditionalFormatting>
  <conditionalFormatting sqref="U12:V13">
    <cfRule type="cellIs" dxfId="42" priority="18" stopIfTrue="1" operator="equal">
      <formula>""</formula>
    </cfRule>
  </conditionalFormatting>
  <conditionalFormatting sqref="U23:V24">
    <cfRule type="cellIs" dxfId="41" priority="17" stopIfTrue="1" operator="equal">
      <formula>""</formula>
    </cfRule>
  </conditionalFormatting>
  <conditionalFormatting sqref="K51:M51">
    <cfRule type="cellIs" dxfId="40" priority="16" stopIfTrue="1" operator="equal">
      <formula>""</formula>
    </cfRule>
  </conditionalFormatting>
  <conditionalFormatting sqref="K55:N55 I54:J54">
    <cfRule type="cellIs" dxfId="39" priority="15" stopIfTrue="1" operator="equal">
      <formula>""</formula>
    </cfRule>
  </conditionalFormatting>
  <conditionalFormatting sqref="I50:J50">
    <cfRule type="cellIs" dxfId="38" priority="14" stopIfTrue="1" operator="equal">
      <formula>""</formula>
    </cfRule>
  </conditionalFormatting>
  <conditionalFormatting sqref="L172:N172">
    <cfRule type="cellIs" dxfId="37" priority="1" stopIfTrue="1" operator="equal">
      <formula>""</formula>
    </cfRule>
  </conditionalFormatting>
  <conditionalFormatting sqref="I65:J65">
    <cfRule type="cellIs" dxfId="36" priority="13" stopIfTrue="1" operator="equal">
      <formula>""</formula>
    </cfRule>
  </conditionalFormatting>
  <conditionalFormatting sqref="K66:M66">
    <cfRule type="cellIs" dxfId="35" priority="12" stopIfTrue="1" operator="equal">
      <formula>""</formula>
    </cfRule>
  </conditionalFormatting>
  <conditionalFormatting sqref="I86:J86">
    <cfRule type="cellIs" dxfId="34" priority="11" stopIfTrue="1" operator="equal">
      <formula>""</formula>
    </cfRule>
  </conditionalFormatting>
  <conditionalFormatting sqref="I92">
    <cfRule type="cellIs" dxfId="33" priority="10" stopIfTrue="1" operator="equal">
      <formula>""</formula>
    </cfRule>
  </conditionalFormatting>
  <conditionalFormatting sqref="J93">
    <cfRule type="cellIs" dxfId="32" priority="9" stopIfTrue="1" operator="equal">
      <formula>""</formula>
    </cfRule>
  </conditionalFormatting>
  <conditionalFormatting sqref="I100">
    <cfRule type="cellIs" dxfId="31" priority="8" stopIfTrue="1" operator="equal">
      <formula>""</formula>
    </cfRule>
  </conditionalFormatting>
  <conditionalFormatting sqref="J101">
    <cfRule type="cellIs" dxfId="30" priority="7" stopIfTrue="1" operator="equal">
      <formula>""</formula>
    </cfRule>
  </conditionalFormatting>
  <conditionalFormatting sqref="I216:I217">
    <cfRule type="cellIs" dxfId="29" priority="6" stopIfTrue="1" operator="equal">
      <formula>""</formula>
    </cfRule>
  </conditionalFormatting>
  <conditionalFormatting sqref="I186:M186">
    <cfRule type="cellIs" dxfId="28" priority="5" stopIfTrue="1" operator="equal">
      <formula>""</formula>
    </cfRule>
  </conditionalFormatting>
  <conditionalFormatting sqref="N187:P187">
    <cfRule type="cellIs" dxfId="27" priority="4" stopIfTrue="1" operator="equal">
      <formula>""</formula>
    </cfRule>
  </conditionalFormatting>
  <conditionalFormatting sqref="I171:K171">
    <cfRule type="cellIs" dxfId="26" priority="3" stopIfTrue="1" operator="equal">
      <formula>""</formula>
    </cfRule>
  </conditionalFormatting>
  <conditionalFormatting sqref="O173:Q173">
    <cfRule type="cellIs" dxfId="25" priority="2" stopIfTrue="1" operator="equal">
      <formula>""</formula>
    </cfRule>
  </conditionalFormatting>
  <dataValidations xWindow="729" yWindow="354" count="5">
    <dataValidation type="list" allowBlank="1" showInputMessage="1" showErrorMessage="1" error="ВНИМАНИЕ! Кол-во заказа не кратно 5 парам!" prompt="Введите кол-во кратное 5 парам!" sqref="K33 Q21:T22 K6:L7 M19:P20 Q10:T11 I33 S71:T71 P147:Q147 N146:O146 R148:S148 L145:M145 I142 J113 K114 L115:M115 R118:S118 N116:O116 P117:Q117 I132 J143 I112 K102 L103 M104:N104 S107:T107 J78 K79:L79 M80:N80 O81 O176:Q176 M8:P9 I77 I180 K144 I29 L175:N175 N67 O68 P69 Q70:R70 U72 M61:N61 K60:L60 I59:J59 O105:P105 Q106:R106 I122 I174:K174 K94:L94 Q97:R97 M95:N95 O96:P96 J133 K134 L135:M135 R138:S138 N136:O136 P137:Q137 J123 K124 L125:M125 R128:S128 N126:O126 P127:Q127">
      <formula1>$Z$4:$Z$1604</formula1>
    </dataValidation>
    <dataValidation type="list" allowBlank="1" showInputMessage="1" showErrorMessage="1" error="ВНИМАНИЕ! Кол-во заказа не кратно 10 шт.!" prompt="Введите кол-во кратное 10 шт.!" sqref="I191:J195 I207:J210 K211:K212 K195:K197 I201:J205 K205:K206">
      <formula1>$AA$4:$AA$1604</formula1>
    </dataValidation>
    <dataValidation type="list" allowBlank="1" showInputMessage="1" showErrorMessage="1" error="ВНИМАНИЕ! Кол-во заказа не кратно 10 парам!" prompt="Введите кол-во кратное 10 парам!" sqref="I162:L162 M152:N152 N185:P185 M163:N163 O164:P164 O167:P167 M161:P161 I155:L155 O153:S153 I160:L160 M156:O156 I184:M184 I165:L165 M166:N166">
      <formula1>$AA$4:$AA$1604</formula1>
    </dataValidation>
    <dataValidation type="list" allowBlank="1" showInputMessage="1" showErrorMessage="1" error="ВНИМАНИЕ! Кол-во заказа не кратно 4 парам!" prompt="Введите кол-во кратное 4 парам!" sqref="W73:X73 V72 Q82:R82 P81 N88 K87:M87 K49:N49">
      <formula1>$AB$4:$AB$1604</formula1>
    </dataValidation>
    <dataValidation allowBlank="1" error="Количество заказа некратно 5 парам!" promptTitle="Внимание!" prompt="Кол-во заказа кратно 5 парам!" sqref="I37:J37 U23:V24 K38:M38 M39 K46:L46 M47:N47 I6:J7 I17:L18 U12:V13 J45 K55:N55 I50:J50 I54:J54 K51:L52 M52:N52 M51 I65:J65 K66:M66 I86:J86 I92 J93 I100 J101 I216:I217 I186:M186 N187:P187 I171:K171 O173:Q173 L172:N172"/>
  </dataValidations>
  <pageMargins left="0.19685039370078741" right="0.19685039370078741" top="0.19685039370078741" bottom="0.59055118110236227" header="0.19685039370078741" footer="7.874015748031496E-2"/>
  <pageSetup paperSize="9" scale="89" fitToHeight="0" orientation="landscape" r:id="rId1"/>
  <headerFooter alignWithMargins="0">
    <oddFooter>Страница &amp;P&amp;R&amp;A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  <pageSetUpPr autoPageBreaks="0" fitToPage="1"/>
  </sheetPr>
  <dimension ref="A1:V251"/>
  <sheetViews>
    <sheetView showGridLines="0" showZeros="0" showOutlineSymbols="0" workbookViewId="0">
      <pane ySplit="4" topLeftCell="A5" activePane="bottomLeft" state="frozen"/>
      <selection pane="bottomLeft" activeCell="G12" sqref="G12"/>
    </sheetView>
  </sheetViews>
  <sheetFormatPr defaultColWidth="9.140625" defaultRowHeight="12.75" x14ac:dyDescent="0.2"/>
  <cols>
    <col min="1" max="1" width="12.85546875" style="132" customWidth="1"/>
    <col min="2" max="2" width="39.42578125" style="132" bestFit="1" customWidth="1"/>
    <col min="3" max="3" width="35.140625" style="132" customWidth="1"/>
    <col min="4" max="4" width="10.140625" style="132" bestFit="1" customWidth="1"/>
    <col min="5" max="5" width="10.140625" style="133" customWidth="1"/>
    <col min="6" max="6" width="14.5703125" style="133" customWidth="1"/>
    <col min="7" max="7" width="11.140625" style="133" customWidth="1"/>
    <col min="8" max="8" width="10.42578125" style="133" bestFit="1" customWidth="1"/>
    <col min="9" max="9" width="10.42578125" style="786" customWidth="1"/>
    <col min="10" max="14" width="4.42578125" style="132" hidden="1" customWidth="1"/>
    <col min="15" max="15" width="5.42578125" style="132" hidden="1" customWidth="1"/>
    <col min="16" max="16" width="5" style="714" hidden="1" customWidth="1"/>
    <col min="17" max="18" width="2.5703125" style="132" hidden="1" customWidth="1"/>
    <col min="19" max="19" width="0.140625" style="132" customWidth="1"/>
    <col min="20" max="16384" width="9.140625" style="132"/>
  </cols>
  <sheetData>
    <row r="1" spans="1:22" s="114" customFormat="1" ht="19.5" thickBot="1" x14ac:dyDescent="0.25">
      <c r="A1" s="1592" t="s">
        <v>907</v>
      </c>
      <c r="B1" s="1593"/>
      <c r="C1" s="1593"/>
      <c r="D1" s="1593"/>
      <c r="E1" s="1593"/>
      <c r="F1" s="1593"/>
      <c r="G1" s="1593"/>
      <c r="H1" s="1594"/>
      <c r="I1" s="785"/>
      <c r="J1" s="131"/>
      <c r="K1" s="131"/>
      <c r="L1" s="131"/>
      <c r="M1" s="131"/>
      <c r="N1" s="131"/>
      <c r="O1" s="131"/>
      <c r="P1" s="713"/>
      <c r="Q1" s="131"/>
      <c r="R1" s="131"/>
      <c r="S1" s="131"/>
      <c r="T1" s="131"/>
      <c r="U1" s="131"/>
      <c r="V1" s="131"/>
    </row>
    <row r="2" spans="1:22" ht="6" customHeight="1" thickTop="1" thickBot="1" x14ac:dyDescent="0.25">
      <c r="A2" s="455"/>
      <c r="H2" s="362"/>
      <c r="L2" s="220"/>
    </row>
    <row r="3" spans="1:22" ht="13.5" thickBot="1" x14ac:dyDescent="0.25">
      <c r="A3" s="1599" t="s">
        <v>204</v>
      </c>
      <c r="B3" s="1595" t="s">
        <v>375</v>
      </c>
      <c r="C3" s="912"/>
      <c r="D3" s="1595" t="s">
        <v>378</v>
      </c>
      <c r="E3" s="1597" t="s">
        <v>168</v>
      </c>
      <c r="F3" s="784">
        <f>'Условия+Итоги'!H56</f>
        <v>0</v>
      </c>
      <c r="G3" s="733">
        <f>SUM(G5:G27)</f>
        <v>0</v>
      </c>
      <c r="H3" s="734">
        <f>SUM(H5:H27)</f>
        <v>0</v>
      </c>
      <c r="I3" s="786" t="s">
        <v>663</v>
      </c>
      <c r="J3" s="136"/>
    </row>
    <row r="4" spans="1:22" s="133" customFormat="1" ht="26.25" thickBot="1" x14ac:dyDescent="0.25">
      <c r="A4" s="1600"/>
      <c r="B4" s="1596"/>
      <c r="C4" s="913"/>
      <c r="D4" s="1596"/>
      <c r="E4" s="1598"/>
      <c r="F4" s="452" t="s">
        <v>369</v>
      </c>
      <c r="G4" s="452" t="s">
        <v>149</v>
      </c>
      <c r="H4" s="453" t="s">
        <v>352</v>
      </c>
      <c r="I4" s="664">
        <f>SUM(I5:I29)</f>
        <v>0</v>
      </c>
      <c r="J4" s="136">
        <v>10</v>
      </c>
      <c r="K4" s="132">
        <v>12</v>
      </c>
      <c r="L4" s="132">
        <v>30</v>
      </c>
      <c r="M4" s="132">
        <v>32</v>
      </c>
      <c r="N4" s="133">
        <v>25</v>
      </c>
      <c r="O4" s="132">
        <v>50</v>
      </c>
      <c r="P4" s="714">
        <v>40</v>
      </c>
    </row>
    <row r="5" spans="1:22" ht="12.95" hidden="1" customHeight="1" x14ac:dyDescent="0.2">
      <c r="A5" s="1609" t="s">
        <v>628</v>
      </c>
      <c r="B5" s="1607"/>
      <c r="C5" s="1607"/>
      <c r="D5" s="1610"/>
      <c r="E5" s="1610"/>
      <c r="F5" s="1610"/>
      <c r="G5" s="442"/>
      <c r="H5" s="443"/>
      <c r="I5" s="786">
        <f>G5*E5</f>
        <v>0</v>
      </c>
      <c r="J5" s="136">
        <v>20</v>
      </c>
      <c r="K5" s="132">
        <v>24</v>
      </c>
      <c r="L5" s="132">
        <v>60</v>
      </c>
      <c r="M5" s="224">
        <v>64</v>
      </c>
      <c r="N5" s="133">
        <v>50</v>
      </c>
      <c r="O5" s="132">
        <v>100</v>
      </c>
      <c r="P5" s="714">
        <v>80</v>
      </c>
    </row>
    <row r="6" spans="1:22" ht="13.5" hidden="1" thickBot="1" x14ac:dyDescent="0.25">
      <c r="A6" s="731" t="s">
        <v>334</v>
      </c>
      <c r="B6" s="732" t="s">
        <v>377</v>
      </c>
      <c r="C6" s="53"/>
      <c r="D6" s="728" t="s">
        <v>459</v>
      </c>
      <c r="E6" s="359">
        <f>Прайс!D301</f>
        <v>740</v>
      </c>
      <c r="F6" s="226">
        <f>IF(G6=0,0,IF(ROUND(E6-E6*$F$3,0)=E6,0,ROUND(E6-E6*$F$3,0)))</f>
        <v>0</v>
      </c>
      <c r="G6" s="235"/>
      <c r="H6" s="156">
        <f>G6*F6</f>
        <v>0</v>
      </c>
      <c r="I6" s="786">
        <f>G6*E6</f>
        <v>0</v>
      </c>
      <c r="J6" s="136">
        <v>30</v>
      </c>
      <c r="K6" s="132">
        <v>36</v>
      </c>
      <c r="L6" s="132">
        <v>90</v>
      </c>
      <c r="M6" s="132">
        <v>96</v>
      </c>
      <c r="N6" s="133">
        <v>75</v>
      </c>
      <c r="O6" s="132">
        <v>150</v>
      </c>
      <c r="P6" s="714">
        <v>120</v>
      </c>
    </row>
    <row r="7" spans="1:22" ht="13.5" thickBot="1" x14ac:dyDescent="0.25">
      <c r="A7" s="1605" t="s">
        <v>376</v>
      </c>
      <c r="B7" s="1606"/>
      <c r="C7" s="1606"/>
      <c r="D7" s="1607"/>
      <c r="E7" s="1607"/>
      <c r="F7" s="1607"/>
      <c r="G7" s="1607"/>
      <c r="H7" s="1608"/>
      <c r="I7" s="786">
        <f>G7*E7</f>
        <v>0</v>
      </c>
      <c r="J7" s="136">
        <v>40</v>
      </c>
      <c r="K7" s="132">
        <v>48</v>
      </c>
      <c r="L7" s="132">
        <v>120</v>
      </c>
      <c r="M7" s="224">
        <v>128</v>
      </c>
      <c r="N7" s="133">
        <v>100</v>
      </c>
      <c r="O7" s="132">
        <v>200</v>
      </c>
      <c r="P7" s="714">
        <v>160</v>
      </c>
    </row>
    <row r="8" spans="1:22" s="222" customFormat="1" ht="13.5" thickBot="1" x14ac:dyDescent="0.25">
      <c r="A8" s="1181" t="s">
        <v>7</v>
      </c>
      <c r="B8" s="1183" t="s">
        <v>938</v>
      </c>
      <c r="C8" s="732"/>
      <c r="D8" s="1184" t="s">
        <v>379</v>
      </c>
      <c r="E8" s="350">
        <f>Прайс!D301</f>
        <v>740</v>
      </c>
      <c r="F8" s="350">
        <f t="shared" ref="F8:F10" si="0">IF(G8=0,0,IF(ROUND(E8-E8*$F$3,0)=E8,0,ROUND(E8-E8*$F$3,0)))</f>
        <v>0</v>
      </c>
      <c r="G8" s="1182"/>
      <c r="H8" s="158">
        <f t="shared" ref="H8:H10" si="1">G8*F8</f>
        <v>0</v>
      </c>
      <c r="I8" s="786">
        <f>G8*E8</f>
        <v>0</v>
      </c>
      <c r="J8" s="136">
        <v>50</v>
      </c>
      <c r="K8" s="132">
        <v>60</v>
      </c>
      <c r="L8" s="132">
        <v>150</v>
      </c>
      <c r="M8" s="224">
        <v>160</v>
      </c>
      <c r="N8" s="133">
        <v>125</v>
      </c>
      <c r="O8" s="132">
        <v>250</v>
      </c>
      <c r="P8" s="714">
        <v>200</v>
      </c>
      <c r="Q8" s="221"/>
      <c r="R8" s="133"/>
      <c r="S8" s="221"/>
      <c r="T8" s="132"/>
      <c r="U8" s="132"/>
    </row>
    <row r="9" spans="1:22" s="222" customFormat="1" ht="16.5" customHeight="1" x14ac:dyDescent="0.2">
      <c r="A9" s="1256" t="s">
        <v>7</v>
      </c>
      <c r="B9" s="1257" t="s">
        <v>782</v>
      </c>
      <c r="C9" s="1258"/>
      <c r="D9" s="1259" t="s">
        <v>379</v>
      </c>
      <c r="E9" s="352">
        <f>Прайс!D305</f>
        <v>864</v>
      </c>
      <c r="F9" s="352">
        <f t="shared" si="0"/>
        <v>0</v>
      </c>
      <c r="G9" s="1260"/>
      <c r="H9" s="1261">
        <f t="shared" si="1"/>
        <v>0</v>
      </c>
      <c r="I9" s="786">
        <f>G9*E9</f>
        <v>0</v>
      </c>
      <c r="J9" s="136">
        <v>60</v>
      </c>
      <c r="K9" s="132">
        <v>72</v>
      </c>
      <c r="L9" s="132">
        <v>180</v>
      </c>
      <c r="M9" s="132">
        <v>192</v>
      </c>
      <c r="N9" s="133">
        <v>150</v>
      </c>
      <c r="O9" s="132">
        <v>300</v>
      </c>
      <c r="P9" s="714">
        <v>240</v>
      </c>
      <c r="Q9" s="221"/>
      <c r="R9" s="133"/>
      <c r="S9" s="221"/>
      <c r="T9" s="132"/>
      <c r="U9" s="132"/>
    </row>
    <row r="10" spans="1:22" s="222" customFormat="1" ht="16.5" customHeight="1" thickBot="1" x14ac:dyDescent="0.25">
      <c r="A10" s="928" t="s">
        <v>7</v>
      </c>
      <c r="B10" s="927" t="s">
        <v>781</v>
      </c>
      <c r="C10" s="729"/>
      <c r="D10" s="723" t="s">
        <v>379</v>
      </c>
      <c r="E10" s="280">
        <f>Прайс!D306</f>
        <v>864</v>
      </c>
      <c r="F10" s="280">
        <f t="shared" si="0"/>
        <v>0</v>
      </c>
      <c r="G10" s="236"/>
      <c r="H10" s="278">
        <f t="shared" si="1"/>
        <v>0</v>
      </c>
      <c r="I10" s="786">
        <f t="shared" ref="I10" si="2">G10*E10</f>
        <v>0</v>
      </c>
      <c r="J10" s="136">
        <v>70</v>
      </c>
      <c r="K10" s="132">
        <v>84</v>
      </c>
      <c r="L10" s="132">
        <v>210</v>
      </c>
      <c r="M10" s="224">
        <v>224</v>
      </c>
      <c r="N10" s="133">
        <v>175</v>
      </c>
      <c r="O10" s="132">
        <v>350</v>
      </c>
      <c r="P10" s="714">
        <v>280</v>
      </c>
      <c r="Q10" s="221"/>
      <c r="R10" s="133"/>
      <c r="S10" s="221"/>
      <c r="T10" s="132"/>
      <c r="U10" s="132"/>
    </row>
    <row r="11" spans="1:22" ht="40.5" customHeight="1" thickBot="1" x14ac:dyDescent="0.25">
      <c r="A11" s="1181" t="s">
        <v>7</v>
      </c>
      <c r="B11" s="1183" t="s">
        <v>784</v>
      </c>
      <c r="C11" s="732"/>
      <c r="D11" s="1184" t="s">
        <v>379</v>
      </c>
      <c r="E11" s="350">
        <f>Прайс!D308</f>
        <v>820</v>
      </c>
      <c r="F11" s="350">
        <f t="shared" ref="F11" si="3">IF(G11=0,0,IF(ROUND(E11-E11*$F$3,0)=E11,0,ROUND(E11-E11*$F$3,0)))</f>
        <v>0</v>
      </c>
      <c r="G11" s="1182"/>
      <c r="H11" s="158">
        <f t="shared" ref="H11" si="4">G11*F11</f>
        <v>0</v>
      </c>
      <c r="I11" s="786">
        <f>G11*E11</f>
        <v>0</v>
      </c>
      <c r="J11" s="136">
        <v>80</v>
      </c>
      <c r="K11" s="132">
        <v>96</v>
      </c>
      <c r="L11" s="132">
        <v>240</v>
      </c>
      <c r="M11" s="224">
        <v>256</v>
      </c>
      <c r="N11" s="133">
        <v>200</v>
      </c>
      <c r="O11" s="132">
        <v>400</v>
      </c>
      <c r="P11" s="714">
        <v>320</v>
      </c>
    </row>
    <row r="12" spans="1:22" s="222" customFormat="1" ht="45.75" customHeight="1" thickBot="1" x14ac:dyDescent="0.25">
      <c r="A12" s="1181" t="s">
        <v>7</v>
      </c>
      <c r="B12" s="946" t="s">
        <v>783</v>
      </c>
      <c r="C12" s="732"/>
      <c r="D12" s="901" t="s">
        <v>379</v>
      </c>
      <c r="E12" s="350">
        <f>Прайс!D302</f>
        <v>820</v>
      </c>
      <c r="F12" s="350">
        <f t="shared" ref="F12:F20" si="5">IF(G12=0,0,IF(ROUND(E12-E12*$F$3,0)=E12,0,ROUND(E12-E12*$F$3,0)))</f>
        <v>0</v>
      </c>
      <c r="G12" s="1182"/>
      <c r="H12" s="158">
        <f t="shared" ref="H12:H20" si="6">G12*F12</f>
        <v>0</v>
      </c>
      <c r="I12" s="786">
        <f>G12*E12</f>
        <v>0</v>
      </c>
      <c r="J12" s="136">
        <v>90</v>
      </c>
      <c r="K12" s="132">
        <v>108</v>
      </c>
      <c r="L12" s="132">
        <v>270</v>
      </c>
      <c r="M12" s="132">
        <v>288</v>
      </c>
      <c r="N12" s="133">
        <v>225</v>
      </c>
      <c r="O12" s="132">
        <v>450</v>
      </c>
      <c r="P12" s="714">
        <v>360</v>
      </c>
      <c r="Q12" s="221"/>
      <c r="R12" s="133"/>
      <c r="S12" s="221"/>
      <c r="T12" s="132"/>
      <c r="U12" s="132"/>
    </row>
    <row r="13" spans="1:22" s="222" customFormat="1" ht="13.5" hidden="1" thickBot="1" x14ac:dyDescent="0.25">
      <c r="A13" s="1174" t="s">
        <v>7</v>
      </c>
      <c r="B13" s="1175" t="s">
        <v>758</v>
      </c>
      <c r="C13" s="1176"/>
      <c r="D13" s="1177" t="s">
        <v>379</v>
      </c>
      <c r="E13" s="1178">
        <f>Прайс!D309</f>
        <v>670</v>
      </c>
      <c r="F13" s="1178">
        <f t="shared" si="5"/>
        <v>0</v>
      </c>
      <c r="G13" s="1179"/>
      <c r="H13" s="1180">
        <f t="shared" si="6"/>
        <v>0</v>
      </c>
      <c r="I13" s="786">
        <f t="shared" ref="I13:I20" si="7">G13*E13</f>
        <v>0</v>
      </c>
      <c r="J13" s="136">
        <v>100</v>
      </c>
      <c r="K13" s="132">
        <v>120</v>
      </c>
      <c r="L13" s="132">
        <v>300</v>
      </c>
      <c r="M13" s="224">
        <v>320</v>
      </c>
      <c r="N13" s="133">
        <v>250</v>
      </c>
      <c r="O13" s="132">
        <v>500</v>
      </c>
      <c r="P13" s="714">
        <v>400</v>
      </c>
      <c r="Q13" s="221"/>
      <c r="R13" s="133"/>
      <c r="S13" s="221"/>
      <c r="T13" s="132"/>
      <c r="U13" s="132"/>
    </row>
    <row r="14" spans="1:22" ht="14.25" customHeight="1" x14ac:dyDescent="0.2">
      <c r="A14" s="934" t="s">
        <v>7</v>
      </c>
      <c r="B14" s="935" t="s">
        <v>777</v>
      </c>
      <c r="C14" s="724"/>
      <c r="D14" s="942" t="s">
        <v>380</v>
      </c>
      <c r="E14" s="279">
        <f>Прайс!D307</f>
        <v>850</v>
      </c>
      <c r="F14" s="279">
        <f t="shared" si="5"/>
        <v>0</v>
      </c>
      <c r="G14" s="936"/>
      <c r="H14" s="155">
        <f t="shared" si="6"/>
        <v>0</v>
      </c>
      <c r="I14" s="786">
        <f t="shared" si="7"/>
        <v>0</v>
      </c>
      <c r="J14" s="136">
        <v>110</v>
      </c>
      <c r="K14" s="132">
        <v>132</v>
      </c>
      <c r="L14" s="132">
        <v>330</v>
      </c>
      <c r="M14" s="224">
        <v>352</v>
      </c>
      <c r="N14" s="133">
        <v>275</v>
      </c>
      <c r="O14" s="132">
        <v>550</v>
      </c>
      <c r="P14" s="714">
        <v>440</v>
      </c>
    </row>
    <row r="15" spans="1:22" s="222" customFormat="1" ht="15" customHeight="1" thickBot="1" x14ac:dyDescent="0.25">
      <c r="A15" s="937" t="s">
        <v>7</v>
      </c>
      <c r="B15" s="938" t="s">
        <v>778</v>
      </c>
      <c r="C15" s="730"/>
      <c r="D15" s="926" t="s">
        <v>380</v>
      </c>
      <c r="E15" s="227">
        <f>Прайс!D308</f>
        <v>820</v>
      </c>
      <c r="F15" s="227">
        <f t="shared" si="5"/>
        <v>0</v>
      </c>
      <c r="G15" s="899"/>
      <c r="H15" s="157">
        <f t="shared" si="6"/>
        <v>0</v>
      </c>
      <c r="I15" s="786">
        <f t="shared" si="7"/>
        <v>0</v>
      </c>
      <c r="J15" s="136">
        <v>120</v>
      </c>
      <c r="K15" s="132">
        <v>144</v>
      </c>
      <c r="L15" s="132">
        <v>360</v>
      </c>
      <c r="M15" s="132">
        <v>384</v>
      </c>
      <c r="N15" s="133">
        <v>300</v>
      </c>
      <c r="O15" s="132">
        <v>600</v>
      </c>
      <c r="P15" s="714">
        <v>480</v>
      </c>
      <c r="Q15" s="221"/>
      <c r="R15" s="133"/>
      <c r="S15" s="221"/>
      <c r="T15" s="132"/>
      <c r="U15" s="132"/>
    </row>
    <row r="16" spans="1:22" s="222" customFormat="1" hidden="1" x14ac:dyDescent="0.2">
      <c r="A16" s="929" t="s">
        <v>14</v>
      </c>
      <c r="B16" s="939" t="s">
        <v>776</v>
      </c>
      <c r="C16" s="943"/>
      <c r="D16" s="727" t="s">
        <v>379</v>
      </c>
      <c r="E16" s="279">
        <f>Прайс!D304</f>
        <v>800</v>
      </c>
      <c r="F16" s="279">
        <f t="shared" si="5"/>
        <v>0</v>
      </c>
      <c r="G16" s="384"/>
      <c r="H16" s="155">
        <f t="shared" si="6"/>
        <v>0</v>
      </c>
      <c r="I16" s="786">
        <f t="shared" si="7"/>
        <v>0</v>
      </c>
      <c r="J16" s="136">
        <v>130</v>
      </c>
      <c r="K16" s="132">
        <v>156</v>
      </c>
      <c r="L16" s="132">
        <v>390</v>
      </c>
      <c r="M16" s="224">
        <v>416</v>
      </c>
      <c r="N16" s="133">
        <v>325</v>
      </c>
      <c r="O16" s="132">
        <v>650</v>
      </c>
      <c r="P16" s="714">
        <v>520</v>
      </c>
      <c r="Q16" s="221"/>
      <c r="R16" s="133"/>
      <c r="S16" s="221"/>
      <c r="T16" s="132"/>
      <c r="U16" s="132"/>
    </row>
    <row r="17" spans="1:21" s="222" customFormat="1" ht="13.5" customHeight="1" x14ac:dyDescent="0.2">
      <c r="A17" s="930" t="s">
        <v>14</v>
      </c>
      <c r="B17" s="940" t="s">
        <v>756</v>
      </c>
      <c r="C17" s="944"/>
      <c r="D17" s="722" t="s">
        <v>379</v>
      </c>
      <c r="E17" s="226">
        <f>Прайс!D310</f>
        <v>910</v>
      </c>
      <c r="F17" s="226">
        <f t="shared" si="5"/>
        <v>0</v>
      </c>
      <c r="G17" s="235"/>
      <c r="H17" s="156">
        <f t="shared" si="6"/>
        <v>0</v>
      </c>
      <c r="I17" s="786">
        <f t="shared" si="7"/>
        <v>0</v>
      </c>
      <c r="J17" s="136">
        <v>140</v>
      </c>
      <c r="K17" s="132">
        <v>168</v>
      </c>
      <c r="L17" s="132">
        <v>420</v>
      </c>
      <c r="M17" s="224">
        <v>448</v>
      </c>
      <c r="N17" s="133">
        <v>350</v>
      </c>
      <c r="O17" s="132">
        <v>700</v>
      </c>
      <c r="P17" s="714">
        <v>560</v>
      </c>
      <c r="Q17" s="221"/>
      <c r="R17" s="133"/>
      <c r="S17" s="221"/>
      <c r="T17" s="132"/>
      <c r="U17" s="132"/>
    </row>
    <row r="18" spans="1:21" s="222" customFormat="1" ht="13.5" customHeight="1" x14ac:dyDescent="0.2">
      <c r="A18" s="930" t="s">
        <v>14</v>
      </c>
      <c r="B18" s="940" t="s">
        <v>757</v>
      </c>
      <c r="C18" s="944"/>
      <c r="D18" s="722" t="s">
        <v>379</v>
      </c>
      <c r="E18" s="226">
        <f>Прайс!D311</f>
        <v>910</v>
      </c>
      <c r="F18" s="226">
        <f t="shared" si="5"/>
        <v>0</v>
      </c>
      <c r="G18" s="235"/>
      <c r="H18" s="156">
        <f t="shared" si="6"/>
        <v>0</v>
      </c>
      <c r="I18" s="786">
        <f t="shared" si="7"/>
        <v>0</v>
      </c>
      <c r="J18" s="136">
        <v>150</v>
      </c>
      <c r="K18" s="132">
        <v>180</v>
      </c>
      <c r="L18" s="132">
        <v>450</v>
      </c>
      <c r="M18" s="132">
        <v>480</v>
      </c>
      <c r="N18" s="133">
        <v>375</v>
      </c>
      <c r="O18" s="132">
        <v>750</v>
      </c>
      <c r="P18" s="714">
        <v>600</v>
      </c>
      <c r="Q18" s="221"/>
      <c r="R18" s="133"/>
      <c r="S18" s="221"/>
      <c r="T18" s="132"/>
      <c r="U18" s="132"/>
    </row>
    <row r="19" spans="1:21" s="222" customFormat="1" ht="13.5" customHeight="1" x14ac:dyDescent="0.2">
      <c r="A19" s="930" t="s">
        <v>14</v>
      </c>
      <c r="B19" s="940" t="s">
        <v>779</v>
      </c>
      <c r="C19" s="944"/>
      <c r="D19" s="728" t="s">
        <v>380</v>
      </c>
      <c r="E19" s="226">
        <f>Прайс!D312</f>
        <v>864</v>
      </c>
      <c r="F19" s="226">
        <f t="shared" si="5"/>
        <v>0</v>
      </c>
      <c r="G19" s="385"/>
      <c r="H19" s="156">
        <f t="shared" si="6"/>
        <v>0</v>
      </c>
      <c r="I19" s="786">
        <f>G19*E19</f>
        <v>0</v>
      </c>
      <c r="J19" s="136">
        <v>160</v>
      </c>
      <c r="K19" s="132">
        <v>192</v>
      </c>
      <c r="L19" s="132">
        <v>480</v>
      </c>
      <c r="M19" s="224">
        <v>512</v>
      </c>
      <c r="N19" s="133">
        <v>400</v>
      </c>
      <c r="O19" s="132">
        <v>800</v>
      </c>
      <c r="P19" s="714">
        <v>640</v>
      </c>
      <c r="Q19" s="221"/>
      <c r="R19" s="133"/>
      <c r="S19" s="221"/>
      <c r="T19" s="132"/>
      <c r="U19" s="132"/>
    </row>
    <row r="20" spans="1:21" s="222" customFormat="1" ht="13.5" customHeight="1" thickBot="1" x14ac:dyDescent="0.25">
      <c r="A20" s="931" t="s">
        <v>14</v>
      </c>
      <c r="B20" s="941" t="s">
        <v>780</v>
      </c>
      <c r="C20" s="945"/>
      <c r="D20" s="926" t="s">
        <v>380</v>
      </c>
      <c r="E20" s="227">
        <f>Прайс!D313</f>
        <v>864</v>
      </c>
      <c r="F20" s="227">
        <f t="shared" si="5"/>
        <v>0</v>
      </c>
      <c r="G20" s="932"/>
      <c r="H20" s="157">
        <f t="shared" si="6"/>
        <v>0</v>
      </c>
      <c r="I20" s="786">
        <f t="shared" si="7"/>
        <v>0</v>
      </c>
      <c r="J20" s="136">
        <v>170</v>
      </c>
      <c r="K20" s="132">
        <v>204</v>
      </c>
      <c r="L20" s="132">
        <v>510</v>
      </c>
      <c r="M20" s="224">
        <v>544</v>
      </c>
      <c r="N20" s="133">
        <v>425</v>
      </c>
      <c r="O20" s="132">
        <v>850</v>
      </c>
      <c r="P20" s="714">
        <v>680</v>
      </c>
      <c r="Q20" s="221"/>
      <c r="R20" s="133"/>
      <c r="S20" s="221"/>
      <c r="T20" s="132"/>
      <c r="U20" s="132"/>
    </row>
    <row r="21" spans="1:21" s="222" customFormat="1" ht="13.5" customHeight="1" thickBot="1" x14ac:dyDescent="0.25">
      <c r="A21" s="1601" t="s">
        <v>627</v>
      </c>
      <c r="B21" s="1602"/>
      <c r="C21" s="1602"/>
      <c r="D21" s="1603"/>
      <c r="E21" s="1603"/>
      <c r="F21" s="1603"/>
      <c r="G21" s="1603"/>
      <c r="H21" s="1604"/>
      <c r="I21" s="786">
        <f t="shared" ref="I21:I27" si="8">G21*E21</f>
        <v>0</v>
      </c>
      <c r="J21" s="136">
        <v>180</v>
      </c>
      <c r="K21" s="132">
        <v>216</v>
      </c>
      <c r="L21" s="132">
        <v>540</v>
      </c>
      <c r="M21" s="132">
        <v>576</v>
      </c>
      <c r="N21" s="133">
        <v>450</v>
      </c>
      <c r="O21" s="132">
        <v>900</v>
      </c>
      <c r="P21" s="714">
        <v>720</v>
      </c>
      <c r="Q21" s="221"/>
      <c r="R21" s="133"/>
      <c r="S21" s="221"/>
      <c r="T21" s="132"/>
      <c r="U21" s="132"/>
    </row>
    <row r="22" spans="1:21" s="222" customFormat="1" ht="13.5" customHeight="1" x14ac:dyDescent="0.2">
      <c r="A22" s="721" t="s">
        <v>644</v>
      </c>
      <c r="B22" s="724" t="s">
        <v>803</v>
      </c>
      <c r="C22" s="724"/>
      <c r="D22" s="722" t="s">
        <v>379</v>
      </c>
      <c r="E22" s="226">
        <f>Прайс!D315</f>
        <v>1140</v>
      </c>
      <c r="F22" s="226">
        <f>IF(G22=0,0,IF(ROUND(E22-E22*$F$3,0)=E22,0,ROUND(E22-E22*$F$3,0)))</f>
        <v>0</v>
      </c>
      <c r="G22" s="235"/>
      <c r="H22" s="156">
        <f>G22*F22</f>
        <v>0</v>
      </c>
      <c r="I22" s="786">
        <f t="shared" si="8"/>
        <v>0</v>
      </c>
      <c r="J22" s="136">
        <v>190</v>
      </c>
      <c r="K22" s="132">
        <v>228</v>
      </c>
      <c r="L22" s="132">
        <v>570</v>
      </c>
      <c r="M22" s="224">
        <v>608</v>
      </c>
      <c r="N22" s="133">
        <v>475</v>
      </c>
      <c r="O22" s="132">
        <v>950</v>
      </c>
      <c r="P22" s="714">
        <v>760</v>
      </c>
      <c r="Q22" s="221"/>
      <c r="R22" s="133"/>
      <c r="S22" s="221"/>
      <c r="T22" s="132"/>
      <c r="U22" s="132"/>
    </row>
    <row r="23" spans="1:21" s="222" customFormat="1" x14ac:dyDescent="0.2">
      <c r="A23" s="721" t="s">
        <v>644</v>
      </c>
      <c r="B23" s="725" t="s">
        <v>530</v>
      </c>
      <c r="C23" s="725"/>
      <c r="D23" s="722" t="s">
        <v>379</v>
      </c>
      <c r="E23" s="226">
        <f>Прайс!D316</f>
        <v>1140</v>
      </c>
      <c r="F23" s="226">
        <f>IF(G23=0,0,IF(ROUND(E23-E23*$F$3,0)=E23,0,ROUND(E23-E23*$F$3,0)))</f>
        <v>0</v>
      </c>
      <c r="G23" s="235"/>
      <c r="H23" s="156">
        <f>G23*F23</f>
        <v>0</v>
      </c>
      <c r="I23" s="786">
        <f t="shared" si="8"/>
        <v>0</v>
      </c>
      <c r="J23" s="136">
        <v>200</v>
      </c>
      <c r="K23" s="132">
        <v>240</v>
      </c>
      <c r="L23" s="132">
        <v>600</v>
      </c>
      <c r="M23" s="224">
        <v>640</v>
      </c>
      <c r="N23" s="133">
        <v>500</v>
      </c>
      <c r="O23" s="132">
        <v>1000</v>
      </c>
      <c r="P23" s="714">
        <v>800</v>
      </c>
      <c r="Q23" s="221"/>
      <c r="R23" s="133"/>
      <c r="S23" s="221"/>
      <c r="T23" s="132"/>
      <c r="U23" s="132"/>
    </row>
    <row r="24" spans="1:21" s="222" customFormat="1" ht="15.75" thickBot="1" x14ac:dyDescent="0.25">
      <c r="A24" s="718" t="s">
        <v>529</v>
      </c>
      <c r="B24" s="726" t="s">
        <v>894</v>
      </c>
      <c r="C24" s="726"/>
      <c r="D24" s="723" t="s">
        <v>379</v>
      </c>
      <c r="E24" s="280">
        <f>Прайс!D317</f>
        <v>550</v>
      </c>
      <c r="F24" s="226">
        <f>IF(G24=0,0,IF(ROUND(E24-E24*$F$3,0)=E24,0,ROUND(E24-E24*$F$3,0)))</f>
        <v>0</v>
      </c>
      <c r="G24" s="236"/>
      <c r="H24" s="156">
        <f>G24*F24</f>
        <v>0</v>
      </c>
      <c r="I24" s="786">
        <f t="shared" si="8"/>
        <v>0</v>
      </c>
      <c r="J24" s="136">
        <v>210</v>
      </c>
      <c r="K24" s="132">
        <v>252</v>
      </c>
      <c r="L24" s="132">
        <v>630</v>
      </c>
      <c r="M24" s="132">
        <v>672</v>
      </c>
      <c r="N24" s="133">
        <v>525</v>
      </c>
      <c r="O24" s="132">
        <v>1050</v>
      </c>
      <c r="P24" s="714">
        <v>840</v>
      </c>
      <c r="Q24" s="221"/>
      <c r="R24" s="133"/>
      <c r="S24" s="221"/>
      <c r="T24" s="132"/>
      <c r="U24" s="132"/>
    </row>
    <row r="25" spans="1:21" ht="13.5" thickBot="1" x14ac:dyDescent="0.25">
      <c r="A25" s="1402" t="s">
        <v>374</v>
      </c>
      <c r="B25" s="1403"/>
      <c r="C25" s="1403"/>
      <c r="D25" s="1403"/>
      <c r="E25" s="1403"/>
      <c r="F25" s="1403"/>
      <c r="G25" s="1403"/>
      <c r="H25" s="1591"/>
      <c r="I25" s="786">
        <f t="shared" si="8"/>
        <v>0</v>
      </c>
      <c r="J25" s="136">
        <v>220</v>
      </c>
      <c r="K25" s="132">
        <v>264</v>
      </c>
      <c r="L25" s="132">
        <v>660</v>
      </c>
      <c r="M25" s="224">
        <v>704</v>
      </c>
      <c r="N25" s="133">
        <v>550</v>
      </c>
      <c r="O25" s="132">
        <v>1100</v>
      </c>
      <c r="P25" s="714">
        <v>880</v>
      </c>
    </row>
    <row r="26" spans="1:21" s="222" customFormat="1" ht="13.5" customHeight="1" thickBot="1" x14ac:dyDescent="0.25">
      <c r="A26" s="1611" t="s">
        <v>914</v>
      </c>
      <c r="B26" s="870" t="s">
        <v>912</v>
      </c>
      <c r="C26" s="735"/>
      <c r="D26" s="717" t="s">
        <v>380</v>
      </c>
      <c r="E26" s="715">
        <f>Прайс!D319</f>
        <v>320</v>
      </c>
      <c r="F26" s="715">
        <f t="shared" ref="F26:F27" si="9">IF(G26=0,0,IF(ROUND(E26-E26*$F$3,0)=E26,0,ROUND(E26-E26*$F$3,0)))</f>
        <v>0</v>
      </c>
      <c r="G26" s="385"/>
      <c r="H26" s="716">
        <f t="shared" ref="H26:H27" si="10">G26*F26</f>
        <v>0</v>
      </c>
      <c r="I26" s="786">
        <f t="shared" si="8"/>
        <v>0</v>
      </c>
      <c r="J26" s="136">
        <v>230</v>
      </c>
      <c r="K26" s="132">
        <v>276</v>
      </c>
      <c r="L26" s="132">
        <v>690</v>
      </c>
      <c r="M26" s="224">
        <v>736</v>
      </c>
      <c r="N26" s="133">
        <v>575</v>
      </c>
      <c r="O26" s="132">
        <v>1150</v>
      </c>
      <c r="P26" s="714">
        <v>920</v>
      </c>
      <c r="Q26" s="221"/>
      <c r="R26" s="133"/>
      <c r="S26" s="221"/>
      <c r="T26" s="132"/>
      <c r="U26" s="132"/>
    </row>
    <row r="27" spans="1:21" s="222" customFormat="1" ht="13.5" customHeight="1" thickBot="1" x14ac:dyDescent="0.25">
      <c r="A27" s="1612"/>
      <c r="B27" s="964" t="s">
        <v>142</v>
      </c>
      <c r="C27" s="720"/>
      <c r="D27" s="719" t="s">
        <v>913</v>
      </c>
      <c r="E27" s="352">
        <f>Прайс!D320</f>
        <v>260</v>
      </c>
      <c r="F27" s="352">
        <f t="shared" si="9"/>
        <v>0</v>
      </c>
      <c r="G27" s="385"/>
      <c r="H27" s="444">
        <f t="shared" si="10"/>
        <v>0</v>
      </c>
      <c r="I27" s="786">
        <f t="shared" si="8"/>
        <v>0</v>
      </c>
      <c r="J27" s="136">
        <v>240</v>
      </c>
      <c r="K27" s="132">
        <v>288</v>
      </c>
      <c r="L27" s="132">
        <v>720</v>
      </c>
      <c r="M27" s="132">
        <v>768</v>
      </c>
      <c r="N27" s="133">
        <v>600</v>
      </c>
      <c r="O27" s="132">
        <v>1200</v>
      </c>
      <c r="P27" s="714">
        <v>960</v>
      </c>
      <c r="Q27" s="221"/>
      <c r="R27" s="133"/>
      <c r="S27" s="221"/>
      <c r="T27" s="132"/>
      <c r="U27" s="132"/>
    </row>
    <row r="28" spans="1:21" ht="13.5" thickBot="1" x14ac:dyDescent="0.25">
      <c r="A28" s="1402" t="s">
        <v>766</v>
      </c>
      <c r="B28" s="1403"/>
      <c r="C28" s="1403"/>
      <c r="D28" s="1403"/>
      <c r="E28" s="1403"/>
      <c r="F28" s="1403"/>
      <c r="G28" s="1403"/>
      <c r="H28" s="1591"/>
      <c r="J28" s="136">
        <v>250</v>
      </c>
      <c r="K28" s="132">
        <v>300</v>
      </c>
      <c r="L28" s="132">
        <v>750</v>
      </c>
      <c r="M28" s="224">
        <v>800</v>
      </c>
      <c r="N28" s="133">
        <v>625</v>
      </c>
      <c r="O28" s="132">
        <v>1250</v>
      </c>
      <c r="P28" s="714">
        <v>1000</v>
      </c>
    </row>
    <row r="29" spans="1:21" ht="32.25" customHeight="1" thickBot="1" x14ac:dyDescent="0.25">
      <c r="A29" s="900"/>
      <c r="B29" s="860" t="s">
        <v>765</v>
      </c>
      <c r="C29" s="860"/>
      <c r="D29" s="717" t="s">
        <v>380</v>
      </c>
      <c r="E29" s="350">
        <f>Прайс!D314</f>
        <v>624</v>
      </c>
      <c r="F29" s="350">
        <f>IF(G29=0,0,IF(ROUND(E29-E29*$F$3,0)=E29,0,ROUND(E29-E29*$F$3,0)))</f>
        <v>0</v>
      </c>
      <c r="G29" s="906"/>
      <c r="H29" s="158">
        <f>G29*F29</f>
        <v>0</v>
      </c>
      <c r="I29" s="786">
        <f>G29*E29</f>
        <v>0</v>
      </c>
      <c r="J29" s="136">
        <v>260</v>
      </c>
      <c r="K29" s="132">
        <v>312</v>
      </c>
      <c r="L29" s="132">
        <v>780</v>
      </c>
      <c r="M29" s="224">
        <v>832</v>
      </c>
      <c r="N29" s="133">
        <v>650</v>
      </c>
      <c r="O29" s="132">
        <v>1300</v>
      </c>
      <c r="P29" s="714">
        <v>1040</v>
      </c>
    </row>
    <row r="30" spans="1:21" s="222" customFormat="1" ht="12.75" customHeight="1" x14ac:dyDescent="0.2">
      <c r="D30" s="223"/>
      <c r="E30" s="223"/>
      <c r="F30" s="223"/>
      <c r="G30" s="223"/>
      <c r="H30" s="223"/>
      <c r="I30" s="786"/>
      <c r="J30" s="136">
        <v>270</v>
      </c>
      <c r="K30" s="132">
        <v>324</v>
      </c>
      <c r="L30" s="132">
        <v>810</v>
      </c>
      <c r="M30" s="132">
        <v>864</v>
      </c>
      <c r="N30" s="133">
        <v>675</v>
      </c>
      <c r="O30" s="132">
        <v>1350</v>
      </c>
      <c r="P30" s="714">
        <v>1080</v>
      </c>
      <c r="Q30" s="221"/>
      <c r="R30" s="133"/>
      <c r="S30" s="221"/>
      <c r="T30" s="132"/>
      <c r="U30" s="132"/>
    </row>
    <row r="31" spans="1:21" s="222" customFormat="1" ht="12.75" customHeight="1" x14ac:dyDescent="0.2">
      <c r="B31" s="132"/>
      <c r="C31" s="132"/>
      <c r="D31" s="132"/>
      <c r="E31" s="133"/>
      <c r="F31" s="133"/>
      <c r="G31" s="133"/>
      <c r="H31" s="133"/>
      <c r="I31" s="786"/>
      <c r="J31" s="136">
        <v>280</v>
      </c>
      <c r="K31" s="132">
        <v>336</v>
      </c>
      <c r="L31" s="132">
        <v>840</v>
      </c>
      <c r="M31" s="224">
        <v>896</v>
      </c>
      <c r="N31" s="133">
        <v>700</v>
      </c>
      <c r="O31" s="132">
        <v>1400</v>
      </c>
      <c r="P31" s="714">
        <v>1120</v>
      </c>
      <c r="Q31" s="221"/>
      <c r="R31" s="133"/>
      <c r="S31" s="221"/>
      <c r="T31" s="132"/>
      <c r="U31" s="132"/>
    </row>
    <row r="32" spans="1:21" s="222" customFormat="1" ht="13.5" customHeight="1" x14ac:dyDescent="0.2">
      <c r="B32" s="132"/>
      <c r="C32" s="132"/>
      <c r="D32" s="132"/>
      <c r="E32" s="133"/>
      <c r="F32" s="133"/>
      <c r="G32" s="133"/>
      <c r="H32" s="133"/>
      <c r="I32" s="786"/>
      <c r="J32" s="136">
        <v>290</v>
      </c>
      <c r="K32" s="132">
        <v>348</v>
      </c>
      <c r="L32" s="132">
        <v>870</v>
      </c>
      <c r="M32" s="224">
        <v>928</v>
      </c>
      <c r="N32" s="133">
        <v>725</v>
      </c>
      <c r="O32" s="132">
        <v>1450</v>
      </c>
      <c r="P32" s="714">
        <v>1160</v>
      </c>
      <c r="Q32" s="221"/>
      <c r="R32" s="133"/>
      <c r="S32" s="221"/>
      <c r="T32" s="132"/>
      <c r="U32" s="132"/>
    </row>
    <row r="33" spans="1:21" s="222" customFormat="1" ht="46.5" customHeight="1" x14ac:dyDescent="0.2">
      <c r="B33" s="132"/>
      <c r="C33" s="132"/>
      <c r="D33" s="132"/>
      <c r="E33" s="133"/>
      <c r="F33" s="133"/>
      <c r="G33" s="133"/>
      <c r="H33" s="133"/>
      <c r="I33" s="786"/>
      <c r="J33" s="136">
        <v>300</v>
      </c>
      <c r="K33" s="132">
        <v>360</v>
      </c>
      <c r="L33" s="132">
        <v>900</v>
      </c>
      <c r="M33" s="132">
        <v>960</v>
      </c>
      <c r="N33" s="133">
        <v>750</v>
      </c>
      <c r="O33" s="132">
        <v>1500</v>
      </c>
      <c r="P33" s="714">
        <v>1200</v>
      </c>
      <c r="Q33" s="221"/>
      <c r="R33" s="133"/>
      <c r="S33" s="221"/>
      <c r="T33" s="132"/>
      <c r="U33" s="132"/>
    </row>
    <row r="34" spans="1:21" s="222" customFormat="1" ht="42" customHeight="1" x14ac:dyDescent="0.2">
      <c r="A34" s="132"/>
      <c r="B34" s="132"/>
      <c r="C34" s="132"/>
      <c r="D34" s="225"/>
      <c r="E34" s="133"/>
      <c r="F34" s="133"/>
      <c r="G34" s="133"/>
      <c r="H34" s="133"/>
      <c r="I34" s="786"/>
      <c r="J34" s="136">
        <v>310</v>
      </c>
      <c r="K34" s="132">
        <v>372</v>
      </c>
      <c r="L34" s="132">
        <v>930</v>
      </c>
      <c r="M34" s="224">
        <v>992</v>
      </c>
      <c r="N34" s="133">
        <v>775</v>
      </c>
      <c r="O34" s="132">
        <v>1550</v>
      </c>
      <c r="P34" s="714">
        <v>1240</v>
      </c>
      <c r="Q34" s="221"/>
      <c r="R34" s="133"/>
      <c r="S34" s="221"/>
      <c r="T34" s="132"/>
      <c r="U34" s="132"/>
    </row>
    <row r="35" spans="1:21" ht="12" customHeight="1" x14ac:dyDescent="0.2">
      <c r="D35" s="225"/>
      <c r="E35" s="163"/>
      <c r="J35" s="136">
        <v>320</v>
      </c>
      <c r="K35" s="132">
        <v>384</v>
      </c>
      <c r="L35" s="132">
        <v>960</v>
      </c>
      <c r="M35" s="224">
        <v>1024</v>
      </c>
      <c r="N35" s="133">
        <v>800</v>
      </c>
      <c r="O35" s="132">
        <v>1600</v>
      </c>
      <c r="P35" s="714">
        <v>1280</v>
      </c>
    </row>
    <row r="36" spans="1:21" s="222" customFormat="1" ht="12.75" customHeight="1" x14ac:dyDescent="0.2">
      <c r="A36" s="132"/>
      <c r="B36" s="132"/>
      <c r="C36" s="132"/>
      <c r="D36" s="225"/>
      <c r="E36" s="133"/>
      <c r="F36" s="133"/>
      <c r="G36" s="133"/>
      <c r="H36" s="133"/>
      <c r="I36" s="786"/>
      <c r="J36" s="136">
        <v>330</v>
      </c>
      <c r="K36" s="132">
        <v>396</v>
      </c>
      <c r="L36" s="132">
        <v>990</v>
      </c>
      <c r="M36" s="132">
        <v>1056</v>
      </c>
      <c r="N36" s="133">
        <v>825</v>
      </c>
      <c r="O36" s="132">
        <v>1650</v>
      </c>
      <c r="P36" s="714">
        <v>1320</v>
      </c>
      <c r="Q36" s="221"/>
      <c r="R36" s="133"/>
      <c r="S36" s="221"/>
      <c r="T36" s="132"/>
      <c r="U36" s="132"/>
    </row>
    <row r="37" spans="1:21" s="222" customFormat="1" ht="12.75" customHeight="1" x14ac:dyDescent="0.2">
      <c r="A37" s="132"/>
      <c r="B37" s="132"/>
      <c r="C37" s="132"/>
      <c r="D37" s="225"/>
      <c r="E37" s="133"/>
      <c r="F37" s="133"/>
      <c r="G37" s="133"/>
      <c r="H37" s="133"/>
      <c r="I37" s="786"/>
      <c r="J37" s="136">
        <v>340</v>
      </c>
      <c r="K37" s="132">
        <v>408</v>
      </c>
      <c r="L37" s="132">
        <v>1020</v>
      </c>
      <c r="M37" s="224">
        <v>1088</v>
      </c>
      <c r="N37" s="133">
        <v>850</v>
      </c>
      <c r="O37" s="132">
        <v>1700</v>
      </c>
      <c r="P37" s="714">
        <v>1360</v>
      </c>
      <c r="Q37" s="221"/>
      <c r="R37" s="133"/>
      <c r="S37" s="221"/>
      <c r="T37" s="132"/>
      <c r="U37" s="132"/>
    </row>
    <row r="38" spans="1:21" s="222" customFormat="1" ht="12.75" customHeight="1" x14ac:dyDescent="0.2">
      <c r="A38" s="132"/>
      <c r="B38" s="132"/>
      <c r="C38" s="132"/>
      <c r="D38" s="225"/>
      <c r="E38" s="132"/>
      <c r="F38" s="132"/>
      <c r="G38" s="132"/>
      <c r="H38" s="133"/>
      <c r="I38" s="786"/>
      <c r="J38" s="136">
        <v>350</v>
      </c>
      <c r="K38" s="132">
        <v>420</v>
      </c>
      <c r="L38" s="132">
        <v>1050</v>
      </c>
      <c r="M38" s="224">
        <v>1120</v>
      </c>
      <c r="N38" s="133">
        <v>875</v>
      </c>
      <c r="O38" s="132">
        <v>1750</v>
      </c>
      <c r="P38" s="714">
        <v>1400</v>
      </c>
      <c r="Q38" s="221"/>
      <c r="R38" s="133"/>
      <c r="S38" s="221"/>
      <c r="T38" s="132"/>
      <c r="U38" s="132"/>
    </row>
    <row r="39" spans="1:21" s="222" customFormat="1" ht="12.75" customHeight="1" x14ac:dyDescent="0.2">
      <c r="A39" s="132"/>
      <c r="B39" s="132"/>
      <c r="C39" s="132"/>
      <c r="D39" s="225"/>
      <c r="E39" s="133"/>
      <c r="F39" s="133"/>
      <c r="G39" s="133"/>
      <c r="H39" s="133"/>
      <c r="I39" s="786"/>
      <c r="J39" s="136">
        <v>360</v>
      </c>
      <c r="K39" s="132">
        <v>432</v>
      </c>
      <c r="L39" s="132">
        <v>1080</v>
      </c>
      <c r="M39" s="132">
        <v>1152</v>
      </c>
      <c r="N39" s="133">
        <v>900</v>
      </c>
      <c r="O39" s="132">
        <v>1800</v>
      </c>
      <c r="P39" s="714">
        <v>1440</v>
      </c>
      <c r="Q39" s="221"/>
      <c r="R39" s="133"/>
      <c r="S39" s="221"/>
      <c r="T39" s="132"/>
      <c r="U39" s="132"/>
    </row>
    <row r="40" spans="1:21" s="222" customFormat="1" ht="12.75" customHeight="1" x14ac:dyDescent="0.2">
      <c r="A40" s="132"/>
      <c r="B40" s="132"/>
      <c r="C40" s="132"/>
      <c r="D40" s="225"/>
      <c r="E40" s="133"/>
      <c r="F40" s="133"/>
      <c r="G40" s="133"/>
      <c r="H40" s="133"/>
      <c r="I40" s="786"/>
      <c r="J40" s="136">
        <v>370</v>
      </c>
      <c r="K40" s="132">
        <v>444</v>
      </c>
      <c r="L40" s="132">
        <v>1110</v>
      </c>
      <c r="M40" s="224">
        <v>1184</v>
      </c>
      <c r="N40" s="133">
        <v>925</v>
      </c>
      <c r="O40" s="132">
        <v>1850</v>
      </c>
      <c r="P40" s="714">
        <v>1480</v>
      </c>
      <c r="Q40" s="221"/>
      <c r="R40" s="133"/>
      <c r="S40" s="221"/>
      <c r="T40" s="132"/>
      <c r="U40" s="132"/>
    </row>
    <row r="41" spans="1:21" ht="6.75" customHeight="1" x14ac:dyDescent="0.2">
      <c r="D41" s="225"/>
      <c r="J41" s="136">
        <v>380</v>
      </c>
      <c r="K41" s="132">
        <v>456</v>
      </c>
      <c r="L41" s="132">
        <v>1140</v>
      </c>
      <c r="M41" s="224">
        <v>1216</v>
      </c>
      <c r="N41" s="133">
        <v>950</v>
      </c>
      <c r="O41" s="132">
        <v>1900</v>
      </c>
      <c r="P41" s="714">
        <v>1520</v>
      </c>
    </row>
    <row r="42" spans="1:21" x14ac:dyDescent="0.2">
      <c r="D42" s="225"/>
      <c r="J42" s="136">
        <v>390</v>
      </c>
      <c r="K42" s="132">
        <v>468</v>
      </c>
      <c r="L42" s="132">
        <v>1170</v>
      </c>
      <c r="M42" s="132">
        <v>1248</v>
      </c>
      <c r="N42" s="133">
        <v>975</v>
      </c>
      <c r="O42" s="132">
        <v>1950</v>
      </c>
      <c r="P42" s="714">
        <v>1560</v>
      </c>
    </row>
    <row r="43" spans="1:21" x14ac:dyDescent="0.2">
      <c r="D43" s="225"/>
      <c r="J43" s="136">
        <v>400</v>
      </c>
      <c r="K43" s="132">
        <v>480</v>
      </c>
      <c r="L43" s="132">
        <v>1200</v>
      </c>
      <c r="M43" s="224">
        <v>1280</v>
      </c>
      <c r="N43" s="133">
        <v>1000</v>
      </c>
      <c r="O43" s="132">
        <v>2000</v>
      </c>
      <c r="P43" s="714">
        <v>1600</v>
      </c>
    </row>
    <row r="44" spans="1:21" ht="11.25" customHeight="1" x14ac:dyDescent="0.2">
      <c r="D44" s="225"/>
      <c r="J44" s="136">
        <v>410</v>
      </c>
      <c r="K44" s="132">
        <v>492</v>
      </c>
      <c r="L44" s="132">
        <v>1230</v>
      </c>
      <c r="M44" s="224">
        <v>1312</v>
      </c>
      <c r="N44" s="133">
        <v>1025</v>
      </c>
      <c r="O44" s="132">
        <v>2050</v>
      </c>
      <c r="P44" s="714">
        <v>1640</v>
      </c>
    </row>
    <row r="45" spans="1:21" ht="11.25" customHeight="1" x14ac:dyDescent="0.2">
      <c r="D45" s="224"/>
      <c r="J45" s="136">
        <v>420</v>
      </c>
      <c r="K45" s="132">
        <v>504</v>
      </c>
      <c r="L45" s="132">
        <v>1260</v>
      </c>
      <c r="M45" s="132">
        <v>1344</v>
      </c>
      <c r="N45" s="133">
        <v>1050</v>
      </c>
      <c r="O45" s="132">
        <v>2100</v>
      </c>
      <c r="P45" s="714">
        <v>1680</v>
      </c>
    </row>
    <row r="46" spans="1:21" ht="11.25" customHeight="1" x14ac:dyDescent="0.2">
      <c r="J46" s="136">
        <v>430</v>
      </c>
      <c r="K46" s="132">
        <v>516</v>
      </c>
      <c r="L46" s="132">
        <v>1290</v>
      </c>
      <c r="M46" s="224">
        <v>1376</v>
      </c>
      <c r="N46" s="133">
        <v>1075</v>
      </c>
      <c r="O46" s="132">
        <v>2150</v>
      </c>
      <c r="P46" s="714">
        <v>1720</v>
      </c>
    </row>
    <row r="47" spans="1:21" ht="11.25" customHeight="1" x14ac:dyDescent="0.2">
      <c r="J47" s="136">
        <v>440</v>
      </c>
      <c r="K47" s="132">
        <v>528</v>
      </c>
      <c r="L47" s="132">
        <v>1320</v>
      </c>
      <c r="M47" s="224">
        <v>1408</v>
      </c>
      <c r="N47" s="133">
        <v>1100</v>
      </c>
      <c r="O47" s="132">
        <v>2200</v>
      </c>
      <c r="P47" s="714">
        <v>1760</v>
      </c>
    </row>
    <row r="48" spans="1:21" ht="11.25" customHeight="1" x14ac:dyDescent="0.2">
      <c r="J48" s="136">
        <v>450</v>
      </c>
      <c r="K48" s="132">
        <v>540</v>
      </c>
      <c r="L48" s="132">
        <v>1350</v>
      </c>
      <c r="M48" s="132">
        <v>1440</v>
      </c>
      <c r="N48" s="133">
        <v>1125</v>
      </c>
      <c r="O48" s="132">
        <v>2250</v>
      </c>
      <c r="P48" s="714">
        <v>1800</v>
      </c>
    </row>
    <row r="49" spans="10:16" ht="11.25" customHeight="1" x14ac:dyDescent="0.2">
      <c r="J49" s="136">
        <v>460</v>
      </c>
      <c r="K49" s="132">
        <v>552</v>
      </c>
      <c r="L49" s="132">
        <v>1380</v>
      </c>
      <c r="M49" s="224">
        <v>1472</v>
      </c>
      <c r="N49" s="133">
        <v>1150</v>
      </c>
      <c r="O49" s="132">
        <v>2300</v>
      </c>
      <c r="P49" s="714">
        <v>1840</v>
      </c>
    </row>
    <row r="50" spans="10:16" ht="11.25" customHeight="1" x14ac:dyDescent="0.2">
      <c r="J50" s="136">
        <v>470</v>
      </c>
      <c r="K50" s="132">
        <v>564</v>
      </c>
      <c r="L50" s="132">
        <v>1410</v>
      </c>
      <c r="M50" s="224">
        <v>1504</v>
      </c>
      <c r="N50" s="133">
        <v>1175</v>
      </c>
      <c r="O50" s="132">
        <v>2350</v>
      </c>
      <c r="P50" s="714">
        <v>1880</v>
      </c>
    </row>
    <row r="51" spans="10:16" ht="11.25" customHeight="1" x14ac:dyDescent="0.2">
      <c r="J51" s="136">
        <v>480</v>
      </c>
      <c r="K51" s="132">
        <v>576</v>
      </c>
      <c r="L51" s="132">
        <v>1440</v>
      </c>
      <c r="M51" s="132">
        <v>1536</v>
      </c>
      <c r="N51" s="133">
        <v>1200</v>
      </c>
      <c r="O51" s="132">
        <v>2400</v>
      </c>
      <c r="P51" s="714">
        <v>1920</v>
      </c>
    </row>
    <row r="52" spans="10:16" ht="11.25" customHeight="1" x14ac:dyDescent="0.2">
      <c r="J52" s="136">
        <v>490</v>
      </c>
      <c r="K52" s="132">
        <v>588</v>
      </c>
      <c r="L52" s="132">
        <v>1470</v>
      </c>
      <c r="M52" s="224">
        <v>1568</v>
      </c>
      <c r="N52" s="133">
        <v>1225</v>
      </c>
      <c r="O52" s="132">
        <v>2450</v>
      </c>
      <c r="P52" s="714">
        <v>1960</v>
      </c>
    </row>
    <row r="53" spans="10:16" ht="11.25" customHeight="1" x14ac:dyDescent="0.2">
      <c r="J53" s="136">
        <v>500</v>
      </c>
      <c r="K53" s="132">
        <v>600</v>
      </c>
      <c r="L53" s="132">
        <v>1500</v>
      </c>
      <c r="M53" s="224">
        <v>1600</v>
      </c>
      <c r="N53" s="133">
        <v>1250</v>
      </c>
      <c r="O53" s="132">
        <v>2500</v>
      </c>
      <c r="P53" s="714">
        <v>2000</v>
      </c>
    </row>
    <row r="54" spans="10:16" x14ac:dyDescent="0.2">
      <c r="J54" s="136">
        <v>510</v>
      </c>
      <c r="K54" s="132">
        <v>612</v>
      </c>
      <c r="L54" s="132">
        <v>1530</v>
      </c>
      <c r="M54" s="132">
        <v>1632</v>
      </c>
      <c r="N54" s="133">
        <v>1275</v>
      </c>
      <c r="O54" s="132">
        <v>2550</v>
      </c>
      <c r="P54" s="714">
        <v>2040</v>
      </c>
    </row>
    <row r="55" spans="10:16" ht="11.25" customHeight="1" x14ac:dyDescent="0.2">
      <c r="J55" s="136">
        <v>520</v>
      </c>
      <c r="K55" s="132">
        <v>624</v>
      </c>
      <c r="L55" s="132">
        <v>1560</v>
      </c>
      <c r="M55" s="224">
        <v>1664</v>
      </c>
      <c r="N55" s="133">
        <v>1300</v>
      </c>
      <c r="O55" s="132">
        <v>2600</v>
      </c>
      <c r="P55" s="714">
        <v>2080</v>
      </c>
    </row>
    <row r="56" spans="10:16" ht="11.25" customHeight="1" x14ac:dyDescent="0.2">
      <c r="J56" s="136">
        <v>530</v>
      </c>
      <c r="K56" s="132">
        <v>636</v>
      </c>
      <c r="L56" s="132">
        <v>1590</v>
      </c>
      <c r="M56" s="224">
        <v>1696</v>
      </c>
      <c r="N56" s="133">
        <v>1325</v>
      </c>
      <c r="O56" s="132">
        <v>2650</v>
      </c>
      <c r="P56" s="714">
        <v>2120</v>
      </c>
    </row>
    <row r="57" spans="10:16" ht="11.25" customHeight="1" x14ac:dyDescent="0.2">
      <c r="J57" s="136">
        <v>540</v>
      </c>
      <c r="K57" s="132">
        <v>648</v>
      </c>
      <c r="L57" s="132">
        <v>1620</v>
      </c>
      <c r="M57" s="132">
        <v>1728</v>
      </c>
      <c r="N57" s="133">
        <v>1350</v>
      </c>
      <c r="O57" s="132">
        <v>2700</v>
      </c>
      <c r="P57" s="714">
        <v>2160</v>
      </c>
    </row>
    <row r="58" spans="10:16" x14ac:dyDescent="0.2">
      <c r="J58" s="136">
        <v>550</v>
      </c>
      <c r="K58" s="132">
        <v>660</v>
      </c>
      <c r="L58" s="132">
        <v>1650</v>
      </c>
      <c r="M58" s="224">
        <v>1760</v>
      </c>
      <c r="N58" s="133">
        <v>1375</v>
      </c>
      <c r="O58" s="132">
        <v>2750</v>
      </c>
      <c r="P58" s="714">
        <v>2200</v>
      </c>
    </row>
    <row r="59" spans="10:16" ht="11.25" customHeight="1" x14ac:dyDescent="0.2">
      <c r="J59" s="136">
        <v>560</v>
      </c>
      <c r="K59" s="132">
        <v>672</v>
      </c>
      <c r="L59" s="132">
        <v>1680</v>
      </c>
      <c r="M59" s="224">
        <v>1792</v>
      </c>
      <c r="N59" s="133">
        <v>1400</v>
      </c>
      <c r="O59" s="132">
        <v>2800</v>
      </c>
      <c r="P59" s="714">
        <v>2240</v>
      </c>
    </row>
    <row r="60" spans="10:16" ht="11.25" customHeight="1" x14ac:dyDescent="0.2">
      <c r="J60" s="136">
        <v>570</v>
      </c>
      <c r="K60" s="132">
        <v>684</v>
      </c>
      <c r="L60" s="132">
        <v>1710</v>
      </c>
      <c r="M60" s="132">
        <v>1824</v>
      </c>
      <c r="N60" s="133">
        <v>1425</v>
      </c>
      <c r="O60" s="132">
        <v>2850</v>
      </c>
      <c r="P60" s="714">
        <v>2280</v>
      </c>
    </row>
    <row r="61" spans="10:16" ht="11.25" customHeight="1" x14ac:dyDescent="0.2">
      <c r="J61" s="136">
        <v>580</v>
      </c>
      <c r="K61" s="132">
        <v>696</v>
      </c>
      <c r="L61" s="132">
        <v>1740</v>
      </c>
      <c r="M61" s="224">
        <v>1856</v>
      </c>
      <c r="N61" s="133">
        <v>1450</v>
      </c>
      <c r="O61" s="132">
        <v>2900</v>
      </c>
      <c r="P61" s="714">
        <v>2320</v>
      </c>
    </row>
    <row r="62" spans="10:16" ht="11.25" customHeight="1" x14ac:dyDescent="0.2">
      <c r="J62" s="136">
        <v>590</v>
      </c>
      <c r="K62" s="132">
        <v>708</v>
      </c>
      <c r="L62" s="132">
        <v>1770</v>
      </c>
      <c r="M62" s="224">
        <v>1888</v>
      </c>
      <c r="N62" s="133">
        <v>1475</v>
      </c>
      <c r="O62" s="132">
        <v>2950</v>
      </c>
      <c r="P62" s="714">
        <v>2360</v>
      </c>
    </row>
    <row r="63" spans="10:16" ht="11.25" customHeight="1" x14ac:dyDescent="0.2">
      <c r="J63" s="136">
        <v>600</v>
      </c>
      <c r="K63" s="132">
        <v>720</v>
      </c>
      <c r="L63" s="132">
        <v>1800</v>
      </c>
      <c r="M63" s="132">
        <v>1920</v>
      </c>
      <c r="N63" s="133">
        <v>1500</v>
      </c>
      <c r="O63" s="132">
        <v>3000</v>
      </c>
      <c r="P63" s="714">
        <v>2400</v>
      </c>
    </row>
    <row r="64" spans="10:16" x14ac:dyDescent="0.2">
      <c r="J64" s="136">
        <v>610</v>
      </c>
      <c r="K64" s="132">
        <v>732</v>
      </c>
      <c r="L64" s="132">
        <v>1830</v>
      </c>
      <c r="M64" s="224">
        <v>1952</v>
      </c>
      <c r="N64" s="133">
        <v>1525</v>
      </c>
      <c r="O64" s="132">
        <v>3050</v>
      </c>
      <c r="P64" s="714">
        <v>2440</v>
      </c>
    </row>
    <row r="65" spans="10:16" x14ac:dyDescent="0.2">
      <c r="J65" s="136">
        <v>620</v>
      </c>
      <c r="K65" s="132">
        <v>744</v>
      </c>
      <c r="L65" s="132">
        <v>1860</v>
      </c>
      <c r="M65" s="224">
        <v>1984</v>
      </c>
      <c r="N65" s="133">
        <v>1550</v>
      </c>
      <c r="O65" s="132">
        <v>3100</v>
      </c>
      <c r="P65" s="714">
        <v>2480</v>
      </c>
    </row>
    <row r="66" spans="10:16" x14ac:dyDescent="0.2">
      <c r="J66" s="136">
        <v>630</v>
      </c>
      <c r="K66" s="132">
        <v>756</v>
      </c>
      <c r="L66" s="132">
        <v>1890</v>
      </c>
      <c r="M66" s="132">
        <v>2016</v>
      </c>
      <c r="N66" s="133">
        <v>1575</v>
      </c>
      <c r="O66" s="132">
        <v>3150</v>
      </c>
      <c r="P66" s="714">
        <v>2520</v>
      </c>
    </row>
    <row r="67" spans="10:16" x14ac:dyDescent="0.2">
      <c r="J67" s="136">
        <v>640</v>
      </c>
      <c r="K67" s="132">
        <v>768</v>
      </c>
      <c r="L67" s="132">
        <v>1920</v>
      </c>
      <c r="M67" s="224">
        <v>2048</v>
      </c>
      <c r="N67" s="133">
        <v>1600</v>
      </c>
      <c r="O67" s="132">
        <v>3200</v>
      </c>
      <c r="P67" s="714">
        <v>2560</v>
      </c>
    </row>
    <row r="68" spans="10:16" x14ac:dyDescent="0.2">
      <c r="J68" s="136">
        <v>650</v>
      </c>
      <c r="K68" s="132">
        <v>780</v>
      </c>
      <c r="L68" s="132">
        <v>1950</v>
      </c>
      <c r="M68" s="224">
        <v>2080</v>
      </c>
      <c r="N68" s="133">
        <v>1625</v>
      </c>
      <c r="O68" s="132">
        <v>3250</v>
      </c>
      <c r="P68" s="714">
        <v>2600</v>
      </c>
    </row>
    <row r="69" spans="10:16" x14ac:dyDescent="0.2">
      <c r="J69" s="136">
        <v>660</v>
      </c>
      <c r="K69" s="132">
        <v>792</v>
      </c>
      <c r="L69" s="132">
        <v>1980</v>
      </c>
      <c r="M69" s="132">
        <v>2112</v>
      </c>
      <c r="N69" s="133">
        <v>1650</v>
      </c>
      <c r="O69" s="132">
        <v>3300</v>
      </c>
      <c r="P69" s="714">
        <v>2640</v>
      </c>
    </row>
    <row r="70" spans="10:16" x14ac:dyDescent="0.2">
      <c r="J70" s="136">
        <v>670</v>
      </c>
      <c r="K70" s="132">
        <v>804</v>
      </c>
      <c r="L70" s="132">
        <v>2010</v>
      </c>
      <c r="M70" s="224">
        <v>2144</v>
      </c>
      <c r="N70" s="133">
        <v>1675</v>
      </c>
      <c r="O70" s="132">
        <v>3350</v>
      </c>
      <c r="P70" s="714">
        <v>2680</v>
      </c>
    </row>
    <row r="71" spans="10:16" x14ac:dyDescent="0.2">
      <c r="J71" s="136">
        <v>680</v>
      </c>
      <c r="K71" s="132">
        <v>816</v>
      </c>
      <c r="L71" s="132">
        <v>2040</v>
      </c>
      <c r="M71" s="224">
        <v>2176</v>
      </c>
      <c r="N71" s="133">
        <v>1700</v>
      </c>
      <c r="O71" s="132">
        <v>3400</v>
      </c>
      <c r="P71" s="714">
        <v>2720</v>
      </c>
    </row>
    <row r="72" spans="10:16" x14ac:dyDescent="0.2">
      <c r="J72" s="136">
        <v>690</v>
      </c>
      <c r="K72" s="132">
        <v>828</v>
      </c>
      <c r="L72" s="132">
        <v>2070</v>
      </c>
      <c r="M72" s="132">
        <v>2208</v>
      </c>
      <c r="N72" s="133">
        <v>1725</v>
      </c>
      <c r="O72" s="132">
        <v>3450</v>
      </c>
    </row>
    <row r="73" spans="10:16" x14ac:dyDescent="0.2">
      <c r="J73" s="136">
        <v>700</v>
      </c>
      <c r="K73" s="132">
        <v>840</v>
      </c>
      <c r="L73" s="132">
        <v>2100</v>
      </c>
      <c r="M73" s="224">
        <v>2240</v>
      </c>
      <c r="N73" s="133">
        <v>1750</v>
      </c>
      <c r="O73" s="132">
        <v>3500</v>
      </c>
    </row>
    <row r="74" spans="10:16" x14ac:dyDescent="0.2">
      <c r="J74" s="136">
        <v>710</v>
      </c>
      <c r="K74" s="132">
        <v>852</v>
      </c>
      <c r="L74" s="132">
        <v>2130</v>
      </c>
      <c r="M74" s="224">
        <v>2272</v>
      </c>
      <c r="N74" s="133">
        <v>1775</v>
      </c>
      <c r="O74" s="132">
        <v>3550</v>
      </c>
    </row>
    <row r="75" spans="10:16" x14ac:dyDescent="0.2">
      <c r="J75" s="136">
        <v>720</v>
      </c>
      <c r="K75" s="132">
        <v>864</v>
      </c>
      <c r="L75" s="132">
        <v>2160</v>
      </c>
      <c r="M75" s="132">
        <v>2304</v>
      </c>
      <c r="N75" s="133">
        <v>1800</v>
      </c>
      <c r="O75" s="132">
        <v>3600</v>
      </c>
    </row>
    <row r="76" spans="10:16" x14ac:dyDescent="0.2">
      <c r="J76" s="136">
        <v>730</v>
      </c>
      <c r="K76" s="132">
        <v>876</v>
      </c>
      <c r="L76" s="132">
        <v>2190</v>
      </c>
      <c r="M76" s="224">
        <v>2336</v>
      </c>
      <c r="N76" s="133">
        <v>1825</v>
      </c>
      <c r="O76" s="132">
        <v>3650</v>
      </c>
    </row>
    <row r="77" spans="10:16" x14ac:dyDescent="0.2">
      <c r="J77" s="136">
        <v>740</v>
      </c>
      <c r="K77" s="132">
        <v>888</v>
      </c>
      <c r="L77" s="132">
        <v>2220</v>
      </c>
      <c r="M77" s="224">
        <v>2368</v>
      </c>
      <c r="N77" s="133">
        <v>1975</v>
      </c>
      <c r="O77" s="132">
        <v>3700</v>
      </c>
    </row>
    <row r="78" spans="10:16" x14ac:dyDescent="0.2">
      <c r="J78" s="136">
        <v>750</v>
      </c>
      <c r="K78" s="132">
        <v>900</v>
      </c>
      <c r="L78" s="132">
        <v>2250</v>
      </c>
      <c r="M78" s="132">
        <v>2400</v>
      </c>
      <c r="N78" s="133">
        <v>2000</v>
      </c>
      <c r="O78" s="132">
        <v>3750</v>
      </c>
    </row>
    <row r="79" spans="10:16" x14ac:dyDescent="0.2">
      <c r="J79" s="136">
        <v>760</v>
      </c>
      <c r="K79" s="132">
        <v>912</v>
      </c>
      <c r="L79" s="132">
        <v>2280</v>
      </c>
      <c r="M79" s="224">
        <v>2432</v>
      </c>
      <c r="N79" s="133">
        <v>2025</v>
      </c>
      <c r="O79" s="132">
        <v>3800</v>
      </c>
    </row>
    <row r="80" spans="10:16" x14ac:dyDescent="0.2">
      <c r="J80" s="136">
        <v>770</v>
      </c>
      <c r="K80" s="132">
        <v>924</v>
      </c>
      <c r="L80" s="132">
        <v>2310</v>
      </c>
      <c r="M80" s="224">
        <v>2464</v>
      </c>
      <c r="N80" s="133">
        <v>2050</v>
      </c>
      <c r="O80" s="132">
        <v>3850</v>
      </c>
    </row>
    <row r="81" spans="10:15" x14ac:dyDescent="0.2">
      <c r="J81" s="136">
        <v>780</v>
      </c>
      <c r="K81" s="132">
        <v>936</v>
      </c>
      <c r="L81" s="132">
        <v>2340</v>
      </c>
      <c r="M81" s="132">
        <v>2496</v>
      </c>
      <c r="N81" s="133">
        <v>2075</v>
      </c>
      <c r="O81" s="132">
        <v>3900</v>
      </c>
    </row>
    <row r="82" spans="10:15" x14ac:dyDescent="0.2">
      <c r="J82" s="136">
        <v>790</v>
      </c>
      <c r="K82" s="132">
        <v>948</v>
      </c>
      <c r="L82" s="132">
        <v>2370</v>
      </c>
      <c r="M82" s="224">
        <v>2528</v>
      </c>
      <c r="N82" s="133">
        <v>2100</v>
      </c>
      <c r="O82" s="132">
        <v>3950</v>
      </c>
    </row>
    <row r="83" spans="10:15" x14ac:dyDescent="0.2">
      <c r="J83" s="136">
        <v>800</v>
      </c>
      <c r="K83" s="132">
        <v>960</v>
      </c>
      <c r="L83" s="132">
        <v>2400</v>
      </c>
      <c r="M83" s="224">
        <v>2560</v>
      </c>
      <c r="N83" s="133">
        <v>2125</v>
      </c>
      <c r="O83" s="132">
        <v>4000</v>
      </c>
    </row>
    <row r="84" spans="10:15" x14ac:dyDescent="0.2">
      <c r="J84" s="136">
        <v>810</v>
      </c>
      <c r="K84" s="132">
        <v>972</v>
      </c>
      <c r="L84" s="132">
        <v>2430</v>
      </c>
      <c r="M84" s="132">
        <v>2592</v>
      </c>
      <c r="N84" s="133">
        <v>2150</v>
      </c>
      <c r="O84" s="132">
        <v>4050</v>
      </c>
    </row>
    <row r="85" spans="10:15" x14ac:dyDescent="0.2">
      <c r="J85" s="136">
        <v>820</v>
      </c>
      <c r="K85" s="132">
        <v>984</v>
      </c>
      <c r="L85" s="132">
        <v>2460</v>
      </c>
      <c r="M85" s="224">
        <v>2624</v>
      </c>
      <c r="N85" s="133">
        <v>2175</v>
      </c>
      <c r="O85" s="132">
        <v>4100</v>
      </c>
    </row>
    <row r="86" spans="10:15" x14ac:dyDescent="0.2">
      <c r="J86" s="136">
        <v>830</v>
      </c>
      <c r="K86" s="132">
        <v>996</v>
      </c>
      <c r="L86" s="132">
        <v>2490</v>
      </c>
      <c r="M86" s="224">
        <v>2656</v>
      </c>
      <c r="N86" s="133">
        <v>2200</v>
      </c>
      <c r="O86" s="132">
        <v>4150</v>
      </c>
    </row>
    <row r="87" spans="10:15" x14ac:dyDescent="0.2">
      <c r="J87" s="136">
        <v>840</v>
      </c>
      <c r="K87" s="132">
        <v>1008</v>
      </c>
      <c r="L87" s="132">
        <v>2520</v>
      </c>
      <c r="M87" s="132">
        <v>2688</v>
      </c>
      <c r="N87" s="133">
        <v>2225</v>
      </c>
      <c r="O87" s="132">
        <v>4200</v>
      </c>
    </row>
    <row r="88" spans="10:15" x14ac:dyDescent="0.2">
      <c r="J88" s="136">
        <v>850</v>
      </c>
      <c r="K88" s="132">
        <v>1020</v>
      </c>
      <c r="L88" s="132">
        <v>2550</v>
      </c>
      <c r="M88" s="224">
        <v>2720</v>
      </c>
      <c r="N88" s="133">
        <v>2250</v>
      </c>
      <c r="O88" s="132">
        <v>4250</v>
      </c>
    </row>
    <row r="89" spans="10:15" x14ac:dyDescent="0.2">
      <c r="J89" s="136">
        <v>860</v>
      </c>
      <c r="K89" s="132">
        <v>1032</v>
      </c>
      <c r="L89" s="132">
        <v>2580</v>
      </c>
      <c r="M89" s="224">
        <v>2752</v>
      </c>
      <c r="N89" s="133">
        <v>2275</v>
      </c>
      <c r="O89" s="132">
        <v>4300</v>
      </c>
    </row>
    <row r="90" spans="10:15" x14ac:dyDescent="0.2">
      <c r="J90" s="136">
        <v>870</v>
      </c>
      <c r="K90" s="132">
        <v>1044</v>
      </c>
      <c r="L90" s="132">
        <v>2610</v>
      </c>
      <c r="M90" s="132">
        <v>2784</v>
      </c>
      <c r="N90" s="133">
        <v>2300</v>
      </c>
      <c r="O90" s="132">
        <v>4350</v>
      </c>
    </row>
    <row r="91" spans="10:15" x14ac:dyDescent="0.2">
      <c r="J91" s="136">
        <v>880</v>
      </c>
      <c r="K91" s="132">
        <v>1056</v>
      </c>
      <c r="L91" s="132">
        <v>2640</v>
      </c>
      <c r="M91" s="224">
        <v>2816</v>
      </c>
      <c r="N91" s="133">
        <v>2325</v>
      </c>
      <c r="O91" s="132">
        <v>4400</v>
      </c>
    </row>
    <row r="92" spans="10:15" x14ac:dyDescent="0.2">
      <c r="J92" s="136">
        <v>890</v>
      </c>
      <c r="K92" s="132">
        <v>1068</v>
      </c>
      <c r="L92" s="132">
        <v>2670</v>
      </c>
      <c r="M92" s="224">
        <v>2848</v>
      </c>
      <c r="N92" s="133">
        <v>2350</v>
      </c>
      <c r="O92" s="132">
        <v>4450</v>
      </c>
    </row>
    <row r="93" spans="10:15" x14ac:dyDescent="0.2">
      <c r="J93" s="136">
        <v>900</v>
      </c>
      <c r="K93" s="132">
        <v>1080</v>
      </c>
      <c r="L93" s="132">
        <v>2700</v>
      </c>
      <c r="M93" s="132">
        <v>2880</v>
      </c>
      <c r="N93" s="133">
        <v>2375</v>
      </c>
      <c r="O93" s="132">
        <v>4500</v>
      </c>
    </row>
    <row r="94" spans="10:15" x14ac:dyDescent="0.2">
      <c r="J94" s="136">
        <v>910</v>
      </c>
      <c r="K94" s="132">
        <v>1092</v>
      </c>
      <c r="L94" s="132">
        <v>2730</v>
      </c>
      <c r="M94" s="224">
        <v>2912</v>
      </c>
      <c r="N94" s="133">
        <v>2400</v>
      </c>
      <c r="O94" s="132">
        <v>4550</v>
      </c>
    </row>
    <row r="95" spans="10:15" x14ac:dyDescent="0.2">
      <c r="J95" s="136">
        <v>920</v>
      </c>
      <c r="K95" s="132">
        <v>1104</v>
      </c>
      <c r="L95" s="132">
        <v>2760</v>
      </c>
      <c r="M95" s="224">
        <v>2944</v>
      </c>
      <c r="N95" s="133">
        <v>2425</v>
      </c>
      <c r="O95" s="132">
        <v>4600</v>
      </c>
    </row>
    <row r="96" spans="10:15" x14ac:dyDescent="0.2">
      <c r="J96" s="136">
        <v>930</v>
      </c>
      <c r="K96" s="132">
        <v>1116</v>
      </c>
      <c r="L96" s="132">
        <v>2790</v>
      </c>
      <c r="M96" s="132">
        <v>2976</v>
      </c>
      <c r="N96" s="133">
        <v>2450</v>
      </c>
      <c r="O96" s="132">
        <v>4650</v>
      </c>
    </row>
    <row r="97" spans="10:15" x14ac:dyDescent="0.2">
      <c r="J97" s="136">
        <v>940</v>
      </c>
      <c r="K97" s="132">
        <v>1128</v>
      </c>
      <c r="L97" s="132">
        <v>2820</v>
      </c>
      <c r="M97" s="224">
        <v>3008</v>
      </c>
      <c r="N97" s="133">
        <v>2475</v>
      </c>
      <c r="O97" s="132">
        <v>4700</v>
      </c>
    </row>
    <row r="98" spans="10:15" x14ac:dyDescent="0.2">
      <c r="J98" s="136">
        <v>950</v>
      </c>
      <c r="K98" s="132">
        <v>1140</v>
      </c>
      <c r="L98" s="132">
        <v>2850</v>
      </c>
      <c r="M98" s="224">
        <v>3040</v>
      </c>
      <c r="N98" s="133">
        <v>2500</v>
      </c>
      <c r="O98" s="132">
        <v>4750</v>
      </c>
    </row>
    <row r="99" spans="10:15" x14ac:dyDescent="0.2">
      <c r="J99" s="136">
        <v>960</v>
      </c>
      <c r="K99" s="132">
        <v>1152</v>
      </c>
      <c r="L99" s="132">
        <v>2880</v>
      </c>
      <c r="M99" s="132">
        <v>3072</v>
      </c>
      <c r="N99" s="133">
        <v>2525</v>
      </c>
      <c r="O99" s="132">
        <v>4800</v>
      </c>
    </row>
    <row r="100" spans="10:15" x14ac:dyDescent="0.2">
      <c r="J100" s="136">
        <v>970</v>
      </c>
      <c r="K100" s="132">
        <v>1164</v>
      </c>
      <c r="L100" s="132">
        <v>2910</v>
      </c>
      <c r="M100" s="224">
        <v>3104</v>
      </c>
      <c r="N100" s="133">
        <v>2550</v>
      </c>
      <c r="O100" s="132">
        <v>4850</v>
      </c>
    </row>
    <row r="101" spans="10:15" x14ac:dyDescent="0.2">
      <c r="J101" s="136">
        <v>980</v>
      </c>
      <c r="K101" s="132">
        <v>1176</v>
      </c>
      <c r="L101" s="132">
        <v>2940</v>
      </c>
      <c r="M101" s="224">
        <v>3136</v>
      </c>
      <c r="N101" s="133">
        <v>2575</v>
      </c>
      <c r="O101" s="132">
        <v>4900</v>
      </c>
    </row>
    <row r="102" spans="10:15" x14ac:dyDescent="0.2">
      <c r="J102" s="136">
        <v>990</v>
      </c>
      <c r="K102" s="132">
        <v>1188</v>
      </c>
      <c r="L102" s="132">
        <v>2970</v>
      </c>
      <c r="M102" s="132">
        <v>3168</v>
      </c>
      <c r="N102" s="133">
        <v>2600</v>
      </c>
      <c r="O102" s="132">
        <v>4950</v>
      </c>
    </row>
    <row r="103" spans="10:15" x14ac:dyDescent="0.2">
      <c r="J103" s="136">
        <v>1000</v>
      </c>
      <c r="K103" s="132">
        <v>1200</v>
      </c>
      <c r="L103" s="132">
        <v>3000</v>
      </c>
      <c r="M103" s="224">
        <v>3200</v>
      </c>
      <c r="N103" s="133">
        <v>2625</v>
      </c>
      <c r="O103" s="132">
        <v>5000</v>
      </c>
    </row>
    <row r="104" spans="10:15" x14ac:dyDescent="0.2">
      <c r="J104" s="136">
        <v>1010</v>
      </c>
      <c r="K104" s="132">
        <v>1212</v>
      </c>
      <c r="L104" s="132">
        <v>3030</v>
      </c>
      <c r="M104" s="224">
        <v>3232</v>
      </c>
      <c r="N104" s="133">
        <v>2650</v>
      </c>
      <c r="O104" s="132">
        <v>5050</v>
      </c>
    </row>
    <row r="105" spans="10:15" x14ac:dyDescent="0.2">
      <c r="J105" s="136">
        <v>1020</v>
      </c>
      <c r="K105" s="132">
        <v>1224</v>
      </c>
      <c r="L105" s="132">
        <v>3060</v>
      </c>
      <c r="M105" s="132">
        <v>3264</v>
      </c>
      <c r="N105" s="133">
        <v>2675</v>
      </c>
      <c r="O105" s="132">
        <v>5100</v>
      </c>
    </row>
    <row r="106" spans="10:15" x14ac:dyDescent="0.2">
      <c r="J106" s="136">
        <v>1030</v>
      </c>
      <c r="K106" s="132">
        <v>1236</v>
      </c>
      <c r="L106" s="132">
        <v>3090</v>
      </c>
      <c r="M106" s="224">
        <v>3296</v>
      </c>
      <c r="N106" s="133">
        <v>2700</v>
      </c>
      <c r="O106" s="132">
        <v>5150</v>
      </c>
    </row>
    <row r="107" spans="10:15" x14ac:dyDescent="0.2">
      <c r="J107" s="136">
        <v>1040</v>
      </c>
      <c r="K107" s="132">
        <v>1248</v>
      </c>
      <c r="L107" s="132">
        <v>3120</v>
      </c>
      <c r="M107" s="224">
        <v>3328</v>
      </c>
      <c r="N107" s="133">
        <v>2725</v>
      </c>
      <c r="O107" s="132">
        <v>5200</v>
      </c>
    </row>
    <row r="108" spans="10:15" x14ac:dyDescent="0.2">
      <c r="J108" s="136">
        <v>1050</v>
      </c>
      <c r="K108" s="132">
        <v>1260</v>
      </c>
      <c r="L108" s="132">
        <v>3150</v>
      </c>
      <c r="M108" s="132">
        <v>3360</v>
      </c>
      <c r="N108" s="133">
        <v>2750</v>
      </c>
      <c r="O108" s="132">
        <v>5250</v>
      </c>
    </row>
    <row r="109" spans="10:15" x14ac:dyDescent="0.2">
      <c r="J109" s="136">
        <v>1060</v>
      </c>
      <c r="K109" s="132">
        <v>1272</v>
      </c>
      <c r="L109" s="132">
        <v>3180</v>
      </c>
      <c r="M109" s="224">
        <v>3392</v>
      </c>
      <c r="N109" s="133">
        <v>2775</v>
      </c>
      <c r="O109" s="132">
        <v>5300</v>
      </c>
    </row>
    <row r="110" spans="10:15" x14ac:dyDescent="0.2">
      <c r="J110" s="136">
        <v>1070</v>
      </c>
      <c r="K110" s="132">
        <v>1284</v>
      </c>
      <c r="L110" s="132">
        <v>3210</v>
      </c>
      <c r="M110" s="224">
        <v>3424</v>
      </c>
      <c r="N110" s="133">
        <v>2800</v>
      </c>
      <c r="O110" s="132">
        <v>5350</v>
      </c>
    </row>
    <row r="111" spans="10:15" x14ac:dyDescent="0.2">
      <c r="J111" s="136">
        <v>1080</v>
      </c>
      <c r="K111" s="132">
        <v>1296</v>
      </c>
      <c r="L111" s="132">
        <v>3240</v>
      </c>
      <c r="M111" s="132">
        <v>3456</v>
      </c>
      <c r="N111" s="133">
        <v>2825</v>
      </c>
      <c r="O111" s="132">
        <v>5400</v>
      </c>
    </row>
    <row r="112" spans="10:15" x14ac:dyDescent="0.2">
      <c r="J112" s="136">
        <v>1090</v>
      </c>
      <c r="K112" s="132">
        <v>1308</v>
      </c>
      <c r="L112" s="132">
        <v>3270</v>
      </c>
      <c r="M112" s="224">
        <v>3488</v>
      </c>
      <c r="N112" s="133">
        <v>2850</v>
      </c>
      <c r="O112" s="132">
        <v>5450</v>
      </c>
    </row>
    <row r="113" spans="10:15" x14ac:dyDescent="0.2">
      <c r="J113" s="136">
        <v>1100</v>
      </c>
      <c r="K113" s="132">
        <v>1320</v>
      </c>
      <c r="L113" s="132">
        <v>3300</v>
      </c>
      <c r="M113" s="224">
        <v>3520</v>
      </c>
      <c r="N113" s="133">
        <v>2875</v>
      </c>
      <c r="O113" s="132">
        <v>5500</v>
      </c>
    </row>
    <row r="114" spans="10:15" x14ac:dyDescent="0.2">
      <c r="J114" s="136">
        <v>1110</v>
      </c>
      <c r="K114" s="132">
        <v>1332</v>
      </c>
      <c r="L114" s="132">
        <v>3330</v>
      </c>
      <c r="M114" s="132">
        <v>3552</v>
      </c>
      <c r="N114" s="133">
        <v>2900</v>
      </c>
      <c r="O114" s="132">
        <v>5550</v>
      </c>
    </row>
    <row r="115" spans="10:15" x14ac:dyDescent="0.2">
      <c r="J115" s="136">
        <v>1120</v>
      </c>
      <c r="K115" s="132">
        <v>1344</v>
      </c>
      <c r="L115" s="132">
        <v>3360</v>
      </c>
      <c r="M115" s="224">
        <v>3584</v>
      </c>
      <c r="N115" s="133">
        <v>2925</v>
      </c>
      <c r="O115" s="132">
        <v>5600</v>
      </c>
    </row>
    <row r="116" spans="10:15" x14ac:dyDescent="0.2">
      <c r="J116" s="136">
        <v>1130</v>
      </c>
      <c r="K116" s="132">
        <v>1356</v>
      </c>
      <c r="L116" s="132">
        <v>3390</v>
      </c>
      <c r="M116" s="224">
        <v>3616</v>
      </c>
      <c r="N116" s="133">
        <v>2950</v>
      </c>
      <c r="O116" s="132">
        <v>5650</v>
      </c>
    </row>
    <row r="117" spans="10:15" x14ac:dyDescent="0.2">
      <c r="J117" s="136">
        <v>1140</v>
      </c>
      <c r="K117" s="132">
        <v>1368</v>
      </c>
      <c r="L117" s="132">
        <v>3420</v>
      </c>
      <c r="M117" s="132">
        <v>3648</v>
      </c>
      <c r="N117" s="133">
        <v>2975</v>
      </c>
      <c r="O117" s="132">
        <v>5700</v>
      </c>
    </row>
    <row r="118" spans="10:15" x14ac:dyDescent="0.2">
      <c r="J118" s="136">
        <v>1150</v>
      </c>
      <c r="K118" s="132">
        <v>1380</v>
      </c>
      <c r="L118" s="132">
        <v>3450</v>
      </c>
      <c r="M118" s="224">
        <v>3680</v>
      </c>
      <c r="N118" s="133">
        <v>3000</v>
      </c>
      <c r="O118" s="132">
        <v>5750</v>
      </c>
    </row>
    <row r="119" spans="10:15" x14ac:dyDescent="0.2">
      <c r="J119" s="136">
        <v>1160</v>
      </c>
      <c r="K119" s="132">
        <v>1392</v>
      </c>
      <c r="L119" s="132">
        <v>3480</v>
      </c>
      <c r="M119" s="224">
        <v>3712</v>
      </c>
      <c r="N119" s="133">
        <v>3025</v>
      </c>
      <c r="O119" s="132">
        <v>5800</v>
      </c>
    </row>
    <row r="120" spans="10:15" x14ac:dyDescent="0.2">
      <c r="J120" s="136">
        <v>1170</v>
      </c>
      <c r="K120" s="132">
        <v>1404</v>
      </c>
      <c r="L120" s="132">
        <v>3510</v>
      </c>
      <c r="M120" s="132">
        <v>3744</v>
      </c>
      <c r="N120" s="133">
        <v>3050</v>
      </c>
      <c r="O120" s="132">
        <v>5850</v>
      </c>
    </row>
    <row r="121" spans="10:15" x14ac:dyDescent="0.2">
      <c r="J121" s="136">
        <v>1180</v>
      </c>
      <c r="K121" s="132">
        <v>1416</v>
      </c>
      <c r="L121" s="132">
        <v>3540</v>
      </c>
      <c r="M121" s="224">
        <v>3776</v>
      </c>
      <c r="N121" s="133">
        <v>3075</v>
      </c>
      <c r="O121" s="132">
        <v>5900</v>
      </c>
    </row>
    <row r="122" spans="10:15" x14ac:dyDescent="0.2">
      <c r="J122" s="136">
        <v>1190</v>
      </c>
      <c r="K122" s="132">
        <v>1428</v>
      </c>
      <c r="L122" s="132">
        <v>3570</v>
      </c>
      <c r="M122" s="224">
        <v>3808</v>
      </c>
      <c r="N122" s="133">
        <v>3100</v>
      </c>
      <c r="O122" s="132">
        <v>5950</v>
      </c>
    </row>
    <row r="123" spans="10:15" x14ac:dyDescent="0.2">
      <c r="J123" s="136">
        <v>1200</v>
      </c>
      <c r="K123" s="132">
        <v>1440</v>
      </c>
      <c r="L123" s="132">
        <v>3600</v>
      </c>
      <c r="M123" s="132">
        <v>3840</v>
      </c>
      <c r="N123" s="133">
        <v>3125</v>
      </c>
      <c r="O123" s="132">
        <v>6000</v>
      </c>
    </row>
    <row r="124" spans="10:15" x14ac:dyDescent="0.2">
      <c r="J124" s="136">
        <v>1210</v>
      </c>
      <c r="K124" s="132">
        <v>1452</v>
      </c>
      <c r="L124" s="132">
        <v>3630</v>
      </c>
      <c r="M124" s="224">
        <v>3872</v>
      </c>
      <c r="N124" s="133">
        <v>3150</v>
      </c>
      <c r="O124" s="132">
        <v>6050</v>
      </c>
    </row>
    <row r="125" spans="10:15" x14ac:dyDescent="0.2">
      <c r="J125" s="136">
        <v>1220</v>
      </c>
      <c r="K125" s="132">
        <v>1464</v>
      </c>
      <c r="L125" s="132">
        <v>3660</v>
      </c>
      <c r="M125" s="224">
        <v>3904</v>
      </c>
      <c r="N125" s="133">
        <v>3175</v>
      </c>
      <c r="O125" s="132">
        <v>6100</v>
      </c>
    </row>
    <row r="126" spans="10:15" x14ac:dyDescent="0.2">
      <c r="J126" s="136">
        <v>1230</v>
      </c>
      <c r="K126" s="132">
        <v>1476</v>
      </c>
      <c r="L126" s="132">
        <v>3690</v>
      </c>
      <c r="M126" s="132">
        <v>3936</v>
      </c>
      <c r="N126" s="133">
        <v>3200</v>
      </c>
      <c r="O126" s="132">
        <v>6150</v>
      </c>
    </row>
    <row r="127" spans="10:15" x14ac:dyDescent="0.2">
      <c r="J127" s="136">
        <v>1240</v>
      </c>
      <c r="K127" s="132">
        <v>1488</v>
      </c>
      <c r="L127" s="132">
        <v>3720</v>
      </c>
      <c r="M127" s="224">
        <v>3968</v>
      </c>
      <c r="N127" s="133">
        <v>3225</v>
      </c>
      <c r="O127" s="132">
        <v>6200</v>
      </c>
    </row>
    <row r="128" spans="10:15" x14ac:dyDescent="0.2">
      <c r="J128" s="136">
        <v>1250</v>
      </c>
      <c r="K128" s="132">
        <v>1500</v>
      </c>
      <c r="L128" s="132">
        <v>3750</v>
      </c>
      <c r="M128" s="224">
        <v>4000</v>
      </c>
      <c r="N128" s="133">
        <v>3250</v>
      </c>
      <c r="O128" s="132">
        <v>6250</v>
      </c>
    </row>
    <row r="129" spans="10:15" x14ac:dyDescent="0.2">
      <c r="J129" s="136">
        <v>1260</v>
      </c>
      <c r="K129" s="132">
        <v>1512</v>
      </c>
      <c r="L129" s="132">
        <v>3780</v>
      </c>
      <c r="M129" s="132">
        <v>4032</v>
      </c>
      <c r="N129" s="133">
        <v>3275</v>
      </c>
      <c r="O129" s="132">
        <v>6300</v>
      </c>
    </row>
    <row r="130" spans="10:15" x14ac:dyDescent="0.2">
      <c r="J130" s="136">
        <v>1270</v>
      </c>
      <c r="K130" s="132">
        <v>1524</v>
      </c>
      <c r="L130" s="132">
        <v>3810</v>
      </c>
      <c r="M130" s="224">
        <v>4064</v>
      </c>
      <c r="N130" s="133">
        <v>3300</v>
      </c>
      <c r="O130" s="132">
        <v>6350</v>
      </c>
    </row>
    <row r="131" spans="10:15" x14ac:dyDescent="0.2">
      <c r="J131" s="136">
        <v>1280</v>
      </c>
      <c r="K131" s="132">
        <v>1536</v>
      </c>
      <c r="L131" s="132">
        <v>3840</v>
      </c>
      <c r="M131" s="224">
        <v>4096</v>
      </c>
      <c r="N131" s="133">
        <v>3325</v>
      </c>
      <c r="O131" s="132">
        <v>6400</v>
      </c>
    </row>
    <row r="132" spans="10:15" x14ac:dyDescent="0.2">
      <c r="J132" s="136">
        <v>1290</v>
      </c>
      <c r="K132" s="132">
        <v>1548</v>
      </c>
      <c r="L132" s="132">
        <v>3870</v>
      </c>
      <c r="M132" s="132">
        <v>4128</v>
      </c>
      <c r="N132" s="133">
        <v>3350</v>
      </c>
      <c r="O132" s="132">
        <v>6450</v>
      </c>
    </row>
    <row r="133" spans="10:15" x14ac:dyDescent="0.2">
      <c r="J133" s="136">
        <v>1300</v>
      </c>
      <c r="K133" s="132">
        <v>1560</v>
      </c>
      <c r="L133" s="132">
        <v>3900</v>
      </c>
      <c r="M133" s="224">
        <v>4160</v>
      </c>
      <c r="N133" s="133">
        <v>3375</v>
      </c>
      <c r="O133" s="132">
        <v>6500</v>
      </c>
    </row>
    <row r="134" spans="10:15" x14ac:dyDescent="0.2">
      <c r="J134" s="136">
        <v>1310</v>
      </c>
      <c r="K134" s="132">
        <v>1572</v>
      </c>
      <c r="L134" s="132">
        <v>3930</v>
      </c>
      <c r="M134" s="224">
        <v>4192</v>
      </c>
      <c r="N134" s="133">
        <v>3400</v>
      </c>
      <c r="O134" s="132">
        <v>6550</v>
      </c>
    </row>
    <row r="135" spans="10:15" x14ac:dyDescent="0.2">
      <c r="J135" s="136">
        <v>1320</v>
      </c>
      <c r="K135" s="132">
        <v>1584</v>
      </c>
      <c r="L135" s="132">
        <v>3960</v>
      </c>
      <c r="M135" s="132">
        <v>4224</v>
      </c>
      <c r="N135" s="133">
        <v>3425</v>
      </c>
      <c r="O135" s="132">
        <v>6600</v>
      </c>
    </row>
    <row r="136" spans="10:15" x14ac:dyDescent="0.2">
      <c r="J136" s="136">
        <v>1330</v>
      </c>
      <c r="K136" s="132">
        <v>1596</v>
      </c>
      <c r="L136" s="132">
        <v>3990</v>
      </c>
      <c r="M136" s="224">
        <v>4256</v>
      </c>
      <c r="N136" s="133">
        <v>3450</v>
      </c>
      <c r="O136" s="132">
        <v>6650</v>
      </c>
    </row>
    <row r="137" spans="10:15" x14ac:dyDescent="0.2">
      <c r="J137" s="136">
        <v>1340</v>
      </c>
      <c r="K137" s="132">
        <v>1608</v>
      </c>
      <c r="L137" s="132">
        <v>4020</v>
      </c>
      <c r="M137" s="224">
        <v>4288</v>
      </c>
      <c r="N137" s="133">
        <v>3475</v>
      </c>
      <c r="O137" s="132">
        <v>6700</v>
      </c>
    </row>
    <row r="138" spans="10:15" x14ac:dyDescent="0.2">
      <c r="J138" s="136">
        <v>1350</v>
      </c>
      <c r="K138" s="132">
        <v>1620</v>
      </c>
      <c r="L138" s="132">
        <v>4050</v>
      </c>
      <c r="M138" s="132">
        <v>4320</v>
      </c>
      <c r="N138" s="133">
        <v>3500</v>
      </c>
      <c r="O138" s="132">
        <v>6750</v>
      </c>
    </row>
    <row r="139" spans="10:15" x14ac:dyDescent="0.2">
      <c r="J139" s="136">
        <v>1360</v>
      </c>
      <c r="K139" s="132">
        <v>1632</v>
      </c>
      <c r="L139" s="132">
        <v>4080</v>
      </c>
      <c r="M139" s="224">
        <v>4352</v>
      </c>
      <c r="N139" s="133">
        <v>3525</v>
      </c>
      <c r="O139" s="132">
        <v>6800</v>
      </c>
    </row>
    <row r="140" spans="10:15" x14ac:dyDescent="0.2">
      <c r="J140" s="136">
        <v>1370</v>
      </c>
      <c r="K140" s="132">
        <v>1644</v>
      </c>
      <c r="L140" s="132">
        <v>4110</v>
      </c>
      <c r="M140" s="224">
        <v>4384</v>
      </c>
      <c r="N140" s="133">
        <v>3550</v>
      </c>
      <c r="O140" s="132">
        <v>6850</v>
      </c>
    </row>
    <row r="141" spans="10:15" x14ac:dyDescent="0.2">
      <c r="J141" s="136">
        <v>1380</v>
      </c>
      <c r="K141" s="132">
        <v>1656</v>
      </c>
      <c r="L141" s="132">
        <v>4140</v>
      </c>
      <c r="M141" s="132">
        <v>4416</v>
      </c>
      <c r="N141" s="133">
        <v>3575</v>
      </c>
      <c r="O141" s="132">
        <v>6900</v>
      </c>
    </row>
    <row r="142" spans="10:15" x14ac:dyDescent="0.2">
      <c r="J142" s="136">
        <v>1390</v>
      </c>
      <c r="K142" s="132">
        <v>1668</v>
      </c>
      <c r="L142" s="132">
        <v>4170</v>
      </c>
      <c r="M142" s="224">
        <v>4448</v>
      </c>
      <c r="N142" s="133">
        <v>3600</v>
      </c>
      <c r="O142" s="132">
        <v>6950</v>
      </c>
    </row>
    <row r="143" spans="10:15" x14ac:dyDescent="0.2">
      <c r="J143" s="136">
        <v>1400</v>
      </c>
      <c r="K143" s="132">
        <v>1680</v>
      </c>
      <c r="L143" s="132">
        <v>4200</v>
      </c>
      <c r="M143" s="224">
        <v>4480</v>
      </c>
      <c r="N143" s="133">
        <v>3625</v>
      </c>
      <c r="O143" s="132">
        <v>7000</v>
      </c>
    </row>
    <row r="144" spans="10:15" x14ac:dyDescent="0.2">
      <c r="J144" s="136">
        <v>1410</v>
      </c>
      <c r="K144" s="132">
        <v>1692</v>
      </c>
      <c r="L144" s="132">
        <v>4230</v>
      </c>
      <c r="M144" s="132">
        <v>4512</v>
      </c>
      <c r="N144" s="133">
        <v>3650</v>
      </c>
      <c r="O144" s="132">
        <v>7050</v>
      </c>
    </row>
    <row r="145" spans="10:15" x14ac:dyDescent="0.2">
      <c r="J145" s="136">
        <v>1420</v>
      </c>
      <c r="K145" s="132">
        <v>1704</v>
      </c>
      <c r="L145" s="132">
        <v>4260</v>
      </c>
      <c r="M145" s="224">
        <v>4544</v>
      </c>
      <c r="N145" s="133">
        <v>3675</v>
      </c>
      <c r="O145" s="132">
        <v>7100</v>
      </c>
    </row>
    <row r="146" spans="10:15" x14ac:dyDescent="0.2">
      <c r="J146" s="136">
        <v>1430</v>
      </c>
      <c r="K146" s="132">
        <v>1716</v>
      </c>
      <c r="L146" s="132">
        <v>4290</v>
      </c>
      <c r="M146" s="224">
        <v>4576</v>
      </c>
      <c r="N146" s="133">
        <v>3700</v>
      </c>
      <c r="O146" s="132">
        <v>7150</v>
      </c>
    </row>
    <row r="147" spans="10:15" x14ac:dyDescent="0.2">
      <c r="J147" s="136">
        <v>1440</v>
      </c>
      <c r="K147" s="132">
        <v>1728</v>
      </c>
      <c r="L147" s="132">
        <v>4320</v>
      </c>
      <c r="M147" s="132">
        <v>4608</v>
      </c>
      <c r="N147" s="133">
        <v>3725</v>
      </c>
      <c r="O147" s="132">
        <v>7200</v>
      </c>
    </row>
    <row r="148" spans="10:15" x14ac:dyDescent="0.2">
      <c r="J148" s="136">
        <v>1450</v>
      </c>
      <c r="K148" s="132">
        <v>1740</v>
      </c>
      <c r="L148" s="132">
        <v>4350</v>
      </c>
      <c r="M148" s="224">
        <v>4640</v>
      </c>
      <c r="N148" s="133">
        <v>3750</v>
      </c>
      <c r="O148" s="132">
        <v>7250</v>
      </c>
    </row>
    <row r="149" spans="10:15" x14ac:dyDescent="0.2">
      <c r="J149" s="136">
        <v>1460</v>
      </c>
      <c r="K149" s="132">
        <v>1752</v>
      </c>
      <c r="L149" s="132">
        <v>4380</v>
      </c>
      <c r="M149" s="224">
        <v>4672</v>
      </c>
      <c r="N149" s="133">
        <v>3775</v>
      </c>
      <c r="O149" s="132">
        <v>7300</v>
      </c>
    </row>
    <row r="150" spans="10:15" x14ac:dyDescent="0.2">
      <c r="J150" s="136">
        <v>1470</v>
      </c>
      <c r="K150" s="132">
        <v>1764</v>
      </c>
      <c r="L150" s="132">
        <v>4410</v>
      </c>
      <c r="M150" s="132">
        <v>4704</v>
      </c>
      <c r="N150" s="133">
        <v>3800</v>
      </c>
      <c r="O150" s="132">
        <v>7350</v>
      </c>
    </row>
    <row r="151" spans="10:15" x14ac:dyDescent="0.2">
      <c r="J151" s="136">
        <v>1480</v>
      </c>
      <c r="K151" s="132">
        <v>1776</v>
      </c>
      <c r="L151" s="132">
        <v>4440</v>
      </c>
      <c r="M151" s="224">
        <v>4736</v>
      </c>
      <c r="N151" s="133">
        <v>3825</v>
      </c>
      <c r="O151" s="132">
        <v>7400</v>
      </c>
    </row>
    <row r="152" spans="10:15" x14ac:dyDescent="0.2">
      <c r="J152" s="136">
        <v>1490</v>
      </c>
      <c r="K152" s="132">
        <v>1788</v>
      </c>
      <c r="L152" s="132">
        <v>4470</v>
      </c>
      <c r="M152" s="224">
        <v>4768</v>
      </c>
      <c r="N152" s="133">
        <v>3850</v>
      </c>
      <c r="O152" s="132">
        <v>7450</v>
      </c>
    </row>
    <row r="153" spans="10:15" x14ac:dyDescent="0.2">
      <c r="J153" s="136">
        <v>1500</v>
      </c>
      <c r="K153" s="132">
        <v>1800</v>
      </c>
      <c r="L153" s="132">
        <v>4500</v>
      </c>
      <c r="M153" s="132">
        <v>4800</v>
      </c>
      <c r="N153" s="133">
        <v>3875</v>
      </c>
      <c r="O153" s="132">
        <v>7500</v>
      </c>
    </row>
    <row r="154" spans="10:15" x14ac:dyDescent="0.2">
      <c r="J154" s="136">
        <v>1510</v>
      </c>
      <c r="K154" s="132">
        <v>1812</v>
      </c>
      <c r="L154" s="132">
        <v>4530</v>
      </c>
      <c r="M154" s="224">
        <v>4832</v>
      </c>
      <c r="N154" s="133">
        <v>3900</v>
      </c>
      <c r="O154" s="132">
        <v>7550</v>
      </c>
    </row>
    <row r="155" spans="10:15" x14ac:dyDescent="0.2">
      <c r="J155" s="136">
        <v>1520</v>
      </c>
      <c r="K155" s="132">
        <v>1824</v>
      </c>
      <c r="L155" s="132">
        <v>4560</v>
      </c>
      <c r="M155" s="224">
        <v>4864</v>
      </c>
      <c r="N155" s="133">
        <v>3925</v>
      </c>
      <c r="O155" s="132">
        <v>7600</v>
      </c>
    </row>
    <row r="156" spans="10:15" x14ac:dyDescent="0.2">
      <c r="J156" s="136">
        <v>1530</v>
      </c>
      <c r="K156" s="132">
        <v>1836</v>
      </c>
      <c r="L156" s="132">
        <v>4590</v>
      </c>
      <c r="M156" s="132">
        <v>4896</v>
      </c>
      <c r="N156" s="133">
        <v>3950</v>
      </c>
      <c r="O156" s="132">
        <v>7650</v>
      </c>
    </row>
    <row r="157" spans="10:15" x14ac:dyDescent="0.2">
      <c r="J157" s="136">
        <v>1540</v>
      </c>
      <c r="K157" s="132">
        <v>1848</v>
      </c>
      <c r="L157" s="132">
        <v>4620</v>
      </c>
      <c r="M157" s="224">
        <v>4928</v>
      </c>
      <c r="N157" s="133">
        <v>3975</v>
      </c>
      <c r="O157" s="132">
        <v>7700</v>
      </c>
    </row>
    <row r="158" spans="10:15" x14ac:dyDescent="0.2">
      <c r="J158" s="136">
        <v>1550</v>
      </c>
      <c r="K158" s="132">
        <v>1860</v>
      </c>
      <c r="L158" s="132">
        <v>4650</v>
      </c>
      <c r="M158" s="224">
        <v>4960</v>
      </c>
      <c r="N158" s="133">
        <v>4000</v>
      </c>
      <c r="O158" s="132">
        <v>7750</v>
      </c>
    </row>
    <row r="159" spans="10:15" x14ac:dyDescent="0.2">
      <c r="J159" s="136">
        <v>1560</v>
      </c>
      <c r="K159" s="132">
        <v>1872</v>
      </c>
      <c r="L159" s="132">
        <v>4680</v>
      </c>
      <c r="M159" s="132">
        <v>4992</v>
      </c>
      <c r="N159" s="133">
        <v>4025</v>
      </c>
      <c r="O159" s="132">
        <v>7800</v>
      </c>
    </row>
    <row r="160" spans="10:15" x14ac:dyDescent="0.2">
      <c r="J160" s="136">
        <v>1570</v>
      </c>
      <c r="K160" s="132">
        <v>1884</v>
      </c>
      <c r="L160" s="132">
        <v>4710</v>
      </c>
      <c r="M160" s="224">
        <v>5024</v>
      </c>
      <c r="N160" s="133">
        <v>4050</v>
      </c>
      <c r="O160" s="132">
        <v>7850</v>
      </c>
    </row>
    <row r="161" spans="10:15" x14ac:dyDescent="0.2">
      <c r="J161" s="136">
        <v>1580</v>
      </c>
      <c r="K161" s="132">
        <v>1896</v>
      </c>
      <c r="L161" s="132">
        <v>4740</v>
      </c>
      <c r="M161" s="224">
        <v>5056</v>
      </c>
      <c r="N161" s="133">
        <v>4075</v>
      </c>
      <c r="O161" s="132">
        <v>7900</v>
      </c>
    </row>
    <row r="162" spans="10:15" x14ac:dyDescent="0.2">
      <c r="J162" s="136">
        <v>1590</v>
      </c>
      <c r="K162" s="132">
        <v>1908</v>
      </c>
      <c r="L162" s="132">
        <v>4770</v>
      </c>
      <c r="M162" s="132">
        <v>5088</v>
      </c>
      <c r="N162" s="133">
        <v>4100</v>
      </c>
      <c r="O162" s="132">
        <v>7950</v>
      </c>
    </row>
    <row r="163" spans="10:15" x14ac:dyDescent="0.2">
      <c r="J163" s="136">
        <v>1600</v>
      </c>
      <c r="K163" s="132">
        <v>1920</v>
      </c>
      <c r="L163" s="132">
        <v>4800</v>
      </c>
      <c r="M163" s="224">
        <v>5120</v>
      </c>
      <c r="N163" s="133">
        <v>4125</v>
      </c>
      <c r="O163" s="132">
        <v>8000</v>
      </c>
    </row>
    <row r="164" spans="10:15" x14ac:dyDescent="0.2">
      <c r="J164" s="136">
        <v>1610</v>
      </c>
      <c r="K164" s="132">
        <v>1932</v>
      </c>
      <c r="L164" s="132">
        <v>4830</v>
      </c>
      <c r="M164" s="224">
        <v>5152</v>
      </c>
      <c r="N164" s="133">
        <v>4150</v>
      </c>
      <c r="O164" s="132">
        <v>8050</v>
      </c>
    </row>
    <row r="165" spans="10:15" x14ac:dyDescent="0.2">
      <c r="J165" s="136">
        <v>1620</v>
      </c>
      <c r="K165" s="132">
        <v>1944</v>
      </c>
      <c r="L165" s="132">
        <v>4860</v>
      </c>
      <c r="M165" s="132">
        <v>5184</v>
      </c>
      <c r="N165" s="133">
        <v>4175</v>
      </c>
      <c r="O165" s="132">
        <v>8100</v>
      </c>
    </row>
    <row r="166" spans="10:15" x14ac:dyDescent="0.2">
      <c r="J166" s="136">
        <v>1630</v>
      </c>
      <c r="K166" s="132">
        <v>1956</v>
      </c>
      <c r="L166" s="132">
        <v>4890</v>
      </c>
      <c r="M166" s="224">
        <v>5216</v>
      </c>
      <c r="N166" s="133">
        <v>4200</v>
      </c>
      <c r="O166" s="132">
        <v>8150</v>
      </c>
    </row>
    <row r="167" spans="10:15" x14ac:dyDescent="0.2">
      <c r="J167" s="136">
        <v>1640</v>
      </c>
      <c r="K167" s="132">
        <v>1968</v>
      </c>
      <c r="L167" s="132">
        <v>4920</v>
      </c>
      <c r="M167" s="224">
        <v>5248</v>
      </c>
      <c r="N167" s="133">
        <v>4225</v>
      </c>
      <c r="O167" s="132">
        <v>8200</v>
      </c>
    </row>
    <row r="168" spans="10:15" x14ac:dyDescent="0.2">
      <c r="J168" s="136">
        <v>1650</v>
      </c>
      <c r="K168" s="132">
        <v>1980</v>
      </c>
      <c r="L168" s="132">
        <v>4950</v>
      </c>
      <c r="M168" s="132">
        <v>5280</v>
      </c>
      <c r="N168" s="133">
        <v>4250</v>
      </c>
      <c r="O168" s="132">
        <v>8250</v>
      </c>
    </row>
    <row r="169" spans="10:15" x14ac:dyDescent="0.2">
      <c r="J169" s="136">
        <v>1660</v>
      </c>
      <c r="K169" s="132">
        <v>1992</v>
      </c>
      <c r="L169" s="132">
        <v>4980</v>
      </c>
      <c r="M169" s="224">
        <v>5312</v>
      </c>
      <c r="N169" s="133">
        <v>4275</v>
      </c>
      <c r="O169" s="132">
        <v>8300</v>
      </c>
    </row>
    <row r="170" spans="10:15" x14ac:dyDescent="0.2">
      <c r="J170" s="136">
        <v>1670</v>
      </c>
      <c r="K170" s="132">
        <v>2004</v>
      </c>
      <c r="L170" s="132">
        <v>5010</v>
      </c>
      <c r="M170" s="224">
        <v>5344</v>
      </c>
      <c r="N170" s="133">
        <v>4300</v>
      </c>
      <c r="O170" s="132">
        <v>8350</v>
      </c>
    </row>
    <row r="171" spans="10:15" x14ac:dyDescent="0.2">
      <c r="J171" s="136">
        <v>1680</v>
      </c>
      <c r="K171" s="132">
        <v>2016</v>
      </c>
      <c r="L171" s="132">
        <v>5040</v>
      </c>
      <c r="M171" s="132">
        <v>5376</v>
      </c>
      <c r="N171" s="133">
        <v>4325</v>
      </c>
      <c r="O171" s="132">
        <v>8400</v>
      </c>
    </row>
    <row r="172" spans="10:15" x14ac:dyDescent="0.2">
      <c r="J172" s="136">
        <v>1690</v>
      </c>
      <c r="K172" s="132">
        <v>2028</v>
      </c>
      <c r="L172" s="132">
        <v>5070</v>
      </c>
      <c r="M172" s="224">
        <v>5408</v>
      </c>
      <c r="N172" s="133">
        <v>4350</v>
      </c>
      <c r="O172" s="132">
        <v>8450</v>
      </c>
    </row>
    <row r="173" spans="10:15" x14ac:dyDescent="0.2">
      <c r="J173" s="136">
        <v>1700</v>
      </c>
      <c r="K173" s="132">
        <v>2040</v>
      </c>
      <c r="L173" s="132">
        <v>5100</v>
      </c>
      <c r="M173" s="224">
        <v>5440</v>
      </c>
      <c r="N173" s="133">
        <v>4375</v>
      </c>
      <c r="O173" s="132">
        <v>8500</v>
      </c>
    </row>
    <row r="174" spans="10:15" x14ac:dyDescent="0.2">
      <c r="J174" s="136">
        <v>1710</v>
      </c>
      <c r="K174" s="132">
        <v>2052</v>
      </c>
      <c r="L174" s="132">
        <v>5130</v>
      </c>
      <c r="M174" s="132">
        <v>5472</v>
      </c>
      <c r="N174" s="133">
        <v>4400</v>
      </c>
      <c r="O174" s="132">
        <v>8550</v>
      </c>
    </row>
    <row r="175" spans="10:15" x14ac:dyDescent="0.2">
      <c r="J175" s="136">
        <v>1720</v>
      </c>
      <c r="K175" s="132">
        <v>2064</v>
      </c>
      <c r="L175" s="132">
        <v>5160</v>
      </c>
      <c r="M175" s="224">
        <v>5504</v>
      </c>
      <c r="N175" s="133">
        <v>4425</v>
      </c>
      <c r="O175" s="132">
        <v>8600</v>
      </c>
    </row>
    <row r="176" spans="10:15" x14ac:dyDescent="0.2">
      <c r="J176" s="136">
        <v>1730</v>
      </c>
      <c r="K176" s="132">
        <v>2076</v>
      </c>
      <c r="L176" s="132">
        <v>5190</v>
      </c>
      <c r="M176" s="224">
        <v>5536</v>
      </c>
      <c r="N176" s="133">
        <v>4450</v>
      </c>
      <c r="O176" s="132">
        <v>8650</v>
      </c>
    </row>
    <row r="177" spans="10:15" x14ac:dyDescent="0.2">
      <c r="J177" s="136">
        <v>1740</v>
      </c>
      <c r="K177" s="132">
        <v>2088</v>
      </c>
      <c r="L177" s="132">
        <v>5220</v>
      </c>
      <c r="M177" s="132">
        <v>5568</v>
      </c>
      <c r="N177" s="133">
        <v>4475</v>
      </c>
      <c r="O177" s="132">
        <v>8700</v>
      </c>
    </row>
    <row r="178" spans="10:15" x14ac:dyDescent="0.2">
      <c r="J178" s="136">
        <v>1750</v>
      </c>
      <c r="K178" s="132">
        <v>2100</v>
      </c>
      <c r="L178" s="132">
        <v>5250</v>
      </c>
      <c r="M178" s="224">
        <v>5600</v>
      </c>
      <c r="N178" s="133">
        <v>4500</v>
      </c>
      <c r="O178" s="132">
        <v>8750</v>
      </c>
    </row>
    <row r="179" spans="10:15" x14ac:dyDescent="0.2">
      <c r="J179" s="136">
        <v>1760</v>
      </c>
      <c r="K179" s="132">
        <v>2112</v>
      </c>
      <c r="L179" s="132">
        <v>5280</v>
      </c>
      <c r="M179" s="224">
        <v>5632</v>
      </c>
      <c r="N179" s="133">
        <v>4525</v>
      </c>
      <c r="O179" s="132">
        <v>8800</v>
      </c>
    </row>
    <row r="180" spans="10:15" x14ac:dyDescent="0.2">
      <c r="J180" s="136">
        <v>1770</v>
      </c>
      <c r="K180" s="132">
        <v>2124</v>
      </c>
      <c r="L180" s="132">
        <v>5310</v>
      </c>
      <c r="M180" s="132">
        <v>5664</v>
      </c>
      <c r="N180" s="133">
        <v>4550</v>
      </c>
      <c r="O180" s="132">
        <v>8850</v>
      </c>
    </row>
    <row r="181" spans="10:15" x14ac:dyDescent="0.2">
      <c r="J181" s="136">
        <v>1780</v>
      </c>
      <c r="K181" s="132">
        <v>2136</v>
      </c>
      <c r="L181" s="132">
        <v>5340</v>
      </c>
      <c r="M181" s="224">
        <v>5696</v>
      </c>
      <c r="N181" s="133">
        <v>4575</v>
      </c>
      <c r="O181" s="132">
        <v>8900</v>
      </c>
    </row>
    <row r="182" spans="10:15" x14ac:dyDescent="0.2">
      <c r="J182" s="136">
        <v>1790</v>
      </c>
      <c r="K182" s="132">
        <v>2148</v>
      </c>
      <c r="L182" s="132">
        <v>5370</v>
      </c>
      <c r="M182" s="224">
        <v>5728</v>
      </c>
      <c r="N182" s="133">
        <v>4600</v>
      </c>
      <c r="O182" s="132">
        <v>8950</v>
      </c>
    </row>
    <row r="183" spans="10:15" x14ac:dyDescent="0.2">
      <c r="J183" s="136">
        <v>1800</v>
      </c>
      <c r="K183" s="132">
        <v>2160</v>
      </c>
      <c r="L183" s="132">
        <v>5400</v>
      </c>
      <c r="M183" s="132">
        <v>5760</v>
      </c>
      <c r="N183" s="133">
        <v>4625</v>
      </c>
      <c r="O183" s="132">
        <v>9000</v>
      </c>
    </row>
    <row r="184" spans="10:15" x14ac:dyDescent="0.2">
      <c r="J184" s="136">
        <v>1810</v>
      </c>
      <c r="K184" s="132">
        <v>2172</v>
      </c>
      <c r="L184" s="132">
        <v>5430</v>
      </c>
      <c r="M184" s="224">
        <v>5792</v>
      </c>
      <c r="N184" s="133">
        <v>4650</v>
      </c>
      <c r="O184" s="132">
        <v>9050</v>
      </c>
    </row>
    <row r="185" spans="10:15" x14ac:dyDescent="0.2">
      <c r="J185" s="136">
        <v>1820</v>
      </c>
      <c r="K185" s="132">
        <v>2184</v>
      </c>
      <c r="L185" s="132">
        <v>5460</v>
      </c>
      <c r="M185" s="224">
        <v>5824</v>
      </c>
      <c r="N185" s="133">
        <v>4675</v>
      </c>
      <c r="O185" s="132">
        <v>9100</v>
      </c>
    </row>
    <row r="186" spans="10:15" x14ac:dyDescent="0.2">
      <c r="J186" s="136">
        <v>1830</v>
      </c>
      <c r="K186" s="132">
        <v>2196</v>
      </c>
      <c r="L186" s="132">
        <v>5490</v>
      </c>
      <c r="M186" s="132">
        <v>5856</v>
      </c>
      <c r="N186" s="133">
        <v>4700</v>
      </c>
      <c r="O186" s="132">
        <v>9150</v>
      </c>
    </row>
    <row r="187" spans="10:15" x14ac:dyDescent="0.2">
      <c r="J187" s="136">
        <v>1840</v>
      </c>
      <c r="K187" s="132">
        <v>2208</v>
      </c>
      <c r="L187" s="132">
        <v>5520</v>
      </c>
      <c r="M187" s="224">
        <v>5888</v>
      </c>
      <c r="N187" s="133">
        <v>4725</v>
      </c>
      <c r="O187" s="132">
        <v>9200</v>
      </c>
    </row>
    <row r="188" spans="10:15" x14ac:dyDescent="0.2">
      <c r="J188" s="136">
        <v>1850</v>
      </c>
      <c r="K188" s="132">
        <v>2220</v>
      </c>
      <c r="L188" s="132">
        <v>5550</v>
      </c>
      <c r="M188" s="224">
        <v>5920</v>
      </c>
      <c r="N188" s="133">
        <v>4750</v>
      </c>
      <c r="O188" s="132">
        <v>9250</v>
      </c>
    </row>
    <row r="189" spans="10:15" x14ac:dyDescent="0.2">
      <c r="J189" s="136">
        <v>1860</v>
      </c>
      <c r="K189" s="132">
        <v>2232</v>
      </c>
      <c r="L189" s="132">
        <v>5580</v>
      </c>
      <c r="M189" s="132">
        <v>5952</v>
      </c>
      <c r="N189" s="133">
        <v>4775</v>
      </c>
      <c r="O189" s="132">
        <v>9300</v>
      </c>
    </row>
    <row r="190" spans="10:15" x14ac:dyDescent="0.2">
      <c r="J190" s="136">
        <v>1870</v>
      </c>
      <c r="K190" s="132">
        <v>2244</v>
      </c>
      <c r="L190" s="132">
        <v>5610</v>
      </c>
      <c r="M190" s="224">
        <v>5984</v>
      </c>
      <c r="N190" s="133">
        <v>4800</v>
      </c>
      <c r="O190" s="132">
        <v>9350</v>
      </c>
    </row>
    <row r="191" spans="10:15" x14ac:dyDescent="0.2">
      <c r="J191" s="136">
        <v>1880</v>
      </c>
      <c r="K191" s="132">
        <v>2256</v>
      </c>
      <c r="L191" s="132">
        <v>5640</v>
      </c>
      <c r="M191" s="224">
        <v>6016</v>
      </c>
      <c r="N191" s="133">
        <v>4825</v>
      </c>
      <c r="O191" s="132">
        <v>9400</v>
      </c>
    </row>
    <row r="192" spans="10:15" x14ac:dyDescent="0.2">
      <c r="J192" s="136">
        <v>1890</v>
      </c>
      <c r="K192" s="132">
        <v>2268</v>
      </c>
      <c r="L192" s="132">
        <v>5820</v>
      </c>
      <c r="M192" s="132">
        <v>6048</v>
      </c>
      <c r="N192" s="133">
        <v>4850</v>
      </c>
      <c r="O192" s="132">
        <v>9450</v>
      </c>
    </row>
    <row r="193" spans="10:15" x14ac:dyDescent="0.2">
      <c r="J193" s="136">
        <v>1900</v>
      </c>
      <c r="K193" s="132">
        <v>2280</v>
      </c>
      <c r="L193" s="132">
        <v>5850</v>
      </c>
      <c r="M193" s="224">
        <v>6080</v>
      </c>
      <c r="N193" s="133">
        <v>4875</v>
      </c>
      <c r="O193" s="132">
        <v>9500</v>
      </c>
    </row>
    <row r="194" spans="10:15" x14ac:dyDescent="0.2">
      <c r="J194" s="136">
        <v>1910</v>
      </c>
      <c r="K194" s="132">
        <v>2292</v>
      </c>
      <c r="L194" s="132">
        <v>5880</v>
      </c>
      <c r="M194" s="224">
        <v>6112</v>
      </c>
      <c r="N194" s="133">
        <v>4900</v>
      </c>
      <c r="O194" s="132">
        <v>9550</v>
      </c>
    </row>
    <row r="195" spans="10:15" x14ac:dyDescent="0.2">
      <c r="J195" s="136">
        <v>1920</v>
      </c>
      <c r="K195" s="132">
        <v>2304</v>
      </c>
      <c r="L195" s="132">
        <v>5910</v>
      </c>
      <c r="M195" s="132">
        <v>6144</v>
      </c>
      <c r="N195" s="133">
        <v>4925</v>
      </c>
      <c r="O195" s="132">
        <v>9600</v>
      </c>
    </row>
    <row r="196" spans="10:15" x14ac:dyDescent="0.2">
      <c r="J196" s="136">
        <v>1930</v>
      </c>
      <c r="K196" s="132">
        <v>2316</v>
      </c>
      <c r="L196" s="132">
        <v>5940</v>
      </c>
      <c r="M196" s="224">
        <v>6176</v>
      </c>
      <c r="N196" s="133">
        <v>4950</v>
      </c>
      <c r="O196" s="132">
        <v>9650</v>
      </c>
    </row>
    <row r="197" spans="10:15" x14ac:dyDescent="0.2">
      <c r="J197" s="136">
        <v>1940</v>
      </c>
      <c r="K197" s="132">
        <v>2328</v>
      </c>
      <c r="L197" s="132">
        <v>5970</v>
      </c>
      <c r="M197" s="224">
        <v>6208</v>
      </c>
      <c r="N197" s="133">
        <v>4975</v>
      </c>
      <c r="O197" s="132">
        <v>9700</v>
      </c>
    </row>
    <row r="198" spans="10:15" x14ac:dyDescent="0.2">
      <c r="J198" s="136">
        <v>1950</v>
      </c>
      <c r="K198" s="132">
        <v>2340</v>
      </c>
      <c r="L198" s="132">
        <v>6000</v>
      </c>
      <c r="M198" s="132">
        <v>6240</v>
      </c>
      <c r="N198" s="133">
        <v>5000</v>
      </c>
      <c r="O198" s="132">
        <v>9750</v>
      </c>
    </row>
    <row r="199" spans="10:15" x14ac:dyDescent="0.2">
      <c r="J199" s="136">
        <v>1960</v>
      </c>
      <c r="K199" s="132">
        <v>2352</v>
      </c>
      <c r="L199" s="132">
        <v>6030</v>
      </c>
      <c r="M199" s="224">
        <v>6272</v>
      </c>
      <c r="N199" s="133">
        <v>5025</v>
      </c>
      <c r="O199" s="132">
        <v>9800</v>
      </c>
    </row>
    <row r="200" spans="10:15" x14ac:dyDescent="0.2">
      <c r="J200" s="136">
        <v>1970</v>
      </c>
      <c r="K200" s="132">
        <v>2364</v>
      </c>
      <c r="L200" s="132">
        <v>6060</v>
      </c>
      <c r="M200" s="224">
        <v>6304</v>
      </c>
      <c r="N200" s="133">
        <v>5050</v>
      </c>
      <c r="O200" s="132">
        <v>9850</v>
      </c>
    </row>
    <row r="201" spans="10:15" x14ac:dyDescent="0.2">
      <c r="J201" s="136">
        <v>1980</v>
      </c>
      <c r="K201" s="132">
        <v>2376</v>
      </c>
      <c r="L201" s="132">
        <v>6090</v>
      </c>
      <c r="M201" s="132">
        <v>6336</v>
      </c>
      <c r="N201" s="133">
        <v>5075</v>
      </c>
      <c r="O201" s="132">
        <v>9900</v>
      </c>
    </row>
    <row r="202" spans="10:15" x14ac:dyDescent="0.2">
      <c r="J202" s="136">
        <v>1990</v>
      </c>
      <c r="K202" s="132">
        <v>2388</v>
      </c>
      <c r="L202" s="132">
        <v>6120</v>
      </c>
      <c r="M202" s="224">
        <v>6368</v>
      </c>
      <c r="N202" s="133">
        <v>5100</v>
      </c>
      <c r="O202" s="132">
        <v>9950</v>
      </c>
    </row>
    <row r="203" spans="10:15" x14ac:dyDescent="0.2">
      <c r="J203" s="136">
        <v>2000</v>
      </c>
      <c r="K203" s="132">
        <v>2400</v>
      </c>
      <c r="L203" s="132">
        <v>6150</v>
      </c>
      <c r="M203" s="224">
        <v>6400</v>
      </c>
      <c r="N203" s="133">
        <v>5125</v>
      </c>
      <c r="O203" s="132">
        <v>10000</v>
      </c>
    </row>
    <row r="204" spans="10:15" x14ac:dyDescent="0.2">
      <c r="J204" s="136">
        <v>2010</v>
      </c>
      <c r="K204" s="132">
        <v>2412</v>
      </c>
      <c r="L204" s="132">
        <v>6180</v>
      </c>
      <c r="M204" s="132">
        <v>6432</v>
      </c>
      <c r="N204" s="133">
        <v>5150</v>
      </c>
      <c r="O204" s="132">
        <v>10050</v>
      </c>
    </row>
    <row r="205" spans="10:15" x14ac:dyDescent="0.2">
      <c r="J205" s="136">
        <v>2020</v>
      </c>
      <c r="K205" s="132">
        <v>2424</v>
      </c>
      <c r="L205" s="132">
        <v>6210</v>
      </c>
      <c r="M205" s="224">
        <v>6464</v>
      </c>
      <c r="N205" s="133">
        <v>5175</v>
      </c>
      <c r="O205" s="132">
        <v>10100</v>
      </c>
    </row>
    <row r="206" spans="10:15" x14ac:dyDescent="0.2">
      <c r="J206" s="136">
        <v>2030</v>
      </c>
      <c r="K206" s="132">
        <v>2436</v>
      </c>
      <c r="L206" s="132">
        <v>6240</v>
      </c>
      <c r="M206" s="224">
        <v>6496</v>
      </c>
      <c r="N206" s="133">
        <v>5200</v>
      </c>
      <c r="O206" s="132">
        <v>10150</v>
      </c>
    </row>
    <row r="207" spans="10:15" x14ac:dyDescent="0.2">
      <c r="J207" s="136">
        <v>2040</v>
      </c>
      <c r="K207" s="132">
        <v>2448</v>
      </c>
      <c r="L207" s="132">
        <v>6270</v>
      </c>
      <c r="M207" s="132">
        <v>6528</v>
      </c>
      <c r="N207" s="133">
        <v>5225</v>
      </c>
      <c r="O207" s="132">
        <v>10200</v>
      </c>
    </row>
    <row r="208" spans="10:15" x14ac:dyDescent="0.2">
      <c r="J208" s="136">
        <v>2050</v>
      </c>
      <c r="K208" s="132">
        <v>2460</v>
      </c>
      <c r="L208" s="132">
        <v>6300</v>
      </c>
      <c r="M208" s="224">
        <v>6560</v>
      </c>
      <c r="N208" s="133">
        <v>5250</v>
      </c>
      <c r="O208" s="132">
        <v>10250</v>
      </c>
    </row>
    <row r="209" spans="10:15" x14ac:dyDescent="0.2">
      <c r="J209" s="136">
        <v>2060</v>
      </c>
      <c r="K209" s="132">
        <v>2472</v>
      </c>
      <c r="L209" s="132">
        <v>6330</v>
      </c>
      <c r="M209" s="224">
        <v>6592</v>
      </c>
      <c r="N209" s="133">
        <v>5275</v>
      </c>
      <c r="O209" s="132">
        <v>10300</v>
      </c>
    </row>
    <row r="210" spans="10:15" x14ac:dyDescent="0.2">
      <c r="J210" s="136">
        <v>2070</v>
      </c>
      <c r="K210" s="132">
        <v>2484</v>
      </c>
      <c r="L210" s="132">
        <v>6360</v>
      </c>
      <c r="M210" s="132">
        <v>6624</v>
      </c>
      <c r="N210" s="133">
        <v>5300</v>
      </c>
      <c r="O210" s="132">
        <v>10350</v>
      </c>
    </row>
    <row r="211" spans="10:15" x14ac:dyDescent="0.2">
      <c r="J211" s="136">
        <v>2080</v>
      </c>
      <c r="K211" s="132">
        <v>2496</v>
      </c>
      <c r="L211" s="132">
        <v>6390</v>
      </c>
      <c r="M211" s="224">
        <v>6656</v>
      </c>
      <c r="N211" s="133">
        <v>5325</v>
      </c>
      <c r="O211" s="132">
        <v>10400</v>
      </c>
    </row>
    <row r="212" spans="10:15" x14ac:dyDescent="0.2">
      <c r="J212" s="136">
        <v>2090</v>
      </c>
      <c r="K212" s="132">
        <v>2508</v>
      </c>
      <c r="L212" s="132">
        <v>6420</v>
      </c>
      <c r="M212" s="224">
        <v>6688</v>
      </c>
      <c r="N212" s="133">
        <v>5350</v>
      </c>
      <c r="O212" s="132">
        <v>10450</v>
      </c>
    </row>
    <row r="213" spans="10:15" x14ac:dyDescent="0.2">
      <c r="J213" s="136">
        <v>2100</v>
      </c>
      <c r="K213" s="132">
        <v>2520</v>
      </c>
      <c r="L213" s="132">
        <v>6450</v>
      </c>
      <c r="M213" s="132">
        <v>6720</v>
      </c>
      <c r="N213" s="133">
        <v>5375</v>
      </c>
      <c r="O213" s="132">
        <v>10500</v>
      </c>
    </row>
    <row r="214" spans="10:15" x14ac:dyDescent="0.2">
      <c r="J214" s="136">
        <v>2110</v>
      </c>
      <c r="K214" s="132">
        <v>2532</v>
      </c>
      <c r="L214" s="132">
        <v>6480</v>
      </c>
      <c r="M214" s="224">
        <v>6752</v>
      </c>
      <c r="N214" s="133">
        <v>5400</v>
      </c>
      <c r="O214" s="132">
        <v>10550</v>
      </c>
    </row>
    <row r="215" spans="10:15" x14ac:dyDescent="0.2">
      <c r="J215" s="136">
        <v>2120</v>
      </c>
      <c r="K215" s="132">
        <v>2544</v>
      </c>
      <c r="L215" s="132">
        <v>6510</v>
      </c>
      <c r="M215" s="224">
        <v>6784</v>
      </c>
      <c r="N215" s="133">
        <v>5425</v>
      </c>
      <c r="O215" s="132">
        <v>10600</v>
      </c>
    </row>
    <row r="216" spans="10:15" x14ac:dyDescent="0.2">
      <c r="J216" s="136">
        <v>2130</v>
      </c>
      <c r="K216" s="132">
        <v>2556</v>
      </c>
      <c r="L216" s="132">
        <v>6540</v>
      </c>
      <c r="M216" s="132">
        <v>6816</v>
      </c>
      <c r="N216" s="133">
        <v>5450</v>
      </c>
      <c r="O216" s="132">
        <v>10650</v>
      </c>
    </row>
    <row r="217" spans="10:15" x14ac:dyDescent="0.2">
      <c r="J217" s="136">
        <v>2140</v>
      </c>
      <c r="K217" s="132">
        <v>2568</v>
      </c>
      <c r="L217" s="132">
        <v>6570</v>
      </c>
      <c r="M217" s="224">
        <v>6848</v>
      </c>
      <c r="N217" s="133">
        <v>5475</v>
      </c>
      <c r="O217" s="132">
        <v>10700</v>
      </c>
    </row>
    <row r="218" spans="10:15" x14ac:dyDescent="0.2">
      <c r="J218" s="136">
        <v>2150</v>
      </c>
      <c r="K218" s="132">
        <v>2580</v>
      </c>
      <c r="L218" s="132">
        <v>6600</v>
      </c>
      <c r="M218" s="224">
        <v>6880</v>
      </c>
      <c r="N218" s="133">
        <v>5500</v>
      </c>
      <c r="O218" s="132">
        <v>10750</v>
      </c>
    </row>
    <row r="219" spans="10:15" x14ac:dyDescent="0.2">
      <c r="J219" s="136">
        <v>2160</v>
      </c>
      <c r="K219" s="132">
        <v>2592</v>
      </c>
      <c r="L219" s="132">
        <v>6630</v>
      </c>
      <c r="M219" s="132">
        <v>6912</v>
      </c>
      <c r="N219" s="133">
        <v>5525</v>
      </c>
      <c r="O219" s="132">
        <v>10800</v>
      </c>
    </row>
    <row r="220" spans="10:15" x14ac:dyDescent="0.2">
      <c r="J220" s="136">
        <v>2170</v>
      </c>
      <c r="K220" s="132">
        <v>2604</v>
      </c>
      <c r="L220" s="132">
        <v>6660</v>
      </c>
      <c r="M220" s="224">
        <v>6944</v>
      </c>
      <c r="N220" s="133">
        <v>5550</v>
      </c>
      <c r="O220" s="132">
        <v>10850</v>
      </c>
    </row>
    <row r="221" spans="10:15" x14ac:dyDescent="0.2">
      <c r="J221" s="136">
        <v>2180</v>
      </c>
      <c r="K221" s="132">
        <v>2616</v>
      </c>
      <c r="L221" s="132">
        <v>6690</v>
      </c>
      <c r="M221" s="224">
        <v>6976</v>
      </c>
      <c r="N221" s="133">
        <v>5575</v>
      </c>
      <c r="O221" s="132">
        <v>10900</v>
      </c>
    </row>
    <row r="222" spans="10:15" x14ac:dyDescent="0.2">
      <c r="J222" s="136">
        <v>2190</v>
      </c>
      <c r="K222" s="132">
        <v>2628</v>
      </c>
      <c r="L222" s="132">
        <v>6720</v>
      </c>
      <c r="M222" s="132">
        <v>7008</v>
      </c>
      <c r="N222" s="133">
        <v>5600</v>
      </c>
      <c r="O222" s="132">
        <v>10950</v>
      </c>
    </row>
    <row r="223" spans="10:15" x14ac:dyDescent="0.2">
      <c r="J223" s="136">
        <v>2200</v>
      </c>
      <c r="K223" s="132">
        <v>2640</v>
      </c>
      <c r="L223" s="132">
        <v>6750</v>
      </c>
      <c r="M223" s="224">
        <v>7040</v>
      </c>
      <c r="N223" s="133">
        <v>5625</v>
      </c>
      <c r="O223" s="132">
        <v>11000</v>
      </c>
    </row>
    <row r="224" spans="10:15" x14ac:dyDescent="0.2">
      <c r="J224" s="136">
        <v>2210</v>
      </c>
      <c r="K224" s="132">
        <v>2652</v>
      </c>
      <c r="L224" s="132">
        <v>6780</v>
      </c>
      <c r="M224" s="224">
        <v>7072</v>
      </c>
      <c r="N224" s="133">
        <v>5650</v>
      </c>
      <c r="O224" s="132">
        <v>11050</v>
      </c>
    </row>
    <row r="225" spans="10:15" x14ac:dyDescent="0.2">
      <c r="J225" s="136">
        <v>2220</v>
      </c>
      <c r="K225" s="132">
        <v>2664</v>
      </c>
      <c r="L225" s="132">
        <v>6810</v>
      </c>
      <c r="M225" s="132">
        <v>7104</v>
      </c>
      <c r="N225" s="133">
        <v>5675</v>
      </c>
      <c r="O225" s="132">
        <v>11100</v>
      </c>
    </row>
    <row r="226" spans="10:15" x14ac:dyDescent="0.2">
      <c r="J226" s="136">
        <v>2230</v>
      </c>
      <c r="K226" s="132">
        <v>2676</v>
      </c>
      <c r="L226" s="132">
        <v>6840</v>
      </c>
      <c r="M226" s="224">
        <v>7136</v>
      </c>
      <c r="N226" s="133">
        <v>5700</v>
      </c>
      <c r="O226" s="132">
        <v>11150</v>
      </c>
    </row>
    <row r="227" spans="10:15" x14ac:dyDescent="0.2">
      <c r="J227" s="136">
        <v>2240</v>
      </c>
      <c r="K227" s="132">
        <v>2688</v>
      </c>
      <c r="L227" s="132">
        <v>6870</v>
      </c>
      <c r="M227" s="224">
        <v>7168</v>
      </c>
      <c r="N227" s="133">
        <v>5725</v>
      </c>
      <c r="O227" s="132">
        <v>11200</v>
      </c>
    </row>
    <row r="228" spans="10:15" x14ac:dyDescent="0.2">
      <c r="J228" s="136">
        <v>2250</v>
      </c>
      <c r="K228" s="132">
        <v>2700</v>
      </c>
      <c r="L228" s="132">
        <v>6900</v>
      </c>
      <c r="M228" s="132">
        <v>7200</v>
      </c>
      <c r="N228" s="133">
        <v>5750</v>
      </c>
      <c r="O228" s="132">
        <v>11250</v>
      </c>
    </row>
    <row r="229" spans="10:15" x14ac:dyDescent="0.2">
      <c r="J229" s="136">
        <v>2260</v>
      </c>
      <c r="K229" s="132">
        <v>2712</v>
      </c>
      <c r="L229" s="132">
        <v>6930</v>
      </c>
      <c r="M229" s="224">
        <v>7232</v>
      </c>
      <c r="N229" s="133">
        <v>5775</v>
      </c>
      <c r="O229" s="132">
        <v>11300</v>
      </c>
    </row>
    <row r="230" spans="10:15" x14ac:dyDescent="0.2">
      <c r="J230" s="136">
        <v>2270</v>
      </c>
      <c r="K230" s="132">
        <v>2724</v>
      </c>
      <c r="L230" s="132">
        <v>6960</v>
      </c>
      <c r="M230" s="224">
        <v>7264</v>
      </c>
      <c r="N230" s="133">
        <v>5800</v>
      </c>
      <c r="O230" s="132">
        <v>11350</v>
      </c>
    </row>
    <row r="231" spans="10:15" x14ac:dyDescent="0.2">
      <c r="J231" s="136">
        <v>2280</v>
      </c>
      <c r="K231" s="132">
        <v>2736</v>
      </c>
      <c r="L231" s="132">
        <v>6990</v>
      </c>
      <c r="M231" s="132">
        <v>7296</v>
      </c>
      <c r="N231" s="133">
        <v>5825</v>
      </c>
      <c r="O231" s="132">
        <v>11400</v>
      </c>
    </row>
    <row r="232" spans="10:15" x14ac:dyDescent="0.2">
      <c r="J232" s="136">
        <v>2290</v>
      </c>
      <c r="K232" s="132">
        <v>2748</v>
      </c>
      <c r="L232" s="132">
        <v>7020</v>
      </c>
      <c r="M232" s="224">
        <v>7328</v>
      </c>
      <c r="N232" s="133">
        <v>5850</v>
      </c>
      <c r="O232" s="132">
        <v>11450</v>
      </c>
    </row>
    <row r="233" spans="10:15" x14ac:dyDescent="0.2">
      <c r="J233" s="136">
        <v>2300</v>
      </c>
      <c r="K233" s="132">
        <v>2760</v>
      </c>
      <c r="L233" s="132">
        <v>7050</v>
      </c>
      <c r="M233" s="224">
        <v>7360</v>
      </c>
      <c r="N233" s="133">
        <v>5875</v>
      </c>
      <c r="O233" s="132">
        <v>11500</v>
      </c>
    </row>
    <row r="234" spans="10:15" x14ac:dyDescent="0.2">
      <c r="J234" s="136">
        <v>2310</v>
      </c>
      <c r="K234" s="132">
        <v>2772</v>
      </c>
      <c r="L234" s="132">
        <v>7080</v>
      </c>
      <c r="M234" s="132">
        <v>7392</v>
      </c>
      <c r="N234" s="133">
        <v>5900</v>
      </c>
      <c r="O234" s="132">
        <v>11550</v>
      </c>
    </row>
    <row r="235" spans="10:15" x14ac:dyDescent="0.2">
      <c r="J235" s="136">
        <v>2320</v>
      </c>
      <c r="K235" s="132">
        <v>2784</v>
      </c>
      <c r="L235" s="132">
        <v>7110</v>
      </c>
      <c r="M235" s="224">
        <v>7424</v>
      </c>
      <c r="N235" s="133">
        <v>5925</v>
      </c>
      <c r="O235" s="132">
        <v>11600</v>
      </c>
    </row>
    <row r="236" spans="10:15" x14ac:dyDescent="0.2">
      <c r="J236" s="136">
        <v>2330</v>
      </c>
      <c r="K236" s="132">
        <v>2796</v>
      </c>
      <c r="L236" s="132">
        <v>7140</v>
      </c>
      <c r="M236" s="224">
        <v>7456</v>
      </c>
      <c r="N236" s="133">
        <v>5950</v>
      </c>
      <c r="O236" s="132">
        <v>11650</v>
      </c>
    </row>
    <row r="237" spans="10:15" x14ac:dyDescent="0.2">
      <c r="J237" s="136">
        <v>2340</v>
      </c>
      <c r="K237" s="132">
        <v>2808</v>
      </c>
      <c r="L237" s="132">
        <v>7170</v>
      </c>
      <c r="M237" s="132">
        <v>7488</v>
      </c>
      <c r="N237" s="133">
        <v>5975</v>
      </c>
      <c r="O237" s="132">
        <v>11700</v>
      </c>
    </row>
    <row r="238" spans="10:15" x14ac:dyDescent="0.2">
      <c r="J238" s="136">
        <v>2350</v>
      </c>
      <c r="K238" s="132">
        <v>2820</v>
      </c>
      <c r="L238" s="132">
        <v>7200</v>
      </c>
      <c r="M238" s="224">
        <v>7520</v>
      </c>
      <c r="N238" s="133">
        <v>6000</v>
      </c>
      <c r="O238" s="132">
        <v>11750</v>
      </c>
    </row>
    <row r="239" spans="10:15" x14ac:dyDescent="0.2">
      <c r="J239" s="136">
        <v>2360</v>
      </c>
      <c r="K239" s="132">
        <v>2832</v>
      </c>
      <c r="L239" s="132">
        <v>7230</v>
      </c>
      <c r="M239" s="224">
        <v>7552</v>
      </c>
      <c r="N239" s="133">
        <v>6025</v>
      </c>
      <c r="O239" s="132">
        <v>11800</v>
      </c>
    </row>
    <row r="240" spans="10:15" x14ac:dyDescent="0.2">
      <c r="J240" s="136">
        <v>2370</v>
      </c>
      <c r="K240" s="132">
        <v>2844</v>
      </c>
      <c r="L240" s="132">
        <v>7260</v>
      </c>
      <c r="M240" s="132">
        <v>7584</v>
      </c>
      <c r="N240" s="133">
        <v>6050</v>
      </c>
      <c r="O240" s="132">
        <v>11850</v>
      </c>
    </row>
    <row r="241" spans="10:15" x14ac:dyDescent="0.2">
      <c r="J241" s="136">
        <v>2380</v>
      </c>
      <c r="K241" s="132">
        <v>2856</v>
      </c>
      <c r="L241" s="132">
        <v>7290</v>
      </c>
      <c r="M241" s="224">
        <v>7616</v>
      </c>
      <c r="N241" s="133">
        <v>6075</v>
      </c>
      <c r="O241" s="132">
        <v>11900</v>
      </c>
    </row>
    <row r="242" spans="10:15" x14ac:dyDescent="0.2">
      <c r="J242" s="136">
        <v>2390</v>
      </c>
      <c r="K242" s="132">
        <v>2868</v>
      </c>
      <c r="L242" s="132">
        <v>7320</v>
      </c>
      <c r="M242" s="224">
        <v>7648</v>
      </c>
      <c r="N242" s="133">
        <v>6100</v>
      </c>
      <c r="O242" s="132">
        <v>11950</v>
      </c>
    </row>
    <row r="243" spans="10:15" x14ac:dyDescent="0.2">
      <c r="J243" s="136">
        <v>2400</v>
      </c>
      <c r="K243" s="132">
        <v>2880</v>
      </c>
      <c r="L243" s="132">
        <v>7350</v>
      </c>
      <c r="M243" s="132">
        <v>7680</v>
      </c>
      <c r="N243" s="133">
        <v>6125</v>
      </c>
      <c r="O243" s="132">
        <v>12000</v>
      </c>
    </row>
    <row r="244" spans="10:15" x14ac:dyDescent="0.2">
      <c r="J244" s="136">
        <v>2410</v>
      </c>
      <c r="K244" s="132">
        <v>2892</v>
      </c>
      <c r="L244" s="132">
        <v>7380</v>
      </c>
      <c r="M244" s="224">
        <v>7712</v>
      </c>
      <c r="N244" s="133">
        <v>6150</v>
      </c>
      <c r="O244" s="132">
        <v>12050</v>
      </c>
    </row>
    <row r="245" spans="10:15" x14ac:dyDescent="0.2">
      <c r="J245" s="136">
        <v>2420</v>
      </c>
      <c r="K245" s="132">
        <v>2904</v>
      </c>
      <c r="L245" s="132">
        <v>7410</v>
      </c>
      <c r="M245" s="224">
        <v>7744</v>
      </c>
      <c r="N245" s="133">
        <v>6175</v>
      </c>
      <c r="O245" s="132">
        <v>12100</v>
      </c>
    </row>
    <row r="246" spans="10:15" x14ac:dyDescent="0.2">
      <c r="J246" s="136">
        <v>2430</v>
      </c>
      <c r="K246" s="132">
        <v>2916</v>
      </c>
      <c r="L246" s="132">
        <v>7440</v>
      </c>
      <c r="M246" s="132">
        <v>7776</v>
      </c>
      <c r="N246" s="133">
        <v>6200</v>
      </c>
      <c r="O246" s="132">
        <v>12150</v>
      </c>
    </row>
    <row r="247" spans="10:15" x14ac:dyDescent="0.2">
      <c r="J247" s="136">
        <v>2440</v>
      </c>
      <c r="K247" s="132">
        <v>2928</v>
      </c>
      <c r="L247" s="132">
        <v>7470</v>
      </c>
      <c r="M247" s="224">
        <v>7808</v>
      </c>
      <c r="N247" s="133">
        <v>6225</v>
      </c>
      <c r="O247" s="132">
        <v>12200</v>
      </c>
    </row>
    <row r="248" spans="10:15" x14ac:dyDescent="0.2">
      <c r="J248" s="136">
        <v>2450</v>
      </c>
      <c r="K248" s="132">
        <v>2940</v>
      </c>
      <c r="L248" s="132">
        <v>7500</v>
      </c>
      <c r="M248" s="224">
        <v>7840</v>
      </c>
      <c r="N248" s="133">
        <v>6250</v>
      </c>
      <c r="O248" s="132">
        <v>12250</v>
      </c>
    </row>
    <row r="249" spans="10:15" x14ac:dyDescent="0.2">
      <c r="J249" s="136">
        <v>2460</v>
      </c>
      <c r="K249" s="132">
        <v>2952</v>
      </c>
      <c r="L249" s="132">
        <v>7530</v>
      </c>
      <c r="M249" s="132">
        <v>7872</v>
      </c>
      <c r="N249" s="133">
        <v>6275</v>
      </c>
      <c r="O249" s="132">
        <v>12300</v>
      </c>
    </row>
    <row r="250" spans="10:15" x14ac:dyDescent="0.2">
      <c r="J250" s="136">
        <v>2470</v>
      </c>
      <c r="K250" s="132">
        <v>2964</v>
      </c>
      <c r="L250" s="132">
        <v>7560</v>
      </c>
      <c r="M250" s="224">
        <v>7904</v>
      </c>
      <c r="N250" s="133">
        <v>6300</v>
      </c>
      <c r="O250" s="132">
        <v>12350</v>
      </c>
    </row>
    <row r="251" spans="10:15" x14ac:dyDescent="0.2">
      <c r="J251" s="136">
        <v>2480</v>
      </c>
      <c r="K251" s="132">
        <v>2976</v>
      </c>
      <c r="L251" s="132">
        <v>7590</v>
      </c>
      <c r="M251" s="132">
        <v>8096</v>
      </c>
      <c r="N251" s="133">
        <v>6325</v>
      </c>
      <c r="O251" s="132">
        <v>12400</v>
      </c>
    </row>
  </sheetData>
  <sheetProtection password="C46D" sheet="1" objects="1" scenarios="1" selectLockedCells="1"/>
  <dataConsolidate/>
  <mergeCells count="11">
    <mergeCell ref="A28:H28"/>
    <mergeCell ref="A1:H1"/>
    <mergeCell ref="B3:B4"/>
    <mergeCell ref="A25:H25"/>
    <mergeCell ref="E3:E4"/>
    <mergeCell ref="D3:D4"/>
    <mergeCell ref="A3:A4"/>
    <mergeCell ref="A21:H21"/>
    <mergeCell ref="A7:H7"/>
    <mergeCell ref="A5:F5"/>
    <mergeCell ref="A26:A27"/>
  </mergeCells>
  <phoneticPr fontId="0" type="noConversion"/>
  <conditionalFormatting sqref="F9:F10 F13 F16:F20 F26:F27">
    <cfRule type="expression" dxfId="24" priority="43" stopIfTrue="1">
      <formula>(#REF!="ДА")</formula>
    </cfRule>
  </conditionalFormatting>
  <conditionalFormatting sqref="G6 G22:G24 G8:G10 G13:G20">
    <cfRule type="cellIs" dxfId="23" priority="39" stopIfTrue="1" operator="equal">
      <formula>""</formula>
    </cfRule>
  </conditionalFormatting>
  <conditionalFormatting sqref="F8">
    <cfRule type="expression" dxfId="22" priority="33" stopIfTrue="1">
      <formula>(#REF!="ДА")</formula>
    </cfRule>
  </conditionalFormatting>
  <conditionalFormatting sqref="F6">
    <cfRule type="expression" dxfId="21" priority="29" stopIfTrue="1">
      <formula>(#REF!="ДА")</formula>
    </cfRule>
  </conditionalFormatting>
  <conditionalFormatting sqref="F22:F24">
    <cfRule type="expression" dxfId="20" priority="28" stopIfTrue="1">
      <formula>(#REF!="ДА")</formula>
    </cfRule>
  </conditionalFormatting>
  <conditionalFormatting sqref="F14:F15">
    <cfRule type="expression" dxfId="19" priority="21" stopIfTrue="1">
      <formula>(#REF!="ДА")</formula>
    </cfRule>
  </conditionalFormatting>
  <conditionalFormatting sqref="F11">
    <cfRule type="expression" dxfId="18" priority="11" stopIfTrue="1">
      <formula>(#REF!="ДА")</formula>
    </cfRule>
  </conditionalFormatting>
  <conditionalFormatting sqref="G11">
    <cfRule type="cellIs" dxfId="17" priority="10" stopIfTrue="1" operator="equal">
      <formula>""</formula>
    </cfRule>
  </conditionalFormatting>
  <conditionalFormatting sqref="F12">
    <cfRule type="expression" dxfId="16" priority="9" stopIfTrue="1">
      <formula>(#REF!="ДА")</formula>
    </cfRule>
  </conditionalFormatting>
  <conditionalFormatting sqref="F29">
    <cfRule type="expression" dxfId="15" priority="4" stopIfTrue="1">
      <formula>(#REF!="ДА")</formula>
    </cfRule>
  </conditionalFormatting>
  <conditionalFormatting sqref="G29">
    <cfRule type="cellIs" dxfId="14" priority="3" stopIfTrue="1" operator="equal">
      <formula>""</formula>
    </cfRule>
  </conditionalFormatting>
  <conditionalFormatting sqref="G12">
    <cfRule type="cellIs" dxfId="13" priority="2" stopIfTrue="1" operator="equal">
      <formula>""</formula>
    </cfRule>
  </conditionalFormatting>
  <conditionalFormatting sqref="G26:G27">
    <cfRule type="cellIs" dxfId="12" priority="1" stopIfTrue="1" operator="equal">
      <formula>""</formula>
    </cfRule>
  </conditionalFormatting>
  <dataValidations count="3">
    <dataValidation type="list" allowBlank="1" showInputMessage="1" showErrorMessage="1" error="Заказ некратен 30 парам!!!" prompt="Кратность заказа 30 пар!" sqref="G14:G15 G19:G20 G29 G26:G27">
      <formula1>$L$4:$L$251</formula1>
    </dataValidation>
    <dataValidation type="list" allowBlank="1" showInputMessage="1" showErrorMessage="1" error="Заказ некратен 10 парам!!!" prompt="Кратность заказа 10 пар!" sqref="G22:G24 G16:G18 G8:G13">
      <formula1>$J$4:$J$251</formula1>
    </dataValidation>
    <dataValidation type="list" allowBlank="1" showInputMessage="1" showErrorMessage="1" error="Заказ некратен 25 парам!!!" prompt="Кратность заказа 25 пар!" sqref="G6">
      <formula1>$N$4:$N$251</formula1>
    </dataValidation>
  </dataValidations>
  <printOptions horizontalCentered="1"/>
  <pageMargins left="0.11811023622047245" right="0.11811023622047245" top="0.11811023622047245" bottom="0.78740157480314965" header="0.11811023622047245" footer="0.11811023622047245"/>
  <pageSetup paperSize="9" scale="71" fitToHeight="0" orientation="portrait" r:id="rId1"/>
  <headerFooter alignWithMargins="0">
    <oddFooter>Страница &amp;P&amp;R&amp;A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  <pageSetUpPr autoPageBreaks="0" fitToPage="1"/>
  </sheetPr>
  <dimension ref="A1:Q861"/>
  <sheetViews>
    <sheetView showGridLines="0" showZeros="0" showOutlineSymbols="0" workbookViewId="0">
      <pane ySplit="4" topLeftCell="A5" activePane="bottomLeft" state="frozen"/>
      <selection pane="bottomLeft" activeCell="F6" sqref="F6"/>
    </sheetView>
  </sheetViews>
  <sheetFormatPr defaultColWidth="9.140625" defaultRowHeight="12.75" x14ac:dyDescent="0.2"/>
  <cols>
    <col min="1" max="1" width="24.5703125" style="230" bestFit="1" customWidth="1"/>
    <col min="2" max="2" width="22.85546875" style="230" customWidth="1"/>
    <col min="3" max="3" width="7.85546875" style="230" customWidth="1"/>
    <col min="4" max="4" width="14.42578125" style="230" bestFit="1" customWidth="1"/>
    <col min="5" max="5" width="19.42578125" style="230" customWidth="1"/>
    <col min="6" max="6" width="10.5703125" style="230" bestFit="1" customWidth="1"/>
    <col min="7" max="7" width="12.5703125" style="788" customWidth="1"/>
    <col min="8" max="11" width="9.140625" hidden="1" customWidth="1"/>
    <col min="12" max="17" width="4.85546875" customWidth="1"/>
    <col min="18" max="25" width="4.85546875" style="230" customWidth="1"/>
    <col min="26" max="27" width="9.140625" style="230" customWidth="1"/>
    <col min="28" max="16384" width="9.140625" style="230"/>
  </cols>
  <sheetData>
    <row r="1" spans="1:10" s="114" customFormat="1" ht="38.1" customHeight="1" thickTop="1" thickBot="1" x14ac:dyDescent="0.25">
      <c r="A1" s="1614" t="s">
        <v>906</v>
      </c>
      <c r="B1" s="1615"/>
      <c r="C1" s="1616"/>
      <c r="D1" s="1616"/>
      <c r="E1" s="1616"/>
      <c r="F1" s="1617"/>
      <c r="G1" s="787" t="s">
        <v>753</v>
      </c>
    </row>
    <row r="2" spans="1:10" ht="3.95" customHeight="1" thickTop="1" thickBot="1" x14ac:dyDescent="0.25"/>
    <row r="3" spans="1:10" ht="13.5" thickBot="1" x14ac:dyDescent="0.25">
      <c r="A3" s="798" t="s">
        <v>206</v>
      </c>
      <c r="B3" s="801"/>
      <c r="C3" s="802" t="s">
        <v>202</v>
      </c>
      <c r="D3" s="799">
        <f>'Условия+Итоги'!H56</f>
        <v>0</v>
      </c>
      <c r="E3" s="790">
        <f>SUM(E6:E15)</f>
        <v>0</v>
      </c>
      <c r="F3" s="800">
        <f>SUM(F6:F15)</f>
        <v>0</v>
      </c>
      <c r="G3" s="789">
        <f>SUM(G5:G15)</f>
        <v>0</v>
      </c>
    </row>
    <row r="4" spans="1:10" ht="26.25" thickBot="1" x14ac:dyDescent="0.25">
      <c r="A4" s="793" t="s">
        <v>0</v>
      </c>
      <c r="B4" s="792" t="s">
        <v>383</v>
      </c>
      <c r="C4" s="794" t="s">
        <v>209</v>
      </c>
      <c r="D4" s="795" t="s">
        <v>381</v>
      </c>
      <c r="E4" s="796" t="s">
        <v>363</v>
      </c>
      <c r="F4" s="797" t="s">
        <v>197</v>
      </c>
    </row>
    <row r="5" spans="1:10" ht="13.5" thickBot="1" x14ac:dyDescent="0.25">
      <c r="A5" s="791" t="s">
        <v>586</v>
      </c>
      <c r="B5" s="458"/>
      <c r="C5" s="457"/>
      <c r="D5" s="459"/>
      <c r="E5" s="456"/>
      <c r="F5" s="460"/>
    </row>
    <row r="6" spans="1:10" ht="65.099999999999994" customHeight="1" thickBot="1" x14ac:dyDescent="0.25">
      <c r="A6" s="363" t="s">
        <v>590</v>
      </c>
      <c r="B6" s="370"/>
      <c r="C6" s="397">
        <f>Прайс!D322</f>
        <v>1700</v>
      </c>
      <c r="D6" s="281">
        <f>IF(F6="",0,IF(ROUND(C6-C6*$D$3,0)=C6,0,ROUND(C6-C6*$D$3,0)))</f>
        <v>0</v>
      </c>
      <c r="E6" s="282">
        <f t="shared" ref="E6:E13" si="0">F6*D6</f>
        <v>0</v>
      </c>
      <c r="F6" s="592"/>
      <c r="G6" s="788">
        <f>F6*C6</f>
        <v>0</v>
      </c>
      <c r="I6" s="396">
        <v>5</v>
      </c>
      <c r="J6">
        <v>40</v>
      </c>
    </row>
    <row r="7" spans="1:10" ht="65.099999999999994" customHeight="1" thickBot="1" x14ac:dyDescent="0.25">
      <c r="A7" s="363" t="s">
        <v>589</v>
      </c>
      <c r="B7" s="371"/>
      <c r="C7" s="398">
        <f>Прайс!D323</f>
        <v>2500</v>
      </c>
      <c r="D7" s="238">
        <f t="shared" ref="D7:D15" si="1">IF(F7="",0,IF(ROUND(C7-C7*$D$3,0)=C7,0,ROUND(C7-C7*$D$3,0)))</f>
        <v>0</v>
      </c>
      <c r="E7" s="233">
        <f>F7*D7</f>
        <v>0</v>
      </c>
      <c r="F7" s="592"/>
      <c r="G7" s="788">
        <f t="shared" ref="G7:G15" si="2">F7*C7</f>
        <v>0</v>
      </c>
      <c r="I7" s="396">
        <v>10</v>
      </c>
      <c r="J7">
        <v>80</v>
      </c>
    </row>
    <row r="8" spans="1:10" ht="65.099999999999994" customHeight="1" thickBot="1" x14ac:dyDescent="0.25">
      <c r="A8" s="804" t="s">
        <v>588</v>
      </c>
      <c r="B8" s="371"/>
      <c r="C8" s="805">
        <f>Прайс!D324</f>
        <v>2900</v>
      </c>
      <c r="D8" s="806">
        <f t="shared" si="1"/>
        <v>0</v>
      </c>
      <c r="E8" s="807">
        <f>F8*D8</f>
        <v>0</v>
      </c>
      <c r="F8" s="592"/>
      <c r="G8" s="788">
        <f t="shared" si="2"/>
        <v>0</v>
      </c>
      <c r="I8" s="396">
        <v>15</v>
      </c>
      <c r="J8">
        <v>120</v>
      </c>
    </row>
    <row r="9" spans="1:10" ht="26.25" thickBot="1" x14ac:dyDescent="0.25">
      <c r="A9" s="793" t="s">
        <v>610</v>
      </c>
      <c r="B9" s="792" t="s">
        <v>383</v>
      </c>
      <c r="C9" s="812"/>
      <c r="D9" s="813"/>
      <c r="E9" s="814"/>
      <c r="F9" s="815"/>
      <c r="G9" s="788">
        <f t="shared" si="2"/>
        <v>0</v>
      </c>
      <c r="I9" s="396">
        <v>20</v>
      </c>
      <c r="J9">
        <v>160</v>
      </c>
    </row>
    <row r="10" spans="1:10" ht="71.099999999999994" customHeight="1" thickBot="1" x14ac:dyDescent="0.25">
      <c r="A10" s="808" t="s">
        <v>585</v>
      </c>
      <c r="B10" s="333"/>
      <c r="C10" s="809">
        <f>Прайс!D325</f>
        <v>1690</v>
      </c>
      <c r="D10" s="810">
        <f t="shared" si="1"/>
        <v>0</v>
      </c>
      <c r="E10" s="811">
        <f t="shared" si="0"/>
        <v>0</v>
      </c>
      <c r="F10" s="592"/>
      <c r="G10" s="788">
        <f t="shared" si="2"/>
        <v>0</v>
      </c>
      <c r="I10" s="396">
        <v>25</v>
      </c>
      <c r="J10">
        <v>200</v>
      </c>
    </row>
    <row r="11" spans="1:10" ht="65.099999999999994" customHeight="1" x14ac:dyDescent="0.2">
      <c r="A11" s="368" t="s">
        <v>584</v>
      </c>
      <c r="B11" s="333"/>
      <c r="C11" s="361">
        <f>Прайс!D326</f>
        <v>2390</v>
      </c>
      <c r="D11" s="358">
        <f t="shared" si="1"/>
        <v>0</v>
      </c>
      <c r="E11" s="233">
        <f t="shared" si="0"/>
        <v>0</v>
      </c>
      <c r="F11" s="592"/>
      <c r="G11" s="788">
        <f t="shared" si="2"/>
        <v>0</v>
      </c>
      <c r="I11" s="396">
        <v>30</v>
      </c>
      <c r="J11">
        <v>240</v>
      </c>
    </row>
    <row r="12" spans="1:10" ht="15" customHeight="1" thickBot="1" x14ac:dyDescent="0.25">
      <c r="A12" s="372" t="s">
        <v>587</v>
      </c>
      <c r="B12" s="364"/>
      <c r="C12" s="365"/>
      <c r="D12" s="366"/>
      <c r="E12" s="367"/>
      <c r="F12" s="803"/>
      <c r="G12" s="788">
        <f t="shared" si="2"/>
        <v>0</v>
      </c>
      <c r="I12" s="396">
        <v>35</v>
      </c>
      <c r="J12">
        <v>280</v>
      </c>
    </row>
    <row r="13" spans="1:10" ht="65.099999999999994" customHeight="1" thickBot="1" x14ac:dyDescent="0.25">
      <c r="A13" s="370" t="s">
        <v>207</v>
      </c>
      <c r="B13" s="394"/>
      <c r="C13" s="360">
        <f>Прайс!D327</f>
        <v>190</v>
      </c>
      <c r="D13" s="281">
        <f t="shared" si="1"/>
        <v>0</v>
      </c>
      <c r="E13" s="282">
        <f t="shared" si="0"/>
        <v>0</v>
      </c>
      <c r="F13" s="592"/>
      <c r="G13" s="788">
        <f>F13*C13</f>
        <v>0</v>
      </c>
      <c r="I13" s="396">
        <v>40</v>
      </c>
      <c r="J13">
        <v>320</v>
      </c>
    </row>
    <row r="14" spans="1:10" s="231" customFormat="1" ht="65.099999999999994" customHeight="1" x14ac:dyDescent="0.2">
      <c r="A14" s="368" t="s">
        <v>208</v>
      </c>
      <c r="B14" s="232"/>
      <c r="C14" s="361">
        <f>Прайс!D330</f>
        <v>620</v>
      </c>
      <c r="D14" s="238">
        <f t="shared" si="1"/>
        <v>0</v>
      </c>
      <c r="E14" s="233">
        <f t="shared" ref="E14:E15" si="3">F14*D14</f>
        <v>0</v>
      </c>
      <c r="F14" s="592"/>
      <c r="G14" s="788">
        <f t="shared" si="2"/>
        <v>0</v>
      </c>
      <c r="I14" s="396">
        <v>45</v>
      </c>
      <c r="J14">
        <v>360</v>
      </c>
    </row>
    <row r="15" spans="1:10" ht="65.099999999999994" customHeight="1" x14ac:dyDescent="0.2">
      <c r="A15" s="369" t="s">
        <v>382</v>
      </c>
      <c r="B15" s="232"/>
      <c r="C15" s="361">
        <f>Прайс!D328</f>
        <v>510</v>
      </c>
      <c r="D15" s="238">
        <f t="shared" si="1"/>
        <v>0</v>
      </c>
      <c r="E15" s="233">
        <f t="shared" si="3"/>
        <v>0</v>
      </c>
      <c r="F15" s="592"/>
      <c r="G15" s="788">
        <f t="shared" si="2"/>
        <v>0</v>
      </c>
      <c r="I15" s="396">
        <v>50</v>
      </c>
      <c r="J15">
        <v>400</v>
      </c>
    </row>
    <row r="16" spans="1:10" ht="65.099999999999994" customHeight="1" x14ac:dyDescent="0.2">
      <c r="A16" s="1613"/>
      <c r="B16" s="1613"/>
      <c r="C16" s="1613"/>
      <c r="I16" s="396">
        <v>55</v>
      </c>
      <c r="J16">
        <v>440</v>
      </c>
    </row>
    <row r="17" spans="9:10" ht="65.099999999999994" customHeight="1" x14ac:dyDescent="0.2">
      <c r="I17" s="396">
        <v>60</v>
      </c>
      <c r="J17">
        <v>480</v>
      </c>
    </row>
    <row r="18" spans="9:10" ht="71.099999999999994" customHeight="1" x14ac:dyDescent="0.2">
      <c r="I18" s="396">
        <v>65</v>
      </c>
      <c r="J18">
        <v>520</v>
      </c>
    </row>
    <row r="19" spans="9:10" ht="88.5" customHeight="1" x14ac:dyDescent="0.2">
      <c r="I19" s="396">
        <v>70</v>
      </c>
      <c r="J19">
        <v>560</v>
      </c>
    </row>
    <row r="20" spans="9:10" ht="65.099999999999994" customHeight="1" x14ac:dyDescent="0.2">
      <c r="I20" s="396">
        <v>75</v>
      </c>
      <c r="J20">
        <v>600</v>
      </c>
    </row>
    <row r="21" spans="9:10" x14ac:dyDescent="0.2">
      <c r="I21" s="396">
        <v>80</v>
      </c>
      <c r="J21">
        <v>640</v>
      </c>
    </row>
    <row r="22" spans="9:10" x14ac:dyDescent="0.2">
      <c r="I22" s="396">
        <v>85</v>
      </c>
      <c r="J22">
        <v>680</v>
      </c>
    </row>
    <row r="23" spans="9:10" x14ac:dyDescent="0.2">
      <c r="I23" s="396">
        <v>90</v>
      </c>
      <c r="J23">
        <v>720</v>
      </c>
    </row>
    <row r="24" spans="9:10" x14ac:dyDescent="0.2">
      <c r="I24" s="396">
        <v>95</v>
      </c>
      <c r="J24">
        <v>760</v>
      </c>
    </row>
    <row r="25" spans="9:10" x14ac:dyDescent="0.2">
      <c r="I25" s="396">
        <v>100</v>
      </c>
      <c r="J25">
        <v>800</v>
      </c>
    </row>
    <row r="26" spans="9:10" x14ac:dyDescent="0.2">
      <c r="I26" s="396">
        <v>105</v>
      </c>
      <c r="J26">
        <v>840</v>
      </c>
    </row>
    <row r="27" spans="9:10" x14ac:dyDescent="0.2">
      <c r="I27" s="396">
        <v>110</v>
      </c>
      <c r="J27">
        <v>880</v>
      </c>
    </row>
    <row r="28" spans="9:10" x14ac:dyDescent="0.2">
      <c r="I28" s="396">
        <v>115</v>
      </c>
      <c r="J28">
        <v>920</v>
      </c>
    </row>
    <row r="29" spans="9:10" x14ac:dyDescent="0.2">
      <c r="I29" s="396">
        <v>120</v>
      </c>
      <c r="J29">
        <v>960</v>
      </c>
    </row>
    <row r="30" spans="9:10" x14ac:dyDescent="0.2">
      <c r="I30" s="396">
        <v>125</v>
      </c>
      <c r="J30">
        <v>1000</v>
      </c>
    </row>
    <row r="31" spans="9:10" x14ac:dyDescent="0.2">
      <c r="I31" s="396">
        <v>130</v>
      </c>
      <c r="J31">
        <v>1040</v>
      </c>
    </row>
    <row r="32" spans="9:10" x14ac:dyDescent="0.2">
      <c r="I32" s="396">
        <v>135</v>
      </c>
      <c r="J32">
        <v>1080</v>
      </c>
    </row>
    <row r="33" spans="9:10" x14ac:dyDescent="0.2">
      <c r="I33" s="396">
        <v>140</v>
      </c>
      <c r="J33">
        <v>1120</v>
      </c>
    </row>
    <row r="34" spans="9:10" x14ac:dyDescent="0.2">
      <c r="I34" s="396">
        <v>145</v>
      </c>
      <c r="J34">
        <v>1160</v>
      </c>
    </row>
    <row r="35" spans="9:10" x14ac:dyDescent="0.2">
      <c r="I35" s="396">
        <v>150</v>
      </c>
      <c r="J35">
        <v>1200</v>
      </c>
    </row>
    <row r="36" spans="9:10" x14ac:dyDescent="0.2">
      <c r="I36" s="396">
        <v>155</v>
      </c>
      <c r="J36">
        <v>1240</v>
      </c>
    </row>
    <row r="37" spans="9:10" x14ac:dyDescent="0.2">
      <c r="I37" s="396">
        <v>160</v>
      </c>
      <c r="J37">
        <v>1280</v>
      </c>
    </row>
    <row r="38" spans="9:10" x14ac:dyDescent="0.2">
      <c r="I38" s="396">
        <v>165</v>
      </c>
      <c r="J38">
        <v>1320</v>
      </c>
    </row>
    <row r="39" spans="9:10" x14ac:dyDescent="0.2">
      <c r="I39" s="396">
        <v>170</v>
      </c>
      <c r="J39">
        <v>1360</v>
      </c>
    </row>
    <row r="40" spans="9:10" x14ac:dyDescent="0.2">
      <c r="I40" s="396">
        <v>175</v>
      </c>
      <c r="J40">
        <v>1400</v>
      </c>
    </row>
    <row r="41" spans="9:10" x14ac:dyDescent="0.2">
      <c r="I41" s="396">
        <v>180</v>
      </c>
      <c r="J41">
        <v>1440</v>
      </c>
    </row>
    <row r="42" spans="9:10" x14ac:dyDescent="0.2">
      <c r="I42" s="396">
        <v>185</v>
      </c>
      <c r="J42">
        <v>1480</v>
      </c>
    </row>
    <row r="43" spans="9:10" x14ac:dyDescent="0.2">
      <c r="I43" s="396">
        <v>190</v>
      </c>
      <c r="J43">
        <v>1520</v>
      </c>
    </row>
    <row r="44" spans="9:10" x14ac:dyDescent="0.2">
      <c r="I44" s="396">
        <v>195</v>
      </c>
      <c r="J44">
        <v>1560</v>
      </c>
    </row>
    <row r="45" spans="9:10" x14ac:dyDescent="0.2">
      <c r="I45" s="396">
        <v>200</v>
      </c>
      <c r="J45">
        <v>1600</v>
      </c>
    </row>
    <row r="46" spans="9:10" x14ac:dyDescent="0.2">
      <c r="I46" s="396">
        <v>205</v>
      </c>
      <c r="J46">
        <v>1640</v>
      </c>
    </row>
    <row r="47" spans="9:10" x14ac:dyDescent="0.2">
      <c r="I47" s="396">
        <v>210</v>
      </c>
      <c r="J47">
        <v>1680</v>
      </c>
    </row>
    <row r="48" spans="9:10" x14ac:dyDescent="0.2">
      <c r="I48" s="396">
        <v>215</v>
      </c>
      <c r="J48">
        <v>1720</v>
      </c>
    </row>
    <row r="49" spans="9:10" x14ac:dyDescent="0.2">
      <c r="I49" s="396">
        <v>220</v>
      </c>
      <c r="J49">
        <v>1760</v>
      </c>
    </row>
    <row r="50" spans="9:10" x14ac:dyDescent="0.2">
      <c r="I50" s="396">
        <v>225</v>
      </c>
      <c r="J50">
        <v>1800</v>
      </c>
    </row>
    <row r="51" spans="9:10" x14ac:dyDescent="0.2">
      <c r="I51" s="396">
        <v>230</v>
      </c>
      <c r="J51">
        <v>1840</v>
      </c>
    </row>
    <row r="52" spans="9:10" x14ac:dyDescent="0.2">
      <c r="I52" s="396">
        <v>235</v>
      </c>
      <c r="J52">
        <v>1880</v>
      </c>
    </row>
    <row r="53" spans="9:10" x14ac:dyDescent="0.2">
      <c r="I53" s="396">
        <v>240</v>
      </c>
      <c r="J53">
        <v>1920</v>
      </c>
    </row>
    <row r="54" spans="9:10" x14ac:dyDescent="0.2">
      <c r="I54" s="396">
        <v>245</v>
      </c>
      <c r="J54">
        <v>1960</v>
      </c>
    </row>
    <row r="55" spans="9:10" x14ac:dyDescent="0.2">
      <c r="I55" s="396">
        <v>250</v>
      </c>
      <c r="J55">
        <v>2000</v>
      </c>
    </row>
    <row r="56" spans="9:10" x14ac:dyDescent="0.2">
      <c r="I56" s="396">
        <v>255</v>
      </c>
      <c r="J56">
        <v>2040</v>
      </c>
    </row>
    <row r="57" spans="9:10" x14ac:dyDescent="0.2">
      <c r="I57" s="396">
        <v>260</v>
      </c>
      <c r="J57">
        <v>2080</v>
      </c>
    </row>
    <row r="58" spans="9:10" x14ac:dyDescent="0.2">
      <c r="I58" s="396">
        <v>265</v>
      </c>
      <c r="J58">
        <v>2120</v>
      </c>
    </row>
    <row r="59" spans="9:10" x14ac:dyDescent="0.2">
      <c r="I59" s="396">
        <v>270</v>
      </c>
      <c r="J59">
        <v>2160</v>
      </c>
    </row>
    <row r="60" spans="9:10" x14ac:dyDescent="0.2">
      <c r="I60" s="396">
        <v>275</v>
      </c>
    </row>
    <row r="61" spans="9:10" x14ac:dyDescent="0.2">
      <c r="I61" s="396">
        <v>280</v>
      </c>
    </row>
    <row r="62" spans="9:10" x14ac:dyDescent="0.2">
      <c r="I62" s="396">
        <v>285</v>
      </c>
    </row>
    <row r="63" spans="9:10" x14ac:dyDescent="0.2">
      <c r="I63" s="396">
        <v>290</v>
      </c>
    </row>
    <row r="64" spans="9:10" x14ac:dyDescent="0.2">
      <c r="I64" s="396">
        <v>295</v>
      </c>
    </row>
    <row r="65" spans="9:9" x14ac:dyDescent="0.2">
      <c r="I65" s="396">
        <v>300</v>
      </c>
    </row>
    <row r="66" spans="9:9" x14ac:dyDescent="0.2">
      <c r="I66" s="396">
        <v>305</v>
      </c>
    </row>
    <row r="67" spans="9:9" x14ac:dyDescent="0.2">
      <c r="I67" s="396">
        <v>310</v>
      </c>
    </row>
    <row r="68" spans="9:9" x14ac:dyDescent="0.2">
      <c r="I68" s="396">
        <v>315</v>
      </c>
    </row>
    <row r="69" spans="9:9" x14ac:dyDescent="0.2">
      <c r="I69" s="396">
        <v>320</v>
      </c>
    </row>
    <row r="70" spans="9:9" x14ac:dyDescent="0.2">
      <c r="I70" s="396">
        <v>325</v>
      </c>
    </row>
    <row r="71" spans="9:9" x14ac:dyDescent="0.2">
      <c r="I71" s="396">
        <v>330</v>
      </c>
    </row>
    <row r="72" spans="9:9" x14ac:dyDescent="0.2">
      <c r="I72" s="396">
        <v>335</v>
      </c>
    </row>
    <row r="73" spans="9:9" x14ac:dyDescent="0.2">
      <c r="I73" s="396">
        <v>340</v>
      </c>
    </row>
    <row r="74" spans="9:9" x14ac:dyDescent="0.2">
      <c r="I74" s="396">
        <v>345</v>
      </c>
    </row>
    <row r="75" spans="9:9" x14ac:dyDescent="0.2">
      <c r="I75" s="396">
        <v>350</v>
      </c>
    </row>
    <row r="76" spans="9:9" x14ac:dyDescent="0.2">
      <c r="I76" s="396">
        <v>355</v>
      </c>
    </row>
    <row r="77" spans="9:9" x14ac:dyDescent="0.2">
      <c r="I77" s="396">
        <v>360</v>
      </c>
    </row>
    <row r="78" spans="9:9" x14ac:dyDescent="0.2">
      <c r="I78" s="396">
        <v>365</v>
      </c>
    </row>
    <row r="79" spans="9:9" x14ac:dyDescent="0.2">
      <c r="I79" s="396">
        <v>370</v>
      </c>
    </row>
    <row r="80" spans="9:9" x14ac:dyDescent="0.2">
      <c r="I80" s="396">
        <v>375</v>
      </c>
    </row>
    <row r="81" spans="9:9" x14ac:dyDescent="0.2">
      <c r="I81" s="396">
        <v>380</v>
      </c>
    </row>
    <row r="82" spans="9:9" x14ac:dyDescent="0.2">
      <c r="I82" s="396">
        <v>385</v>
      </c>
    </row>
    <row r="83" spans="9:9" x14ac:dyDescent="0.2">
      <c r="I83" s="396">
        <v>390</v>
      </c>
    </row>
    <row r="84" spans="9:9" x14ac:dyDescent="0.2">
      <c r="I84" s="396">
        <v>395</v>
      </c>
    </row>
    <row r="85" spans="9:9" x14ac:dyDescent="0.2">
      <c r="I85" s="396">
        <v>400</v>
      </c>
    </row>
    <row r="86" spans="9:9" x14ac:dyDescent="0.2">
      <c r="I86" s="396">
        <v>405</v>
      </c>
    </row>
    <row r="87" spans="9:9" x14ac:dyDescent="0.2">
      <c r="I87" s="396">
        <v>410</v>
      </c>
    </row>
    <row r="88" spans="9:9" x14ac:dyDescent="0.2">
      <c r="I88" s="396">
        <v>415</v>
      </c>
    </row>
    <row r="89" spans="9:9" x14ac:dyDescent="0.2">
      <c r="I89" s="396">
        <v>420</v>
      </c>
    </row>
    <row r="90" spans="9:9" x14ac:dyDescent="0.2">
      <c r="I90" s="396">
        <v>425</v>
      </c>
    </row>
    <row r="91" spans="9:9" x14ac:dyDescent="0.2">
      <c r="I91" s="396">
        <v>430</v>
      </c>
    </row>
    <row r="92" spans="9:9" x14ac:dyDescent="0.2">
      <c r="I92" s="396">
        <v>435</v>
      </c>
    </row>
    <row r="93" spans="9:9" x14ac:dyDescent="0.2">
      <c r="I93" s="396">
        <v>440</v>
      </c>
    </row>
    <row r="94" spans="9:9" x14ac:dyDescent="0.2">
      <c r="I94" s="396">
        <v>445</v>
      </c>
    </row>
    <row r="95" spans="9:9" x14ac:dyDescent="0.2">
      <c r="I95" s="396">
        <v>450</v>
      </c>
    </row>
    <row r="96" spans="9:9" x14ac:dyDescent="0.2">
      <c r="I96" s="396">
        <v>455</v>
      </c>
    </row>
    <row r="97" spans="9:9" x14ac:dyDescent="0.2">
      <c r="I97" s="396">
        <v>460</v>
      </c>
    </row>
    <row r="98" spans="9:9" x14ac:dyDescent="0.2">
      <c r="I98" s="396">
        <v>465</v>
      </c>
    </row>
    <row r="99" spans="9:9" x14ac:dyDescent="0.2">
      <c r="I99" s="396">
        <v>470</v>
      </c>
    </row>
    <row r="100" spans="9:9" x14ac:dyDescent="0.2">
      <c r="I100" s="396">
        <v>475</v>
      </c>
    </row>
    <row r="101" spans="9:9" x14ac:dyDescent="0.2">
      <c r="I101" s="396">
        <v>480</v>
      </c>
    </row>
    <row r="102" spans="9:9" x14ac:dyDescent="0.2">
      <c r="I102" s="396">
        <v>485</v>
      </c>
    </row>
    <row r="103" spans="9:9" x14ac:dyDescent="0.2">
      <c r="I103" s="396">
        <v>490</v>
      </c>
    </row>
    <row r="104" spans="9:9" x14ac:dyDescent="0.2">
      <c r="I104" s="396">
        <v>495</v>
      </c>
    </row>
    <row r="105" spans="9:9" x14ac:dyDescent="0.2">
      <c r="I105" s="396">
        <v>500</v>
      </c>
    </row>
    <row r="106" spans="9:9" x14ac:dyDescent="0.2">
      <c r="I106" s="396">
        <v>505</v>
      </c>
    </row>
    <row r="107" spans="9:9" x14ac:dyDescent="0.2">
      <c r="I107" s="396">
        <v>510</v>
      </c>
    </row>
    <row r="108" spans="9:9" x14ac:dyDescent="0.2">
      <c r="I108" s="396">
        <v>515</v>
      </c>
    </row>
    <row r="109" spans="9:9" x14ac:dyDescent="0.2">
      <c r="I109" s="396">
        <v>520</v>
      </c>
    </row>
    <row r="110" spans="9:9" x14ac:dyDescent="0.2">
      <c r="I110" s="396">
        <v>525</v>
      </c>
    </row>
    <row r="111" spans="9:9" x14ac:dyDescent="0.2">
      <c r="I111" s="396">
        <v>530</v>
      </c>
    </row>
    <row r="112" spans="9:9" x14ac:dyDescent="0.2">
      <c r="I112" s="396">
        <v>535</v>
      </c>
    </row>
    <row r="113" spans="9:9" x14ac:dyDescent="0.2">
      <c r="I113" s="396">
        <v>540</v>
      </c>
    </row>
    <row r="114" spans="9:9" x14ac:dyDescent="0.2">
      <c r="I114" s="396">
        <v>545</v>
      </c>
    </row>
    <row r="115" spans="9:9" x14ac:dyDescent="0.2">
      <c r="I115" s="396">
        <v>550</v>
      </c>
    </row>
    <row r="116" spans="9:9" x14ac:dyDescent="0.2">
      <c r="I116" s="396">
        <v>555</v>
      </c>
    </row>
    <row r="117" spans="9:9" x14ac:dyDescent="0.2">
      <c r="I117" s="396">
        <v>560</v>
      </c>
    </row>
    <row r="118" spans="9:9" x14ac:dyDescent="0.2">
      <c r="I118" s="396">
        <v>565</v>
      </c>
    </row>
    <row r="119" spans="9:9" x14ac:dyDescent="0.2">
      <c r="I119" s="396">
        <v>570</v>
      </c>
    </row>
    <row r="120" spans="9:9" x14ac:dyDescent="0.2">
      <c r="I120" s="396">
        <v>575</v>
      </c>
    </row>
    <row r="121" spans="9:9" x14ac:dyDescent="0.2">
      <c r="I121" s="396">
        <v>580</v>
      </c>
    </row>
    <row r="122" spans="9:9" x14ac:dyDescent="0.2">
      <c r="I122" s="396">
        <v>585</v>
      </c>
    </row>
    <row r="123" spans="9:9" x14ac:dyDescent="0.2">
      <c r="I123" s="396">
        <v>590</v>
      </c>
    </row>
    <row r="124" spans="9:9" x14ac:dyDescent="0.2">
      <c r="I124" s="396">
        <v>595</v>
      </c>
    </row>
    <row r="125" spans="9:9" x14ac:dyDescent="0.2">
      <c r="I125" s="396">
        <v>600</v>
      </c>
    </row>
    <row r="126" spans="9:9" x14ac:dyDescent="0.2">
      <c r="I126" s="396">
        <v>605</v>
      </c>
    </row>
    <row r="127" spans="9:9" x14ac:dyDescent="0.2">
      <c r="I127" s="396">
        <v>610</v>
      </c>
    </row>
    <row r="128" spans="9:9" x14ac:dyDescent="0.2">
      <c r="I128" s="396">
        <v>615</v>
      </c>
    </row>
    <row r="129" spans="9:9" x14ac:dyDescent="0.2">
      <c r="I129" s="396">
        <v>620</v>
      </c>
    </row>
    <row r="130" spans="9:9" x14ac:dyDescent="0.2">
      <c r="I130" s="396">
        <v>625</v>
      </c>
    </row>
    <row r="131" spans="9:9" x14ac:dyDescent="0.2">
      <c r="I131" s="396">
        <v>630</v>
      </c>
    </row>
    <row r="132" spans="9:9" x14ac:dyDescent="0.2">
      <c r="I132" s="396">
        <v>635</v>
      </c>
    </row>
    <row r="133" spans="9:9" x14ac:dyDescent="0.2">
      <c r="I133" s="396">
        <v>640</v>
      </c>
    </row>
    <row r="134" spans="9:9" x14ac:dyDescent="0.2">
      <c r="I134" s="396">
        <v>645</v>
      </c>
    </row>
    <row r="135" spans="9:9" x14ac:dyDescent="0.2">
      <c r="I135" s="396">
        <v>650</v>
      </c>
    </row>
    <row r="136" spans="9:9" x14ac:dyDescent="0.2">
      <c r="I136" s="396">
        <v>655</v>
      </c>
    </row>
    <row r="137" spans="9:9" x14ac:dyDescent="0.2">
      <c r="I137" s="396">
        <v>660</v>
      </c>
    </row>
    <row r="138" spans="9:9" x14ac:dyDescent="0.2">
      <c r="I138" s="396">
        <v>665</v>
      </c>
    </row>
    <row r="139" spans="9:9" x14ac:dyDescent="0.2">
      <c r="I139" s="396">
        <v>670</v>
      </c>
    </row>
    <row r="140" spans="9:9" x14ac:dyDescent="0.2">
      <c r="I140" s="396">
        <v>675</v>
      </c>
    </row>
    <row r="141" spans="9:9" x14ac:dyDescent="0.2">
      <c r="I141" s="396">
        <v>680</v>
      </c>
    </row>
    <row r="142" spans="9:9" x14ac:dyDescent="0.2">
      <c r="I142" s="396">
        <v>685</v>
      </c>
    </row>
    <row r="143" spans="9:9" x14ac:dyDescent="0.2">
      <c r="I143" s="396">
        <v>690</v>
      </c>
    </row>
    <row r="144" spans="9:9" x14ac:dyDescent="0.2">
      <c r="I144" s="396">
        <v>695</v>
      </c>
    </row>
    <row r="145" spans="9:9" x14ac:dyDescent="0.2">
      <c r="I145" s="396">
        <v>700</v>
      </c>
    </row>
    <row r="146" spans="9:9" x14ac:dyDescent="0.2">
      <c r="I146" s="396">
        <v>705</v>
      </c>
    </row>
    <row r="147" spans="9:9" x14ac:dyDescent="0.2">
      <c r="I147" s="396">
        <v>710</v>
      </c>
    </row>
    <row r="148" spans="9:9" x14ac:dyDescent="0.2">
      <c r="I148" s="396">
        <v>715</v>
      </c>
    </row>
    <row r="149" spans="9:9" x14ac:dyDescent="0.2">
      <c r="I149" s="396">
        <v>720</v>
      </c>
    </row>
    <row r="150" spans="9:9" x14ac:dyDescent="0.2">
      <c r="I150" s="396">
        <v>725</v>
      </c>
    </row>
    <row r="151" spans="9:9" x14ac:dyDescent="0.2">
      <c r="I151" s="396">
        <v>730</v>
      </c>
    </row>
    <row r="152" spans="9:9" x14ac:dyDescent="0.2">
      <c r="I152" s="396">
        <v>735</v>
      </c>
    </row>
    <row r="153" spans="9:9" x14ac:dyDescent="0.2">
      <c r="I153" s="396">
        <v>740</v>
      </c>
    </row>
    <row r="154" spans="9:9" x14ac:dyDescent="0.2">
      <c r="I154" s="396">
        <v>745</v>
      </c>
    </row>
    <row r="155" spans="9:9" x14ac:dyDescent="0.2">
      <c r="I155" s="396">
        <v>750</v>
      </c>
    </row>
    <row r="156" spans="9:9" x14ac:dyDescent="0.2">
      <c r="I156" s="396">
        <v>755</v>
      </c>
    </row>
    <row r="157" spans="9:9" x14ac:dyDescent="0.2">
      <c r="I157" s="396">
        <v>760</v>
      </c>
    </row>
    <row r="158" spans="9:9" x14ac:dyDescent="0.2">
      <c r="I158" s="396">
        <v>765</v>
      </c>
    </row>
    <row r="159" spans="9:9" x14ac:dyDescent="0.2">
      <c r="I159" s="396">
        <v>770</v>
      </c>
    </row>
    <row r="160" spans="9:9" x14ac:dyDescent="0.2">
      <c r="I160" s="396">
        <v>775</v>
      </c>
    </row>
    <row r="161" spans="9:9" x14ac:dyDescent="0.2">
      <c r="I161" s="396">
        <v>780</v>
      </c>
    </row>
    <row r="162" spans="9:9" x14ac:dyDescent="0.2">
      <c r="I162" s="396">
        <v>785</v>
      </c>
    </row>
    <row r="163" spans="9:9" x14ac:dyDescent="0.2">
      <c r="I163" s="396">
        <v>790</v>
      </c>
    </row>
    <row r="164" spans="9:9" x14ac:dyDescent="0.2">
      <c r="I164" s="396">
        <v>795</v>
      </c>
    </row>
    <row r="165" spans="9:9" x14ac:dyDescent="0.2">
      <c r="I165" s="396">
        <v>800</v>
      </c>
    </row>
    <row r="166" spans="9:9" x14ac:dyDescent="0.2">
      <c r="I166" s="396">
        <v>805</v>
      </c>
    </row>
    <row r="167" spans="9:9" x14ac:dyDescent="0.2">
      <c r="I167" s="396">
        <v>810</v>
      </c>
    </row>
    <row r="168" spans="9:9" x14ac:dyDescent="0.2">
      <c r="I168" s="396">
        <v>815</v>
      </c>
    </row>
    <row r="169" spans="9:9" x14ac:dyDescent="0.2">
      <c r="I169" s="396">
        <v>820</v>
      </c>
    </row>
    <row r="170" spans="9:9" x14ac:dyDescent="0.2">
      <c r="I170" s="396">
        <v>825</v>
      </c>
    </row>
    <row r="171" spans="9:9" x14ac:dyDescent="0.2">
      <c r="I171" s="396">
        <v>830</v>
      </c>
    </row>
    <row r="172" spans="9:9" x14ac:dyDescent="0.2">
      <c r="I172" s="396">
        <v>835</v>
      </c>
    </row>
    <row r="173" spans="9:9" x14ac:dyDescent="0.2">
      <c r="I173" s="396">
        <v>840</v>
      </c>
    </row>
    <row r="174" spans="9:9" x14ac:dyDescent="0.2">
      <c r="I174" s="396">
        <v>845</v>
      </c>
    </row>
    <row r="175" spans="9:9" x14ac:dyDescent="0.2">
      <c r="I175" s="396">
        <v>850</v>
      </c>
    </row>
    <row r="176" spans="9:9" x14ac:dyDescent="0.2">
      <c r="I176" s="396">
        <v>855</v>
      </c>
    </row>
    <row r="177" spans="9:9" x14ac:dyDescent="0.2">
      <c r="I177" s="396">
        <v>860</v>
      </c>
    </row>
    <row r="178" spans="9:9" x14ac:dyDescent="0.2">
      <c r="I178" s="396">
        <v>865</v>
      </c>
    </row>
    <row r="179" spans="9:9" x14ac:dyDescent="0.2">
      <c r="I179" s="396">
        <v>870</v>
      </c>
    </row>
    <row r="180" spans="9:9" x14ac:dyDescent="0.2">
      <c r="I180" s="396">
        <v>875</v>
      </c>
    </row>
    <row r="181" spans="9:9" x14ac:dyDescent="0.2">
      <c r="I181" s="396">
        <v>880</v>
      </c>
    </row>
    <row r="182" spans="9:9" x14ac:dyDescent="0.2">
      <c r="I182" s="396">
        <v>885</v>
      </c>
    </row>
    <row r="183" spans="9:9" x14ac:dyDescent="0.2">
      <c r="I183" s="396">
        <v>890</v>
      </c>
    </row>
    <row r="184" spans="9:9" x14ac:dyDescent="0.2">
      <c r="I184" s="396">
        <v>895</v>
      </c>
    </row>
    <row r="185" spans="9:9" x14ac:dyDescent="0.2">
      <c r="I185" s="396">
        <v>900</v>
      </c>
    </row>
    <row r="186" spans="9:9" x14ac:dyDescent="0.2">
      <c r="I186" s="396">
        <v>905</v>
      </c>
    </row>
    <row r="187" spans="9:9" x14ac:dyDescent="0.2">
      <c r="I187" s="396">
        <v>910</v>
      </c>
    </row>
    <row r="188" spans="9:9" x14ac:dyDescent="0.2">
      <c r="I188" s="396">
        <v>915</v>
      </c>
    </row>
    <row r="189" spans="9:9" x14ac:dyDescent="0.2">
      <c r="I189" s="396">
        <v>920</v>
      </c>
    </row>
    <row r="190" spans="9:9" x14ac:dyDescent="0.2">
      <c r="I190" s="396">
        <v>925</v>
      </c>
    </row>
    <row r="191" spans="9:9" x14ac:dyDescent="0.2">
      <c r="I191" s="396">
        <v>930</v>
      </c>
    </row>
    <row r="192" spans="9:9" x14ac:dyDescent="0.2">
      <c r="I192" s="396">
        <v>935</v>
      </c>
    </row>
    <row r="193" spans="9:9" x14ac:dyDescent="0.2">
      <c r="I193" s="396">
        <v>940</v>
      </c>
    </row>
    <row r="194" spans="9:9" x14ac:dyDescent="0.2">
      <c r="I194" s="396">
        <v>945</v>
      </c>
    </row>
    <row r="195" spans="9:9" x14ac:dyDescent="0.2">
      <c r="I195" s="396">
        <v>950</v>
      </c>
    </row>
    <row r="196" spans="9:9" x14ac:dyDescent="0.2">
      <c r="I196" s="396">
        <v>955</v>
      </c>
    </row>
    <row r="197" spans="9:9" x14ac:dyDescent="0.2">
      <c r="I197" s="396">
        <v>960</v>
      </c>
    </row>
    <row r="198" spans="9:9" x14ac:dyDescent="0.2">
      <c r="I198" s="396">
        <v>965</v>
      </c>
    </row>
    <row r="199" spans="9:9" x14ac:dyDescent="0.2">
      <c r="I199" s="396">
        <v>970</v>
      </c>
    </row>
    <row r="200" spans="9:9" x14ac:dyDescent="0.2">
      <c r="I200" s="396">
        <v>975</v>
      </c>
    </row>
    <row r="201" spans="9:9" x14ac:dyDescent="0.2">
      <c r="I201" s="396">
        <v>980</v>
      </c>
    </row>
    <row r="202" spans="9:9" x14ac:dyDescent="0.2">
      <c r="I202" s="396">
        <v>985</v>
      </c>
    </row>
    <row r="203" spans="9:9" x14ac:dyDescent="0.2">
      <c r="I203" s="396">
        <v>990</v>
      </c>
    </row>
    <row r="204" spans="9:9" x14ac:dyDescent="0.2">
      <c r="I204" s="396">
        <v>995</v>
      </c>
    </row>
    <row r="205" spans="9:9" x14ac:dyDescent="0.2">
      <c r="I205" s="396">
        <v>1000</v>
      </c>
    </row>
    <row r="206" spans="9:9" x14ac:dyDescent="0.2">
      <c r="I206" s="396">
        <v>1005</v>
      </c>
    </row>
    <row r="207" spans="9:9" x14ac:dyDescent="0.2">
      <c r="I207" s="396">
        <v>1010</v>
      </c>
    </row>
    <row r="208" spans="9:9" x14ac:dyDescent="0.2">
      <c r="I208" s="396">
        <v>1015</v>
      </c>
    </row>
    <row r="209" spans="9:9" x14ac:dyDescent="0.2">
      <c r="I209" s="396">
        <v>1020</v>
      </c>
    </row>
    <row r="210" spans="9:9" x14ac:dyDescent="0.2">
      <c r="I210" s="396">
        <v>1025</v>
      </c>
    </row>
    <row r="211" spans="9:9" x14ac:dyDescent="0.2">
      <c r="I211" s="396">
        <v>1030</v>
      </c>
    </row>
    <row r="212" spans="9:9" x14ac:dyDescent="0.2">
      <c r="I212" s="396">
        <v>1035</v>
      </c>
    </row>
    <row r="213" spans="9:9" x14ac:dyDescent="0.2">
      <c r="I213" s="396">
        <v>1040</v>
      </c>
    </row>
    <row r="214" spans="9:9" x14ac:dyDescent="0.2">
      <c r="I214" s="396">
        <v>1045</v>
      </c>
    </row>
    <row r="215" spans="9:9" x14ac:dyDescent="0.2">
      <c r="I215" s="396">
        <v>1050</v>
      </c>
    </row>
    <row r="216" spans="9:9" x14ac:dyDescent="0.2">
      <c r="I216" s="396">
        <v>1055</v>
      </c>
    </row>
    <row r="217" spans="9:9" x14ac:dyDescent="0.2">
      <c r="I217" s="396">
        <v>1060</v>
      </c>
    </row>
    <row r="218" spans="9:9" x14ac:dyDescent="0.2">
      <c r="I218" s="396">
        <v>1065</v>
      </c>
    </row>
    <row r="219" spans="9:9" x14ac:dyDescent="0.2">
      <c r="I219" s="396">
        <v>1070</v>
      </c>
    </row>
    <row r="220" spans="9:9" x14ac:dyDescent="0.2">
      <c r="I220" s="396">
        <v>1075</v>
      </c>
    </row>
    <row r="221" spans="9:9" x14ac:dyDescent="0.2">
      <c r="I221" s="396">
        <v>1080</v>
      </c>
    </row>
    <row r="222" spans="9:9" x14ac:dyDescent="0.2">
      <c r="I222" s="396">
        <v>1085</v>
      </c>
    </row>
    <row r="223" spans="9:9" x14ac:dyDescent="0.2">
      <c r="I223" s="396">
        <v>1090</v>
      </c>
    </row>
    <row r="224" spans="9:9" x14ac:dyDescent="0.2">
      <c r="I224" s="396">
        <v>1095</v>
      </c>
    </row>
    <row r="225" spans="9:9" x14ac:dyDescent="0.2">
      <c r="I225" s="396">
        <v>1100</v>
      </c>
    </row>
    <row r="226" spans="9:9" x14ac:dyDescent="0.2">
      <c r="I226" s="396">
        <v>1105</v>
      </c>
    </row>
    <row r="227" spans="9:9" x14ac:dyDescent="0.2">
      <c r="I227" s="396">
        <v>1110</v>
      </c>
    </row>
    <row r="228" spans="9:9" x14ac:dyDescent="0.2">
      <c r="I228" s="396">
        <v>1115</v>
      </c>
    </row>
    <row r="229" spans="9:9" x14ac:dyDescent="0.2">
      <c r="I229" s="396">
        <v>1120</v>
      </c>
    </row>
    <row r="230" spans="9:9" x14ac:dyDescent="0.2">
      <c r="I230" s="396">
        <v>1125</v>
      </c>
    </row>
    <row r="231" spans="9:9" x14ac:dyDescent="0.2">
      <c r="I231" s="396">
        <v>1130</v>
      </c>
    </row>
    <row r="232" spans="9:9" x14ac:dyDescent="0.2">
      <c r="I232" s="396">
        <v>1135</v>
      </c>
    </row>
    <row r="233" spans="9:9" x14ac:dyDescent="0.2">
      <c r="I233" s="396">
        <v>1140</v>
      </c>
    </row>
    <row r="234" spans="9:9" x14ac:dyDescent="0.2">
      <c r="I234" s="396">
        <v>1145</v>
      </c>
    </row>
    <row r="235" spans="9:9" x14ac:dyDescent="0.2">
      <c r="I235" s="396">
        <v>1150</v>
      </c>
    </row>
    <row r="236" spans="9:9" x14ac:dyDescent="0.2">
      <c r="I236" s="396">
        <v>1155</v>
      </c>
    </row>
    <row r="237" spans="9:9" x14ac:dyDescent="0.2">
      <c r="I237" s="396">
        <v>1160</v>
      </c>
    </row>
    <row r="238" spans="9:9" x14ac:dyDescent="0.2">
      <c r="I238" s="396">
        <v>1165</v>
      </c>
    </row>
    <row r="239" spans="9:9" x14ac:dyDescent="0.2">
      <c r="I239" s="396">
        <v>1170</v>
      </c>
    </row>
    <row r="240" spans="9:9" x14ac:dyDescent="0.2">
      <c r="I240" s="396">
        <v>1175</v>
      </c>
    </row>
    <row r="241" spans="9:9" x14ac:dyDescent="0.2">
      <c r="I241" s="396">
        <v>1180</v>
      </c>
    </row>
    <row r="242" spans="9:9" x14ac:dyDescent="0.2">
      <c r="I242" s="396">
        <v>1185</v>
      </c>
    </row>
    <row r="243" spans="9:9" x14ac:dyDescent="0.2">
      <c r="I243" s="396">
        <v>1190</v>
      </c>
    </row>
    <row r="244" spans="9:9" x14ac:dyDescent="0.2">
      <c r="I244" s="396">
        <v>1195</v>
      </c>
    </row>
    <row r="245" spans="9:9" x14ac:dyDescent="0.2">
      <c r="I245" s="396">
        <v>1200</v>
      </c>
    </row>
    <row r="246" spans="9:9" x14ac:dyDescent="0.2">
      <c r="I246" s="396">
        <v>1205</v>
      </c>
    </row>
    <row r="247" spans="9:9" x14ac:dyDescent="0.2">
      <c r="I247" s="396">
        <v>1210</v>
      </c>
    </row>
    <row r="248" spans="9:9" x14ac:dyDescent="0.2">
      <c r="I248" s="396">
        <v>1215</v>
      </c>
    </row>
    <row r="249" spans="9:9" x14ac:dyDescent="0.2">
      <c r="I249" s="396">
        <v>1220</v>
      </c>
    </row>
    <row r="250" spans="9:9" x14ac:dyDescent="0.2">
      <c r="I250" s="396">
        <v>1225</v>
      </c>
    </row>
    <row r="251" spans="9:9" x14ac:dyDescent="0.2">
      <c r="I251" s="396">
        <v>1230</v>
      </c>
    </row>
    <row r="252" spans="9:9" x14ac:dyDescent="0.2">
      <c r="I252" s="396">
        <v>1235</v>
      </c>
    </row>
    <row r="253" spans="9:9" x14ac:dyDescent="0.2">
      <c r="I253" s="396">
        <v>1240</v>
      </c>
    </row>
    <row r="254" spans="9:9" x14ac:dyDescent="0.2">
      <c r="I254" s="396">
        <v>1245</v>
      </c>
    </row>
    <row r="255" spans="9:9" x14ac:dyDescent="0.2">
      <c r="I255" s="396">
        <v>1250</v>
      </c>
    </row>
    <row r="256" spans="9:9" x14ac:dyDescent="0.2">
      <c r="I256" s="396">
        <v>1255</v>
      </c>
    </row>
    <row r="257" spans="9:9" x14ac:dyDescent="0.2">
      <c r="I257" s="396">
        <v>1260</v>
      </c>
    </row>
    <row r="258" spans="9:9" x14ac:dyDescent="0.2">
      <c r="I258" s="396">
        <v>1265</v>
      </c>
    </row>
    <row r="259" spans="9:9" x14ac:dyDescent="0.2">
      <c r="I259" s="396">
        <v>1270</v>
      </c>
    </row>
    <row r="260" spans="9:9" x14ac:dyDescent="0.2">
      <c r="I260" s="396">
        <v>1275</v>
      </c>
    </row>
    <row r="261" spans="9:9" x14ac:dyDescent="0.2">
      <c r="I261" s="396">
        <v>1280</v>
      </c>
    </row>
    <row r="262" spans="9:9" x14ac:dyDescent="0.2">
      <c r="I262" s="396">
        <v>1285</v>
      </c>
    </row>
    <row r="263" spans="9:9" x14ac:dyDescent="0.2">
      <c r="I263" s="396">
        <v>1290</v>
      </c>
    </row>
    <row r="264" spans="9:9" x14ac:dyDescent="0.2">
      <c r="I264" s="396">
        <v>1295</v>
      </c>
    </row>
    <row r="265" spans="9:9" x14ac:dyDescent="0.2">
      <c r="I265" s="396">
        <v>1300</v>
      </c>
    </row>
    <row r="266" spans="9:9" x14ac:dyDescent="0.2">
      <c r="I266" s="396">
        <v>1305</v>
      </c>
    </row>
    <row r="267" spans="9:9" x14ac:dyDescent="0.2">
      <c r="I267" s="396">
        <v>1310</v>
      </c>
    </row>
    <row r="268" spans="9:9" x14ac:dyDescent="0.2">
      <c r="I268" s="396">
        <v>1315</v>
      </c>
    </row>
    <row r="269" spans="9:9" x14ac:dyDescent="0.2">
      <c r="I269" s="396">
        <v>1320</v>
      </c>
    </row>
    <row r="270" spans="9:9" x14ac:dyDescent="0.2">
      <c r="I270" s="396">
        <v>1325</v>
      </c>
    </row>
    <row r="271" spans="9:9" x14ac:dyDescent="0.2">
      <c r="I271" s="396">
        <v>1330</v>
      </c>
    </row>
    <row r="272" spans="9:9" x14ac:dyDescent="0.2">
      <c r="I272" s="396">
        <v>1335</v>
      </c>
    </row>
    <row r="273" spans="9:9" x14ac:dyDescent="0.2">
      <c r="I273" s="396">
        <v>1340</v>
      </c>
    </row>
    <row r="274" spans="9:9" x14ac:dyDescent="0.2">
      <c r="I274" s="396">
        <v>1345</v>
      </c>
    </row>
    <row r="275" spans="9:9" x14ac:dyDescent="0.2">
      <c r="I275" s="396">
        <v>1350</v>
      </c>
    </row>
    <row r="276" spans="9:9" x14ac:dyDescent="0.2">
      <c r="I276" s="396">
        <v>1355</v>
      </c>
    </row>
    <row r="277" spans="9:9" x14ac:dyDescent="0.2">
      <c r="I277" s="396">
        <v>1360</v>
      </c>
    </row>
    <row r="278" spans="9:9" x14ac:dyDescent="0.2">
      <c r="I278" s="396">
        <v>1365</v>
      </c>
    </row>
    <row r="279" spans="9:9" x14ac:dyDescent="0.2">
      <c r="I279" s="396">
        <v>1370</v>
      </c>
    </row>
    <row r="280" spans="9:9" x14ac:dyDescent="0.2">
      <c r="I280" s="396">
        <v>1375</v>
      </c>
    </row>
    <row r="281" spans="9:9" x14ac:dyDescent="0.2">
      <c r="I281" s="396">
        <v>1380</v>
      </c>
    </row>
    <row r="282" spans="9:9" x14ac:dyDescent="0.2">
      <c r="I282" s="396">
        <v>1385</v>
      </c>
    </row>
    <row r="283" spans="9:9" x14ac:dyDescent="0.2">
      <c r="I283" s="396">
        <v>1390</v>
      </c>
    </row>
    <row r="284" spans="9:9" x14ac:dyDescent="0.2">
      <c r="I284" s="396">
        <v>1395</v>
      </c>
    </row>
    <row r="285" spans="9:9" x14ac:dyDescent="0.2">
      <c r="I285" s="396">
        <v>1400</v>
      </c>
    </row>
    <row r="286" spans="9:9" x14ac:dyDescent="0.2">
      <c r="I286" s="396">
        <v>1405</v>
      </c>
    </row>
    <row r="287" spans="9:9" x14ac:dyDescent="0.2">
      <c r="I287" s="396">
        <v>1410</v>
      </c>
    </row>
    <row r="288" spans="9:9" x14ac:dyDescent="0.2">
      <c r="I288" s="396">
        <v>1415</v>
      </c>
    </row>
    <row r="289" spans="9:9" x14ac:dyDescent="0.2">
      <c r="I289" s="396">
        <v>1420</v>
      </c>
    </row>
    <row r="290" spans="9:9" x14ac:dyDescent="0.2">
      <c r="I290" s="396">
        <v>1425</v>
      </c>
    </row>
    <row r="291" spans="9:9" x14ac:dyDescent="0.2">
      <c r="I291" s="396">
        <v>1430</v>
      </c>
    </row>
    <row r="292" spans="9:9" x14ac:dyDescent="0.2">
      <c r="I292" s="396">
        <v>1435</v>
      </c>
    </row>
    <row r="293" spans="9:9" x14ac:dyDescent="0.2">
      <c r="I293" s="396">
        <v>1440</v>
      </c>
    </row>
    <row r="294" spans="9:9" x14ac:dyDescent="0.2">
      <c r="I294" s="396">
        <v>1445</v>
      </c>
    </row>
    <row r="295" spans="9:9" x14ac:dyDescent="0.2">
      <c r="I295" s="396">
        <v>1450</v>
      </c>
    </row>
    <row r="296" spans="9:9" x14ac:dyDescent="0.2">
      <c r="I296" s="396">
        <v>1455</v>
      </c>
    </row>
    <row r="297" spans="9:9" x14ac:dyDescent="0.2">
      <c r="I297" s="396">
        <v>1460</v>
      </c>
    </row>
    <row r="298" spans="9:9" x14ac:dyDescent="0.2">
      <c r="I298" s="396">
        <v>1465</v>
      </c>
    </row>
    <row r="299" spans="9:9" x14ac:dyDescent="0.2">
      <c r="I299" s="396">
        <v>1470</v>
      </c>
    </row>
    <row r="300" spans="9:9" x14ac:dyDescent="0.2">
      <c r="I300" s="396">
        <v>1475</v>
      </c>
    </row>
    <row r="301" spans="9:9" x14ac:dyDescent="0.2">
      <c r="I301" s="396">
        <v>1480</v>
      </c>
    </row>
    <row r="302" spans="9:9" x14ac:dyDescent="0.2">
      <c r="I302" s="396">
        <v>1485</v>
      </c>
    </row>
    <row r="303" spans="9:9" x14ac:dyDescent="0.2">
      <c r="I303" s="396">
        <v>1490</v>
      </c>
    </row>
    <row r="304" spans="9:9" x14ac:dyDescent="0.2">
      <c r="I304" s="396">
        <v>1495</v>
      </c>
    </row>
    <row r="305" spans="9:9" x14ac:dyDescent="0.2">
      <c r="I305" s="396">
        <v>1500</v>
      </c>
    </row>
    <row r="306" spans="9:9" x14ac:dyDescent="0.2">
      <c r="I306" s="396">
        <v>1505</v>
      </c>
    </row>
    <row r="307" spans="9:9" x14ac:dyDescent="0.2">
      <c r="I307" s="396">
        <v>1510</v>
      </c>
    </row>
    <row r="308" spans="9:9" x14ac:dyDescent="0.2">
      <c r="I308" s="396">
        <v>1515</v>
      </c>
    </row>
    <row r="309" spans="9:9" x14ac:dyDescent="0.2">
      <c r="I309" s="396">
        <v>1520</v>
      </c>
    </row>
    <row r="310" spans="9:9" x14ac:dyDescent="0.2">
      <c r="I310" s="396">
        <v>1525</v>
      </c>
    </row>
    <row r="311" spans="9:9" x14ac:dyDescent="0.2">
      <c r="I311" s="396">
        <v>1530</v>
      </c>
    </row>
    <row r="312" spans="9:9" x14ac:dyDescent="0.2">
      <c r="I312" s="396">
        <v>1535</v>
      </c>
    </row>
    <row r="313" spans="9:9" x14ac:dyDescent="0.2">
      <c r="I313" s="396">
        <v>1540</v>
      </c>
    </row>
    <row r="314" spans="9:9" x14ac:dyDescent="0.2">
      <c r="I314" s="396">
        <v>1545</v>
      </c>
    </row>
    <row r="315" spans="9:9" x14ac:dyDescent="0.2">
      <c r="I315" s="396">
        <v>1550</v>
      </c>
    </row>
    <row r="316" spans="9:9" x14ac:dyDescent="0.2">
      <c r="I316" s="396">
        <v>1555</v>
      </c>
    </row>
    <row r="317" spans="9:9" x14ac:dyDescent="0.2">
      <c r="I317" s="396">
        <v>1560</v>
      </c>
    </row>
    <row r="318" spans="9:9" x14ac:dyDescent="0.2">
      <c r="I318" s="396">
        <v>1565</v>
      </c>
    </row>
    <row r="319" spans="9:9" x14ac:dyDescent="0.2">
      <c r="I319" s="396">
        <v>1570</v>
      </c>
    </row>
    <row r="320" spans="9:9" x14ac:dyDescent="0.2">
      <c r="I320" s="396">
        <v>1575</v>
      </c>
    </row>
    <row r="321" spans="9:9" x14ac:dyDescent="0.2">
      <c r="I321" s="396">
        <v>1580</v>
      </c>
    </row>
    <row r="322" spans="9:9" x14ac:dyDescent="0.2">
      <c r="I322" s="396">
        <v>1585</v>
      </c>
    </row>
    <row r="323" spans="9:9" x14ac:dyDescent="0.2">
      <c r="I323" s="396">
        <v>1590</v>
      </c>
    </row>
    <row r="324" spans="9:9" x14ac:dyDescent="0.2">
      <c r="I324" s="396">
        <v>1595</v>
      </c>
    </row>
    <row r="325" spans="9:9" x14ac:dyDescent="0.2">
      <c r="I325" s="396">
        <v>1600</v>
      </c>
    </row>
    <row r="326" spans="9:9" x14ac:dyDescent="0.2">
      <c r="I326" s="396">
        <v>1605</v>
      </c>
    </row>
    <row r="327" spans="9:9" x14ac:dyDescent="0.2">
      <c r="I327" s="396">
        <v>1610</v>
      </c>
    </row>
    <row r="328" spans="9:9" x14ac:dyDescent="0.2">
      <c r="I328" s="396">
        <v>1615</v>
      </c>
    </row>
    <row r="329" spans="9:9" x14ac:dyDescent="0.2">
      <c r="I329" s="396">
        <v>1620</v>
      </c>
    </row>
    <row r="330" spans="9:9" x14ac:dyDescent="0.2">
      <c r="I330" s="396">
        <v>1625</v>
      </c>
    </row>
    <row r="331" spans="9:9" x14ac:dyDescent="0.2">
      <c r="I331" s="396">
        <v>1630</v>
      </c>
    </row>
    <row r="332" spans="9:9" x14ac:dyDescent="0.2">
      <c r="I332" s="396">
        <v>1635</v>
      </c>
    </row>
    <row r="333" spans="9:9" x14ac:dyDescent="0.2">
      <c r="I333" s="396">
        <v>1640</v>
      </c>
    </row>
    <row r="334" spans="9:9" x14ac:dyDescent="0.2">
      <c r="I334" s="396">
        <v>1645</v>
      </c>
    </row>
    <row r="335" spans="9:9" x14ac:dyDescent="0.2">
      <c r="I335" s="396">
        <v>1650</v>
      </c>
    </row>
    <row r="336" spans="9:9" x14ac:dyDescent="0.2">
      <c r="I336" s="396">
        <v>1655</v>
      </c>
    </row>
    <row r="337" spans="9:9" x14ac:dyDescent="0.2">
      <c r="I337" s="396">
        <v>1660</v>
      </c>
    </row>
    <row r="338" spans="9:9" x14ac:dyDescent="0.2">
      <c r="I338" s="396">
        <v>1665</v>
      </c>
    </row>
    <row r="339" spans="9:9" x14ac:dyDescent="0.2">
      <c r="I339" s="396">
        <v>1670</v>
      </c>
    </row>
    <row r="340" spans="9:9" x14ac:dyDescent="0.2">
      <c r="I340" s="396">
        <v>1675</v>
      </c>
    </row>
    <row r="341" spans="9:9" x14ac:dyDescent="0.2">
      <c r="I341" s="396">
        <v>1680</v>
      </c>
    </row>
    <row r="342" spans="9:9" x14ac:dyDescent="0.2">
      <c r="I342" s="396">
        <v>1685</v>
      </c>
    </row>
    <row r="343" spans="9:9" x14ac:dyDescent="0.2">
      <c r="I343" s="396">
        <v>1690</v>
      </c>
    </row>
    <row r="344" spans="9:9" x14ac:dyDescent="0.2">
      <c r="I344" s="396">
        <v>1695</v>
      </c>
    </row>
    <row r="345" spans="9:9" x14ac:dyDescent="0.2">
      <c r="I345" s="396">
        <v>1700</v>
      </c>
    </row>
    <row r="346" spans="9:9" x14ac:dyDescent="0.2">
      <c r="I346" s="396">
        <v>1705</v>
      </c>
    </row>
    <row r="347" spans="9:9" x14ac:dyDescent="0.2">
      <c r="I347" s="396">
        <v>1710</v>
      </c>
    </row>
    <row r="348" spans="9:9" x14ac:dyDescent="0.2">
      <c r="I348" s="396">
        <v>1715</v>
      </c>
    </row>
    <row r="349" spans="9:9" x14ac:dyDescent="0.2">
      <c r="I349" s="396">
        <v>1720</v>
      </c>
    </row>
    <row r="350" spans="9:9" x14ac:dyDescent="0.2">
      <c r="I350" s="396">
        <v>1725</v>
      </c>
    </row>
    <row r="351" spans="9:9" x14ac:dyDescent="0.2">
      <c r="I351" s="396">
        <v>1730</v>
      </c>
    </row>
    <row r="352" spans="9:9" x14ac:dyDescent="0.2">
      <c r="I352" s="396">
        <v>1735</v>
      </c>
    </row>
    <row r="353" spans="9:9" x14ac:dyDescent="0.2">
      <c r="I353" s="396">
        <v>1740</v>
      </c>
    </row>
    <row r="354" spans="9:9" x14ac:dyDescent="0.2">
      <c r="I354" s="396">
        <v>1745</v>
      </c>
    </row>
    <row r="355" spans="9:9" x14ac:dyDescent="0.2">
      <c r="I355" s="396">
        <v>1750</v>
      </c>
    </row>
    <row r="356" spans="9:9" x14ac:dyDescent="0.2">
      <c r="I356" s="396">
        <v>1755</v>
      </c>
    </row>
    <row r="357" spans="9:9" x14ac:dyDescent="0.2">
      <c r="I357" s="396">
        <v>1760</v>
      </c>
    </row>
    <row r="358" spans="9:9" x14ac:dyDescent="0.2">
      <c r="I358" s="396">
        <v>1765</v>
      </c>
    </row>
    <row r="359" spans="9:9" x14ac:dyDescent="0.2">
      <c r="I359" s="396">
        <v>1770</v>
      </c>
    </row>
    <row r="360" spans="9:9" x14ac:dyDescent="0.2">
      <c r="I360" s="396">
        <v>1775</v>
      </c>
    </row>
    <row r="361" spans="9:9" x14ac:dyDescent="0.2">
      <c r="I361" s="396">
        <v>1780</v>
      </c>
    </row>
    <row r="362" spans="9:9" x14ac:dyDescent="0.2">
      <c r="I362" s="396">
        <v>1785</v>
      </c>
    </row>
    <row r="363" spans="9:9" x14ac:dyDescent="0.2">
      <c r="I363" s="396">
        <v>1790</v>
      </c>
    </row>
    <row r="364" spans="9:9" x14ac:dyDescent="0.2">
      <c r="I364" s="396">
        <v>1795</v>
      </c>
    </row>
    <row r="365" spans="9:9" x14ac:dyDescent="0.2">
      <c r="I365" s="396">
        <v>1800</v>
      </c>
    </row>
    <row r="366" spans="9:9" x14ac:dyDescent="0.2">
      <c r="I366" s="396">
        <v>1805</v>
      </c>
    </row>
    <row r="367" spans="9:9" x14ac:dyDescent="0.2">
      <c r="I367" s="396">
        <v>1810</v>
      </c>
    </row>
    <row r="368" spans="9:9" x14ac:dyDescent="0.2">
      <c r="I368" s="396">
        <v>1815</v>
      </c>
    </row>
    <row r="369" spans="9:9" x14ac:dyDescent="0.2">
      <c r="I369" s="396">
        <v>1820</v>
      </c>
    </row>
    <row r="370" spans="9:9" x14ac:dyDescent="0.2">
      <c r="I370" s="396">
        <v>1825</v>
      </c>
    </row>
    <row r="371" spans="9:9" x14ac:dyDescent="0.2">
      <c r="I371" s="396">
        <v>1830</v>
      </c>
    </row>
    <row r="372" spans="9:9" x14ac:dyDescent="0.2">
      <c r="I372" s="396">
        <v>1835</v>
      </c>
    </row>
    <row r="373" spans="9:9" x14ac:dyDescent="0.2">
      <c r="I373" s="396">
        <v>1840</v>
      </c>
    </row>
    <row r="374" spans="9:9" x14ac:dyDescent="0.2">
      <c r="I374" s="396">
        <v>1845</v>
      </c>
    </row>
    <row r="375" spans="9:9" x14ac:dyDescent="0.2">
      <c r="I375" s="396">
        <v>1850</v>
      </c>
    </row>
    <row r="376" spans="9:9" x14ac:dyDescent="0.2">
      <c r="I376" s="396">
        <v>1855</v>
      </c>
    </row>
    <row r="377" spans="9:9" x14ac:dyDescent="0.2">
      <c r="I377" s="396">
        <v>1860</v>
      </c>
    </row>
    <row r="378" spans="9:9" x14ac:dyDescent="0.2">
      <c r="I378" s="396">
        <v>1865</v>
      </c>
    </row>
    <row r="379" spans="9:9" x14ac:dyDescent="0.2">
      <c r="I379" s="396">
        <v>1870</v>
      </c>
    </row>
    <row r="380" spans="9:9" x14ac:dyDescent="0.2">
      <c r="I380" s="396">
        <v>1875</v>
      </c>
    </row>
    <row r="381" spans="9:9" x14ac:dyDescent="0.2">
      <c r="I381" s="396">
        <v>1880</v>
      </c>
    </row>
    <row r="382" spans="9:9" x14ac:dyDescent="0.2">
      <c r="I382" s="396">
        <v>1885</v>
      </c>
    </row>
    <row r="383" spans="9:9" x14ac:dyDescent="0.2">
      <c r="I383" s="396">
        <v>1890</v>
      </c>
    </row>
    <row r="384" spans="9:9" x14ac:dyDescent="0.2">
      <c r="I384" s="396">
        <v>1895</v>
      </c>
    </row>
    <row r="385" spans="9:9" x14ac:dyDescent="0.2">
      <c r="I385" s="396">
        <v>1900</v>
      </c>
    </row>
    <row r="386" spans="9:9" x14ac:dyDescent="0.2">
      <c r="I386" s="396">
        <v>1905</v>
      </c>
    </row>
    <row r="387" spans="9:9" x14ac:dyDescent="0.2">
      <c r="I387" s="396">
        <v>1910</v>
      </c>
    </row>
    <row r="388" spans="9:9" x14ac:dyDescent="0.2">
      <c r="I388" s="396">
        <v>1915</v>
      </c>
    </row>
    <row r="389" spans="9:9" x14ac:dyDescent="0.2">
      <c r="I389" s="396">
        <v>1920</v>
      </c>
    </row>
    <row r="390" spans="9:9" x14ac:dyDescent="0.2">
      <c r="I390" s="396">
        <v>1925</v>
      </c>
    </row>
    <row r="391" spans="9:9" x14ac:dyDescent="0.2">
      <c r="I391" s="396">
        <v>1930</v>
      </c>
    </row>
    <row r="392" spans="9:9" x14ac:dyDescent="0.2">
      <c r="I392" s="396">
        <v>1935</v>
      </c>
    </row>
    <row r="393" spans="9:9" x14ac:dyDescent="0.2">
      <c r="I393" s="396">
        <v>1940</v>
      </c>
    </row>
    <row r="394" spans="9:9" x14ac:dyDescent="0.2">
      <c r="I394" s="396">
        <v>1945</v>
      </c>
    </row>
    <row r="395" spans="9:9" x14ac:dyDescent="0.2">
      <c r="I395" s="396">
        <v>1950</v>
      </c>
    </row>
    <row r="396" spans="9:9" x14ac:dyDescent="0.2">
      <c r="I396" s="396">
        <v>1955</v>
      </c>
    </row>
    <row r="397" spans="9:9" x14ac:dyDescent="0.2">
      <c r="I397" s="396">
        <v>1960</v>
      </c>
    </row>
    <row r="398" spans="9:9" x14ac:dyDescent="0.2">
      <c r="I398" s="396">
        <v>1965</v>
      </c>
    </row>
    <row r="399" spans="9:9" x14ac:dyDescent="0.2">
      <c r="I399" s="396">
        <v>1970</v>
      </c>
    </row>
    <row r="400" spans="9:9" x14ac:dyDescent="0.2">
      <c r="I400" s="396">
        <v>1975</v>
      </c>
    </row>
    <row r="401" spans="9:9" x14ac:dyDescent="0.2">
      <c r="I401" s="396">
        <v>1980</v>
      </c>
    </row>
    <row r="402" spans="9:9" x14ac:dyDescent="0.2">
      <c r="I402" s="396">
        <v>1985</v>
      </c>
    </row>
    <row r="403" spans="9:9" x14ac:dyDescent="0.2">
      <c r="I403" s="396">
        <v>1990</v>
      </c>
    </row>
    <row r="404" spans="9:9" x14ac:dyDescent="0.2">
      <c r="I404" s="396">
        <v>1995</v>
      </c>
    </row>
    <row r="405" spans="9:9" x14ac:dyDescent="0.2">
      <c r="I405" s="396">
        <v>2000</v>
      </c>
    </row>
    <row r="406" spans="9:9" x14ac:dyDescent="0.2">
      <c r="I406" s="396">
        <v>2005</v>
      </c>
    </row>
    <row r="407" spans="9:9" x14ac:dyDescent="0.2">
      <c r="I407" s="396">
        <v>2010</v>
      </c>
    </row>
    <row r="408" spans="9:9" x14ac:dyDescent="0.2">
      <c r="I408" s="396">
        <v>2015</v>
      </c>
    </row>
    <row r="409" spans="9:9" x14ac:dyDescent="0.2">
      <c r="I409" s="396">
        <v>2020</v>
      </c>
    </row>
    <row r="410" spans="9:9" x14ac:dyDescent="0.2">
      <c r="I410" s="396">
        <v>2025</v>
      </c>
    </row>
    <row r="411" spans="9:9" x14ac:dyDescent="0.2">
      <c r="I411" s="396">
        <v>2030</v>
      </c>
    </row>
    <row r="412" spans="9:9" x14ac:dyDescent="0.2">
      <c r="I412" s="396">
        <v>2035</v>
      </c>
    </row>
    <row r="413" spans="9:9" x14ac:dyDescent="0.2">
      <c r="I413" s="396">
        <v>2040</v>
      </c>
    </row>
    <row r="414" spans="9:9" x14ac:dyDescent="0.2">
      <c r="I414" s="396">
        <v>2045</v>
      </c>
    </row>
    <row r="415" spans="9:9" x14ac:dyDescent="0.2">
      <c r="I415" s="396">
        <v>2050</v>
      </c>
    </row>
    <row r="416" spans="9:9" x14ac:dyDescent="0.2">
      <c r="I416" s="396">
        <v>2055</v>
      </c>
    </row>
    <row r="417" spans="9:9" x14ac:dyDescent="0.2">
      <c r="I417" s="396">
        <v>2060</v>
      </c>
    </row>
    <row r="418" spans="9:9" x14ac:dyDescent="0.2">
      <c r="I418" s="396">
        <v>2065</v>
      </c>
    </row>
    <row r="419" spans="9:9" x14ac:dyDescent="0.2">
      <c r="I419" s="396">
        <v>2070</v>
      </c>
    </row>
    <row r="420" spans="9:9" x14ac:dyDescent="0.2">
      <c r="I420" s="396">
        <v>2075</v>
      </c>
    </row>
    <row r="421" spans="9:9" x14ac:dyDescent="0.2">
      <c r="I421" s="396">
        <v>2080</v>
      </c>
    </row>
    <row r="422" spans="9:9" x14ac:dyDescent="0.2">
      <c r="I422" s="396">
        <v>2085</v>
      </c>
    </row>
    <row r="423" spans="9:9" x14ac:dyDescent="0.2">
      <c r="I423" s="396">
        <v>2090</v>
      </c>
    </row>
    <row r="424" spans="9:9" x14ac:dyDescent="0.2">
      <c r="I424" s="396">
        <v>2095</v>
      </c>
    </row>
    <row r="425" spans="9:9" x14ac:dyDescent="0.2">
      <c r="I425" s="396">
        <v>2100</v>
      </c>
    </row>
    <row r="426" spans="9:9" x14ac:dyDescent="0.2">
      <c r="I426" s="396">
        <v>2105</v>
      </c>
    </row>
    <row r="427" spans="9:9" x14ac:dyDescent="0.2">
      <c r="I427" s="396">
        <v>2110</v>
      </c>
    </row>
    <row r="428" spans="9:9" x14ac:dyDescent="0.2">
      <c r="I428" s="396">
        <v>2115</v>
      </c>
    </row>
    <row r="429" spans="9:9" x14ac:dyDescent="0.2">
      <c r="I429" s="396">
        <v>2120</v>
      </c>
    </row>
    <row r="430" spans="9:9" x14ac:dyDescent="0.2">
      <c r="I430" s="396">
        <v>2125</v>
      </c>
    </row>
    <row r="431" spans="9:9" x14ac:dyDescent="0.2">
      <c r="I431" s="396">
        <v>2130</v>
      </c>
    </row>
    <row r="432" spans="9:9" x14ac:dyDescent="0.2">
      <c r="I432" s="396">
        <v>2135</v>
      </c>
    </row>
    <row r="433" spans="9:9" x14ac:dyDescent="0.2">
      <c r="I433" s="396">
        <v>2140</v>
      </c>
    </row>
    <row r="434" spans="9:9" x14ac:dyDescent="0.2">
      <c r="I434" s="396">
        <v>2145</v>
      </c>
    </row>
    <row r="435" spans="9:9" x14ac:dyDescent="0.2">
      <c r="I435" s="396">
        <v>2150</v>
      </c>
    </row>
    <row r="436" spans="9:9" x14ac:dyDescent="0.2">
      <c r="I436" s="396">
        <v>2155</v>
      </c>
    </row>
    <row r="437" spans="9:9" x14ac:dyDescent="0.2">
      <c r="I437" s="396">
        <v>2160</v>
      </c>
    </row>
    <row r="438" spans="9:9" x14ac:dyDescent="0.2">
      <c r="I438" s="396">
        <v>2165</v>
      </c>
    </row>
    <row r="439" spans="9:9" x14ac:dyDescent="0.2">
      <c r="I439" s="396">
        <v>2170</v>
      </c>
    </row>
    <row r="440" spans="9:9" x14ac:dyDescent="0.2">
      <c r="I440" s="396">
        <v>2175</v>
      </c>
    </row>
    <row r="441" spans="9:9" x14ac:dyDescent="0.2">
      <c r="I441" s="396">
        <v>2180</v>
      </c>
    </row>
    <row r="442" spans="9:9" x14ac:dyDescent="0.2">
      <c r="I442" s="396">
        <v>2185</v>
      </c>
    </row>
    <row r="443" spans="9:9" x14ac:dyDescent="0.2">
      <c r="I443" s="396">
        <v>2190</v>
      </c>
    </row>
    <row r="444" spans="9:9" x14ac:dyDescent="0.2">
      <c r="I444" s="396">
        <v>2195</v>
      </c>
    </row>
    <row r="445" spans="9:9" x14ac:dyDescent="0.2">
      <c r="I445" s="396">
        <v>2200</v>
      </c>
    </row>
    <row r="446" spans="9:9" x14ac:dyDescent="0.2">
      <c r="I446" s="396">
        <v>2205</v>
      </c>
    </row>
    <row r="447" spans="9:9" x14ac:dyDescent="0.2">
      <c r="I447" s="396">
        <v>2210</v>
      </c>
    </row>
    <row r="448" spans="9:9" x14ac:dyDescent="0.2">
      <c r="I448" s="396">
        <v>2215</v>
      </c>
    </row>
    <row r="449" spans="9:9" x14ac:dyDescent="0.2">
      <c r="I449" s="396">
        <v>2220</v>
      </c>
    </row>
    <row r="450" spans="9:9" x14ac:dyDescent="0.2">
      <c r="I450" s="396">
        <v>2225</v>
      </c>
    </row>
    <row r="451" spans="9:9" x14ac:dyDescent="0.2">
      <c r="I451" s="396">
        <v>2230</v>
      </c>
    </row>
    <row r="452" spans="9:9" x14ac:dyDescent="0.2">
      <c r="I452" s="396">
        <v>2235</v>
      </c>
    </row>
    <row r="453" spans="9:9" x14ac:dyDescent="0.2">
      <c r="I453" s="396">
        <v>2240</v>
      </c>
    </row>
    <row r="454" spans="9:9" x14ac:dyDescent="0.2">
      <c r="I454" s="396">
        <v>2245</v>
      </c>
    </row>
    <row r="455" spans="9:9" x14ac:dyDescent="0.2">
      <c r="I455" s="396">
        <v>2250</v>
      </c>
    </row>
    <row r="456" spans="9:9" x14ac:dyDescent="0.2">
      <c r="I456" s="396">
        <v>2255</v>
      </c>
    </row>
    <row r="457" spans="9:9" x14ac:dyDescent="0.2">
      <c r="I457" s="396">
        <v>2260</v>
      </c>
    </row>
    <row r="458" spans="9:9" x14ac:dyDescent="0.2">
      <c r="I458" s="396">
        <v>2265</v>
      </c>
    </row>
    <row r="459" spans="9:9" x14ac:dyDescent="0.2">
      <c r="I459" s="396">
        <v>2270</v>
      </c>
    </row>
    <row r="460" spans="9:9" x14ac:dyDescent="0.2">
      <c r="I460" s="396">
        <v>2275</v>
      </c>
    </row>
    <row r="461" spans="9:9" x14ac:dyDescent="0.2">
      <c r="I461" s="396">
        <v>2280</v>
      </c>
    </row>
    <row r="462" spans="9:9" x14ac:dyDescent="0.2">
      <c r="I462" s="396">
        <v>2285</v>
      </c>
    </row>
    <row r="463" spans="9:9" x14ac:dyDescent="0.2">
      <c r="I463" s="396">
        <v>2290</v>
      </c>
    </row>
    <row r="464" spans="9:9" x14ac:dyDescent="0.2">
      <c r="I464" s="396">
        <v>2295</v>
      </c>
    </row>
    <row r="465" spans="9:9" x14ac:dyDescent="0.2">
      <c r="I465" s="396">
        <v>2300</v>
      </c>
    </row>
    <row r="466" spans="9:9" x14ac:dyDescent="0.2">
      <c r="I466" s="396">
        <v>2305</v>
      </c>
    </row>
    <row r="467" spans="9:9" x14ac:dyDescent="0.2">
      <c r="I467" s="396">
        <v>2310</v>
      </c>
    </row>
    <row r="468" spans="9:9" x14ac:dyDescent="0.2">
      <c r="I468" s="396">
        <v>2315</v>
      </c>
    </row>
    <row r="469" spans="9:9" x14ac:dyDescent="0.2">
      <c r="I469" s="396">
        <v>2320</v>
      </c>
    </row>
    <row r="470" spans="9:9" x14ac:dyDescent="0.2">
      <c r="I470" s="396">
        <v>2325</v>
      </c>
    </row>
    <row r="471" spans="9:9" x14ac:dyDescent="0.2">
      <c r="I471" s="396">
        <v>2330</v>
      </c>
    </row>
    <row r="472" spans="9:9" x14ac:dyDescent="0.2">
      <c r="I472" s="396">
        <v>2335</v>
      </c>
    </row>
    <row r="473" spans="9:9" x14ac:dyDescent="0.2">
      <c r="I473" s="396">
        <v>2340</v>
      </c>
    </row>
    <row r="474" spans="9:9" x14ac:dyDescent="0.2">
      <c r="I474" s="396">
        <v>2345</v>
      </c>
    </row>
    <row r="475" spans="9:9" x14ac:dyDescent="0.2">
      <c r="I475" s="396">
        <v>2350</v>
      </c>
    </row>
    <row r="476" spans="9:9" x14ac:dyDescent="0.2">
      <c r="I476" s="396">
        <v>2355</v>
      </c>
    </row>
    <row r="477" spans="9:9" x14ac:dyDescent="0.2">
      <c r="I477" s="396">
        <v>2360</v>
      </c>
    </row>
    <row r="478" spans="9:9" x14ac:dyDescent="0.2">
      <c r="I478" s="396">
        <v>2365</v>
      </c>
    </row>
    <row r="479" spans="9:9" x14ac:dyDescent="0.2">
      <c r="I479" s="396">
        <v>2370</v>
      </c>
    </row>
    <row r="480" spans="9:9" x14ac:dyDescent="0.2">
      <c r="I480" s="396">
        <v>2375</v>
      </c>
    </row>
    <row r="481" spans="9:9" x14ac:dyDescent="0.2">
      <c r="I481" s="396">
        <v>2380</v>
      </c>
    </row>
    <row r="482" spans="9:9" x14ac:dyDescent="0.2">
      <c r="I482" s="396">
        <v>2385</v>
      </c>
    </row>
    <row r="483" spans="9:9" x14ac:dyDescent="0.2">
      <c r="I483" s="396">
        <v>2390</v>
      </c>
    </row>
    <row r="484" spans="9:9" x14ac:dyDescent="0.2">
      <c r="I484" s="396">
        <v>2395</v>
      </c>
    </row>
    <row r="485" spans="9:9" x14ac:dyDescent="0.2">
      <c r="I485" s="396">
        <v>2400</v>
      </c>
    </row>
    <row r="486" spans="9:9" x14ac:dyDescent="0.2">
      <c r="I486" s="396">
        <v>2405</v>
      </c>
    </row>
    <row r="487" spans="9:9" x14ac:dyDescent="0.2">
      <c r="I487" s="396">
        <v>2410</v>
      </c>
    </row>
    <row r="488" spans="9:9" x14ac:dyDescent="0.2">
      <c r="I488" s="396">
        <v>2415</v>
      </c>
    </row>
    <row r="489" spans="9:9" x14ac:dyDescent="0.2">
      <c r="I489" s="396">
        <v>2420</v>
      </c>
    </row>
    <row r="490" spans="9:9" x14ac:dyDescent="0.2">
      <c r="I490" s="396">
        <v>2425</v>
      </c>
    </row>
    <row r="491" spans="9:9" x14ac:dyDescent="0.2">
      <c r="I491" s="396">
        <v>2430</v>
      </c>
    </row>
    <row r="492" spans="9:9" x14ac:dyDescent="0.2">
      <c r="I492" s="396">
        <v>2435</v>
      </c>
    </row>
    <row r="493" spans="9:9" x14ac:dyDescent="0.2">
      <c r="I493" s="396">
        <v>2440</v>
      </c>
    </row>
    <row r="494" spans="9:9" x14ac:dyDescent="0.2">
      <c r="I494" s="396">
        <v>2445</v>
      </c>
    </row>
    <row r="495" spans="9:9" x14ac:dyDescent="0.2">
      <c r="I495" s="396">
        <v>2450</v>
      </c>
    </row>
    <row r="496" spans="9:9" x14ac:dyDescent="0.2">
      <c r="I496" s="396">
        <v>2455</v>
      </c>
    </row>
    <row r="497" spans="9:9" x14ac:dyDescent="0.2">
      <c r="I497" s="396">
        <v>2460</v>
      </c>
    </row>
    <row r="498" spans="9:9" x14ac:dyDescent="0.2">
      <c r="I498" s="396">
        <v>2465</v>
      </c>
    </row>
    <row r="499" spans="9:9" x14ac:dyDescent="0.2">
      <c r="I499" s="396">
        <v>2470</v>
      </c>
    </row>
    <row r="500" spans="9:9" x14ac:dyDescent="0.2">
      <c r="I500" s="396">
        <v>2475</v>
      </c>
    </row>
    <row r="501" spans="9:9" x14ac:dyDescent="0.2">
      <c r="I501" s="396">
        <v>2480</v>
      </c>
    </row>
    <row r="502" spans="9:9" x14ac:dyDescent="0.2">
      <c r="I502" s="396">
        <v>2485</v>
      </c>
    </row>
    <row r="503" spans="9:9" x14ac:dyDescent="0.2">
      <c r="I503" s="396">
        <v>2490</v>
      </c>
    </row>
    <row r="504" spans="9:9" x14ac:dyDescent="0.2">
      <c r="I504" s="396">
        <v>2495</v>
      </c>
    </row>
    <row r="505" spans="9:9" x14ac:dyDescent="0.2">
      <c r="I505" s="396">
        <v>2500</v>
      </c>
    </row>
    <row r="506" spans="9:9" x14ac:dyDescent="0.2">
      <c r="I506" s="396">
        <v>2505</v>
      </c>
    </row>
    <row r="507" spans="9:9" x14ac:dyDescent="0.2">
      <c r="I507" s="396">
        <v>2510</v>
      </c>
    </row>
    <row r="508" spans="9:9" x14ac:dyDescent="0.2">
      <c r="I508" s="396">
        <v>2515</v>
      </c>
    </row>
    <row r="509" spans="9:9" x14ac:dyDescent="0.2">
      <c r="I509" s="396">
        <v>2520</v>
      </c>
    </row>
    <row r="510" spans="9:9" x14ac:dyDescent="0.2">
      <c r="I510" s="396">
        <v>2525</v>
      </c>
    </row>
    <row r="511" spans="9:9" x14ac:dyDescent="0.2">
      <c r="I511" s="396">
        <v>2530</v>
      </c>
    </row>
    <row r="512" spans="9:9" x14ac:dyDescent="0.2">
      <c r="I512" s="396">
        <v>2535</v>
      </c>
    </row>
    <row r="513" spans="9:9" x14ac:dyDescent="0.2">
      <c r="I513" s="396">
        <v>2540</v>
      </c>
    </row>
    <row r="514" spans="9:9" x14ac:dyDescent="0.2">
      <c r="I514" s="396">
        <v>2545</v>
      </c>
    </row>
    <row r="515" spans="9:9" x14ac:dyDescent="0.2">
      <c r="I515" s="396">
        <v>2550</v>
      </c>
    </row>
    <row r="516" spans="9:9" x14ac:dyDescent="0.2">
      <c r="I516" s="396">
        <v>2555</v>
      </c>
    </row>
    <row r="517" spans="9:9" x14ac:dyDescent="0.2">
      <c r="I517" s="396">
        <v>2560</v>
      </c>
    </row>
    <row r="518" spans="9:9" x14ac:dyDescent="0.2">
      <c r="I518" s="396">
        <v>2565</v>
      </c>
    </row>
    <row r="519" spans="9:9" x14ac:dyDescent="0.2">
      <c r="I519" s="396">
        <v>2570</v>
      </c>
    </row>
    <row r="520" spans="9:9" x14ac:dyDescent="0.2">
      <c r="I520" s="396">
        <v>2575</v>
      </c>
    </row>
    <row r="521" spans="9:9" x14ac:dyDescent="0.2">
      <c r="I521" s="396">
        <v>2580</v>
      </c>
    </row>
    <row r="522" spans="9:9" x14ac:dyDescent="0.2">
      <c r="I522" s="396">
        <v>2585</v>
      </c>
    </row>
    <row r="523" spans="9:9" x14ac:dyDescent="0.2">
      <c r="I523" s="396">
        <v>2590</v>
      </c>
    </row>
    <row r="524" spans="9:9" x14ac:dyDescent="0.2">
      <c r="I524" s="396">
        <v>2595</v>
      </c>
    </row>
    <row r="525" spans="9:9" x14ac:dyDescent="0.2">
      <c r="I525" s="396">
        <v>2600</v>
      </c>
    </row>
    <row r="526" spans="9:9" x14ac:dyDescent="0.2">
      <c r="I526" s="396">
        <v>2605</v>
      </c>
    </row>
    <row r="527" spans="9:9" x14ac:dyDescent="0.2">
      <c r="I527" s="396">
        <v>2610</v>
      </c>
    </row>
    <row r="528" spans="9:9" x14ac:dyDescent="0.2">
      <c r="I528" s="396">
        <v>2615</v>
      </c>
    </row>
    <row r="529" spans="9:9" x14ac:dyDescent="0.2">
      <c r="I529" s="396">
        <v>2620</v>
      </c>
    </row>
    <row r="530" spans="9:9" x14ac:dyDescent="0.2">
      <c r="I530" s="396">
        <v>2625</v>
      </c>
    </row>
    <row r="531" spans="9:9" x14ac:dyDescent="0.2">
      <c r="I531" s="396">
        <v>2630</v>
      </c>
    </row>
    <row r="532" spans="9:9" x14ac:dyDescent="0.2">
      <c r="I532" s="396">
        <v>2635</v>
      </c>
    </row>
    <row r="533" spans="9:9" x14ac:dyDescent="0.2">
      <c r="I533" s="396">
        <v>2640</v>
      </c>
    </row>
    <row r="534" spans="9:9" x14ac:dyDescent="0.2">
      <c r="I534" s="396">
        <v>2645</v>
      </c>
    </row>
    <row r="535" spans="9:9" x14ac:dyDescent="0.2">
      <c r="I535" s="396">
        <v>2650</v>
      </c>
    </row>
    <row r="536" spans="9:9" x14ac:dyDescent="0.2">
      <c r="I536" s="396">
        <v>2655</v>
      </c>
    </row>
    <row r="537" spans="9:9" x14ac:dyDescent="0.2">
      <c r="I537" s="396">
        <v>2660</v>
      </c>
    </row>
    <row r="538" spans="9:9" x14ac:dyDescent="0.2">
      <c r="I538" s="396">
        <v>2665</v>
      </c>
    </row>
    <row r="539" spans="9:9" x14ac:dyDescent="0.2">
      <c r="I539" s="396">
        <v>2670</v>
      </c>
    </row>
    <row r="540" spans="9:9" x14ac:dyDescent="0.2">
      <c r="I540" s="396">
        <v>2675</v>
      </c>
    </row>
    <row r="541" spans="9:9" x14ac:dyDescent="0.2">
      <c r="I541" s="396">
        <v>2680</v>
      </c>
    </row>
    <row r="542" spans="9:9" x14ac:dyDescent="0.2">
      <c r="I542" s="396">
        <v>2685</v>
      </c>
    </row>
    <row r="543" spans="9:9" x14ac:dyDescent="0.2">
      <c r="I543" s="396">
        <v>2690</v>
      </c>
    </row>
    <row r="544" spans="9:9" x14ac:dyDescent="0.2">
      <c r="I544" s="396">
        <v>2695</v>
      </c>
    </row>
    <row r="545" spans="9:9" x14ac:dyDescent="0.2">
      <c r="I545" s="396">
        <v>2700</v>
      </c>
    </row>
    <row r="546" spans="9:9" x14ac:dyDescent="0.2">
      <c r="I546" s="396">
        <v>2705</v>
      </c>
    </row>
    <row r="547" spans="9:9" x14ac:dyDescent="0.2">
      <c r="I547" s="396">
        <v>2710</v>
      </c>
    </row>
    <row r="548" spans="9:9" x14ac:dyDescent="0.2">
      <c r="I548" s="396">
        <v>2715</v>
      </c>
    </row>
    <row r="549" spans="9:9" x14ac:dyDescent="0.2">
      <c r="I549" s="396">
        <v>2720</v>
      </c>
    </row>
    <row r="550" spans="9:9" x14ac:dyDescent="0.2">
      <c r="I550" s="396">
        <v>2725</v>
      </c>
    </row>
    <row r="551" spans="9:9" x14ac:dyDescent="0.2">
      <c r="I551" s="396">
        <v>2730</v>
      </c>
    </row>
    <row r="552" spans="9:9" x14ac:dyDescent="0.2">
      <c r="I552" s="396">
        <v>2735</v>
      </c>
    </row>
    <row r="553" spans="9:9" x14ac:dyDescent="0.2">
      <c r="I553" s="396">
        <v>2740</v>
      </c>
    </row>
    <row r="554" spans="9:9" x14ac:dyDescent="0.2">
      <c r="I554" s="396">
        <v>2745</v>
      </c>
    </row>
    <row r="555" spans="9:9" x14ac:dyDescent="0.2">
      <c r="I555" s="396">
        <v>2750</v>
      </c>
    </row>
    <row r="556" spans="9:9" x14ac:dyDescent="0.2">
      <c r="I556" s="396">
        <v>2755</v>
      </c>
    </row>
    <row r="557" spans="9:9" x14ac:dyDescent="0.2">
      <c r="I557" s="396">
        <v>2760</v>
      </c>
    </row>
    <row r="558" spans="9:9" x14ac:dyDescent="0.2">
      <c r="I558" s="396">
        <v>2765</v>
      </c>
    </row>
    <row r="559" spans="9:9" x14ac:dyDescent="0.2">
      <c r="I559" s="396">
        <v>2770</v>
      </c>
    </row>
    <row r="560" spans="9:9" x14ac:dyDescent="0.2">
      <c r="I560" s="396">
        <v>2775</v>
      </c>
    </row>
    <row r="561" spans="9:9" x14ac:dyDescent="0.2">
      <c r="I561" s="396">
        <v>2780</v>
      </c>
    </row>
    <row r="562" spans="9:9" x14ac:dyDescent="0.2">
      <c r="I562" s="396">
        <v>2785</v>
      </c>
    </row>
    <row r="563" spans="9:9" x14ac:dyDescent="0.2">
      <c r="I563" s="396">
        <v>2790</v>
      </c>
    </row>
    <row r="564" spans="9:9" x14ac:dyDescent="0.2">
      <c r="I564" s="396">
        <v>2795</v>
      </c>
    </row>
    <row r="565" spans="9:9" x14ac:dyDescent="0.2">
      <c r="I565" s="396">
        <v>2800</v>
      </c>
    </row>
    <row r="566" spans="9:9" x14ac:dyDescent="0.2">
      <c r="I566" s="396">
        <v>2805</v>
      </c>
    </row>
    <row r="567" spans="9:9" x14ac:dyDescent="0.2">
      <c r="I567" s="396">
        <v>2810</v>
      </c>
    </row>
    <row r="568" spans="9:9" x14ac:dyDescent="0.2">
      <c r="I568" s="396">
        <v>2815</v>
      </c>
    </row>
    <row r="569" spans="9:9" x14ac:dyDescent="0.2">
      <c r="I569" s="396">
        <v>2820</v>
      </c>
    </row>
    <row r="570" spans="9:9" x14ac:dyDescent="0.2">
      <c r="I570" s="396">
        <v>2825</v>
      </c>
    </row>
    <row r="571" spans="9:9" x14ac:dyDescent="0.2">
      <c r="I571" s="396">
        <v>2830</v>
      </c>
    </row>
    <row r="572" spans="9:9" x14ac:dyDescent="0.2">
      <c r="I572" s="396">
        <v>2835</v>
      </c>
    </row>
    <row r="573" spans="9:9" x14ac:dyDescent="0.2">
      <c r="I573" s="396">
        <v>2840</v>
      </c>
    </row>
    <row r="574" spans="9:9" x14ac:dyDescent="0.2">
      <c r="I574" s="396">
        <v>2845</v>
      </c>
    </row>
    <row r="575" spans="9:9" x14ac:dyDescent="0.2">
      <c r="I575" s="396">
        <v>2850</v>
      </c>
    </row>
    <row r="576" spans="9:9" x14ac:dyDescent="0.2">
      <c r="I576" s="396">
        <v>2855</v>
      </c>
    </row>
    <row r="577" spans="9:9" x14ac:dyDescent="0.2">
      <c r="I577" s="396">
        <v>2860</v>
      </c>
    </row>
    <row r="578" spans="9:9" x14ac:dyDescent="0.2">
      <c r="I578" s="396">
        <v>2865</v>
      </c>
    </row>
    <row r="579" spans="9:9" x14ac:dyDescent="0.2">
      <c r="I579" s="396">
        <v>2870</v>
      </c>
    </row>
    <row r="580" spans="9:9" x14ac:dyDescent="0.2">
      <c r="I580" s="396">
        <v>2875</v>
      </c>
    </row>
    <row r="581" spans="9:9" x14ac:dyDescent="0.2">
      <c r="I581" s="396">
        <v>2880</v>
      </c>
    </row>
    <row r="582" spans="9:9" x14ac:dyDescent="0.2">
      <c r="I582" s="396">
        <v>2885</v>
      </c>
    </row>
    <row r="583" spans="9:9" x14ac:dyDescent="0.2">
      <c r="I583" s="396">
        <v>2890</v>
      </c>
    </row>
    <row r="584" spans="9:9" x14ac:dyDescent="0.2">
      <c r="I584" s="396">
        <v>2895</v>
      </c>
    </row>
    <row r="585" spans="9:9" x14ac:dyDescent="0.2">
      <c r="I585" s="396">
        <v>2900</v>
      </c>
    </row>
    <row r="586" spans="9:9" x14ac:dyDescent="0.2">
      <c r="I586" s="396">
        <v>2905</v>
      </c>
    </row>
    <row r="587" spans="9:9" x14ac:dyDescent="0.2">
      <c r="I587" s="396">
        <v>2910</v>
      </c>
    </row>
    <row r="588" spans="9:9" x14ac:dyDescent="0.2">
      <c r="I588" s="396">
        <v>2915</v>
      </c>
    </row>
    <row r="589" spans="9:9" x14ac:dyDescent="0.2">
      <c r="I589" s="396">
        <v>2920</v>
      </c>
    </row>
    <row r="590" spans="9:9" x14ac:dyDescent="0.2">
      <c r="I590" s="396">
        <v>2925</v>
      </c>
    </row>
    <row r="591" spans="9:9" x14ac:dyDescent="0.2">
      <c r="I591" s="396">
        <v>2930</v>
      </c>
    </row>
    <row r="592" spans="9:9" x14ac:dyDescent="0.2">
      <c r="I592" s="396">
        <v>2935</v>
      </c>
    </row>
    <row r="593" spans="9:9" x14ac:dyDescent="0.2">
      <c r="I593" s="396">
        <v>2940</v>
      </c>
    </row>
    <row r="594" spans="9:9" x14ac:dyDescent="0.2">
      <c r="I594" s="396">
        <v>2945</v>
      </c>
    </row>
    <row r="595" spans="9:9" x14ac:dyDescent="0.2">
      <c r="I595" s="396">
        <v>2950</v>
      </c>
    </row>
    <row r="596" spans="9:9" x14ac:dyDescent="0.2">
      <c r="I596" s="396">
        <v>2955</v>
      </c>
    </row>
    <row r="597" spans="9:9" x14ac:dyDescent="0.2">
      <c r="I597" s="396">
        <v>2960</v>
      </c>
    </row>
    <row r="598" spans="9:9" x14ac:dyDescent="0.2">
      <c r="I598" s="396">
        <v>2965</v>
      </c>
    </row>
    <row r="599" spans="9:9" x14ac:dyDescent="0.2">
      <c r="I599" s="396">
        <v>2970</v>
      </c>
    </row>
    <row r="600" spans="9:9" x14ac:dyDescent="0.2">
      <c r="I600" s="396">
        <v>2975</v>
      </c>
    </row>
    <row r="601" spans="9:9" x14ac:dyDescent="0.2">
      <c r="I601" s="396">
        <v>2980</v>
      </c>
    </row>
    <row r="602" spans="9:9" x14ac:dyDescent="0.2">
      <c r="I602" s="396">
        <v>2985</v>
      </c>
    </row>
    <row r="603" spans="9:9" x14ac:dyDescent="0.2">
      <c r="I603" s="396">
        <v>2990</v>
      </c>
    </row>
    <row r="604" spans="9:9" x14ac:dyDescent="0.2">
      <c r="I604" s="396">
        <v>2995</v>
      </c>
    </row>
    <row r="605" spans="9:9" x14ac:dyDescent="0.2">
      <c r="I605" s="396">
        <v>3000</v>
      </c>
    </row>
    <row r="606" spans="9:9" x14ac:dyDescent="0.2">
      <c r="I606" s="396">
        <v>3005</v>
      </c>
    </row>
    <row r="607" spans="9:9" x14ac:dyDescent="0.2">
      <c r="I607" s="396">
        <v>3010</v>
      </c>
    </row>
    <row r="608" spans="9:9" x14ac:dyDescent="0.2">
      <c r="I608" s="396">
        <v>3015</v>
      </c>
    </row>
    <row r="609" spans="9:9" x14ac:dyDescent="0.2">
      <c r="I609" s="396">
        <v>3020</v>
      </c>
    </row>
    <row r="610" spans="9:9" x14ac:dyDescent="0.2">
      <c r="I610" s="396">
        <v>3025</v>
      </c>
    </row>
    <row r="611" spans="9:9" x14ac:dyDescent="0.2">
      <c r="I611" s="396">
        <v>3030</v>
      </c>
    </row>
    <row r="612" spans="9:9" x14ac:dyDescent="0.2">
      <c r="I612" s="396">
        <v>3035</v>
      </c>
    </row>
    <row r="613" spans="9:9" x14ac:dyDescent="0.2">
      <c r="I613" s="396">
        <v>3040</v>
      </c>
    </row>
    <row r="614" spans="9:9" x14ac:dyDescent="0.2">
      <c r="I614" s="396">
        <v>3045</v>
      </c>
    </row>
    <row r="615" spans="9:9" x14ac:dyDescent="0.2">
      <c r="I615" s="396">
        <v>3050</v>
      </c>
    </row>
    <row r="616" spans="9:9" x14ac:dyDescent="0.2">
      <c r="I616" s="396">
        <v>3055</v>
      </c>
    </row>
    <row r="617" spans="9:9" x14ac:dyDescent="0.2">
      <c r="I617" s="396">
        <v>3060</v>
      </c>
    </row>
    <row r="618" spans="9:9" x14ac:dyDescent="0.2">
      <c r="I618" s="396">
        <v>3065</v>
      </c>
    </row>
    <row r="619" spans="9:9" x14ac:dyDescent="0.2">
      <c r="I619" s="396">
        <v>3070</v>
      </c>
    </row>
    <row r="620" spans="9:9" x14ac:dyDescent="0.2">
      <c r="I620" s="396">
        <v>3075</v>
      </c>
    </row>
    <row r="621" spans="9:9" x14ac:dyDescent="0.2">
      <c r="I621" s="396">
        <v>3080</v>
      </c>
    </row>
    <row r="622" spans="9:9" x14ac:dyDescent="0.2">
      <c r="I622" s="396">
        <v>3085</v>
      </c>
    </row>
    <row r="623" spans="9:9" x14ac:dyDescent="0.2">
      <c r="I623" s="396">
        <v>3090</v>
      </c>
    </row>
    <row r="624" spans="9:9" x14ac:dyDescent="0.2">
      <c r="I624" s="396">
        <v>3095</v>
      </c>
    </row>
    <row r="625" spans="9:9" x14ac:dyDescent="0.2">
      <c r="I625" s="396">
        <v>3100</v>
      </c>
    </row>
    <row r="626" spans="9:9" x14ac:dyDescent="0.2">
      <c r="I626" s="396">
        <v>3105</v>
      </c>
    </row>
    <row r="627" spans="9:9" x14ac:dyDescent="0.2">
      <c r="I627" s="396">
        <v>3110</v>
      </c>
    </row>
    <row r="628" spans="9:9" x14ac:dyDescent="0.2">
      <c r="I628" s="396">
        <v>3115</v>
      </c>
    </row>
    <row r="629" spans="9:9" x14ac:dyDescent="0.2">
      <c r="I629" s="396">
        <v>3120</v>
      </c>
    </row>
    <row r="630" spans="9:9" x14ac:dyDescent="0.2">
      <c r="I630" s="396">
        <v>3125</v>
      </c>
    </row>
    <row r="631" spans="9:9" x14ac:dyDescent="0.2">
      <c r="I631" s="396">
        <v>3130</v>
      </c>
    </row>
    <row r="632" spans="9:9" x14ac:dyDescent="0.2">
      <c r="I632" s="396">
        <v>3135</v>
      </c>
    </row>
    <row r="633" spans="9:9" x14ac:dyDescent="0.2">
      <c r="I633" s="396">
        <v>3140</v>
      </c>
    </row>
    <row r="634" spans="9:9" x14ac:dyDescent="0.2">
      <c r="I634" s="396">
        <v>3145</v>
      </c>
    </row>
    <row r="635" spans="9:9" x14ac:dyDescent="0.2">
      <c r="I635" s="396">
        <v>3150</v>
      </c>
    </row>
    <row r="636" spans="9:9" x14ac:dyDescent="0.2">
      <c r="I636" s="396">
        <v>3155</v>
      </c>
    </row>
    <row r="637" spans="9:9" x14ac:dyDescent="0.2">
      <c r="I637" s="396">
        <v>3160</v>
      </c>
    </row>
    <row r="638" spans="9:9" x14ac:dyDescent="0.2">
      <c r="I638" s="396">
        <v>3165</v>
      </c>
    </row>
    <row r="639" spans="9:9" x14ac:dyDescent="0.2">
      <c r="I639" s="396">
        <v>3170</v>
      </c>
    </row>
    <row r="640" spans="9:9" x14ac:dyDescent="0.2">
      <c r="I640" s="396">
        <v>3175</v>
      </c>
    </row>
    <row r="641" spans="9:9" x14ac:dyDescent="0.2">
      <c r="I641" s="396">
        <v>3180</v>
      </c>
    </row>
    <row r="642" spans="9:9" x14ac:dyDescent="0.2">
      <c r="I642" s="396">
        <v>3185</v>
      </c>
    </row>
    <row r="643" spans="9:9" x14ac:dyDescent="0.2">
      <c r="I643" s="396">
        <v>3190</v>
      </c>
    </row>
    <row r="644" spans="9:9" x14ac:dyDescent="0.2">
      <c r="I644" s="396">
        <v>3195</v>
      </c>
    </row>
    <row r="645" spans="9:9" x14ac:dyDescent="0.2">
      <c r="I645" s="396">
        <v>3200</v>
      </c>
    </row>
    <row r="646" spans="9:9" x14ac:dyDescent="0.2">
      <c r="I646" s="396">
        <v>3205</v>
      </c>
    </row>
    <row r="647" spans="9:9" x14ac:dyDescent="0.2">
      <c r="I647" s="396">
        <v>3210</v>
      </c>
    </row>
    <row r="648" spans="9:9" x14ac:dyDescent="0.2">
      <c r="I648" s="396">
        <v>3215</v>
      </c>
    </row>
    <row r="649" spans="9:9" x14ac:dyDescent="0.2">
      <c r="I649" s="396">
        <v>3220</v>
      </c>
    </row>
    <row r="650" spans="9:9" x14ac:dyDescent="0.2">
      <c r="I650" s="396">
        <v>3225</v>
      </c>
    </row>
    <row r="651" spans="9:9" x14ac:dyDescent="0.2">
      <c r="I651" s="396">
        <v>3230</v>
      </c>
    </row>
    <row r="652" spans="9:9" x14ac:dyDescent="0.2">
      <c r="I652" s="396">
        <v>3235</v>
      </c>
    </row>
    <row r="653" spans="9:9" x14ac:dyDescent="0.2">
      <c r="I653" s="396">
        <v>3240</v>
      </c>
    </row>
    <row r="654" spans="9:9" x14ac:dyDescent="0.2">
      <c r="I654" s="396">
        <v>3245</v>
      </c>
    </row>
    <row r="655" spans="9:9" x14ac:dyDescent="0.2">
      <c r="I655" s="396">
        <v>3250</v>
      </c>
    </row>
    <row r="656" spans="9:9" x14ac:dyDescent="0.2">
      <c r="I656" s="396">
        <v>3255</v>
      </c>
    </row>
    <row r="657" spans="9:9" x14ac:dyDescent="0.2">
      <c r="I657" s="396">
        <v>3260</v>
      </c>
    </row>
    <row r="658" spans="9:9" x14ac:dyDescent="0.2">
      <c r="I658" s="396">
        <v>3265</v>
      </c>
    </row>
    <row r="659" spans="9:9" x14ac:dyDescent="0.2">
      <c r="I659" s="396">
        <v>3270</v>
      </c>
    </row>
    <row r="660" spans="9:9" x14ac:dyDescent="0.2">
      <c r="I660" s="396">
        <v>3275</v>
      </c>
    </row>
    <row r="661" spans="9:9" x14ac:dyDescent="0.2">
      <c r="I661" s="396">
        <v>3280</v>
      </c>
    </row>
    <row r="662" spans="9:9" x14ac:dyDescent="0.2">
      <c r="I662" s="396">
        <v>3285</v>
      </c>
    </row>
    <row r="663" spans="9:9" x14ac:dyDescent="0.2">
      <c r="I663" s="396">
        <v>3290</v>
      </c>
    </row>
    <row r="664" spans="9:9" x14ac:dyDescent="0.2">
      <c r="I664" s="396">
        <v>3295</v>
      </c>
    </row>
    <row r="665" spans="9:9" x14ac:dyDescent="0.2">
      <c r="I665" s="396">
        <v>3300</v>
      </c>
    </row>
    <row r="666" spans="9:9" x14ac:dyDescent="0.2">
      <c r="I666" s="396">
        <v>3305</v>
      </c>
    </row>
    <row r="667" spans="9:9" x14ac:dyDescent="0.2">
      <c r="I667" s="396">
        <v>3310</v>
      </c>
    </row>
    <row r="668" spans="9:9" x14ac:dyDescent="0.2">
      <c r="I668" s="396">
        <v>3315</v>
      </c>
    </row>
    <row r="669" spans="9:9" x14ac:dyDescent="0.2">
      <c r="I669" s="396">
        <v>3320</v>
      </c>
    </row>
    <row r="670" spans="9:9" x14ac:dyDescent="0.2">
      <c r="I670" s="396">
        <v>3325</v>
      </c>
    </row>
    <row r="671" spans="9:9" x14ac:dyDescent="0.2">
      <c r="I671" s="396">
        <v>3330</v>
      </c>
    </row>
    <row r="672" spans="9:9" x14ac:dyDescent="0.2">
      <c r="I672" s="396">
        <v>3335</v>
      </c>
    </row>
    <row r="673" spans="9:9" x14ac:dyDescent="0.2">
      <c r="I673" s="396">
        <v>3340</v>
      </c>
    </row>
    <row r="674" spans="9:9" x14ac:dyDescent="0.2">
      <c r="I674" s="396">
        <v>3345</v>
      </c>
    </row>
    <row r="675" spans="9:9" x14ac:dyDescent="0.2">
      <c r="I675" s="396">
        <v>3350</v>
      </c>
    </row>
    <row r="676" spans="9:9" x14ac:dyDescent="0.2">
      <c r="I676" s="396">
        <v>3355</v>
      </c>
    </row>
    <row r="677" spans="9:9" x14ac:dyDescent="0.2">
      <c r="I677" s="396">
        <v>3360</v>
      </c>
    </row>
    <row r="678" spans="9:9" x14ac:dyDescent="0.2">
      <c r="I678" s="396">
        <v>3365</v>
      </c>
    </row>
    <row r="679" spans="9:9" x14ac:dyDescent="0.2">
      <c r="I679" s="396">
        <v>3370</v>
      </c>
    </row>
    <row r="680" spans="9:9" x14ac:dyDescent="0.2">
      <c r="I680" s="396">
        <v>3375</v>
      </c>
    </row>
    <row r="681" spans="9:9" x14ac:dyDescent="0.2">
      <c r="I681" s="396">
        <v>3380</v>
      </c>
    </row>
    <row r="682" spans="9:9" x14ac:dyDescent="0.2">
      <c r="I682" s="396">
        <v>3385</v>
      </c>
    </row>
    <row r="683" spans="9:9" x14ac:dyDescent="0.2">
      <c r="I683" s="396">
        <v>3390</v>
      </c>
    </row>
    <row r="684" spans="9:9" x14ac:dyDescent="0.2">
      <c r="I684" s="396">
        <v>3395</v>
      </c>
    </row>
    <row r="685" spans="9:9" x14ac:dyDescent="0.2">
      <c r="I685" s="396">
        <v>3400</v>
      </c>
    </row>
    <row r="686" spans="9:9" x14ac:dyDescent="0.2">
      <c r="I686" s="396">
        <v>3405</v>
      </c>
    </row>
    <row r="687" spans="9:9" x14ac:dyDescent="0.2">
      <c r="I687" s="396">
        <v>3410</v>
      </c>
    </row>
    <row r="688" spans="9:9" x14ac:dyDescent="0.2">
      <c r="I688" s="396">
        <v>3415</v>
      </c>
    </row>
    <row r="689" spans="9:9" x14ac:dyDescent="0.2">
      <c r="I689" s="396">
        <v>3420</v>
      </c>
    </row>
    <row r="690" spans="9:9" x14ac:dyDescent="0.2">
      <c r="I690" s="396">
        <v>3425</v>
      </c>
    </row>
    <row r="691" spans="9:9" x14ac:dyDescent="0.2">
      <c r="I691" s="396">
        <v>3430</v>
      </c>
    </row>
    <row r="692" spans="9:9" x14ac:dyDescent="0.2">
      <c r="I692" s="396">
        <v>3435</v>
      </c>
    </row>
    <row r="693" spans="9:9" x14ac:dyDescent="0.2">
      <c r="I693" s="396">
        <v>3440</v>
      </c>
    </row>
    <row r="694" spans="9:9" x14ac:dyDescent="0.2">
      <c r="I694" s="396">
        <v>3445</v>
      </c>
    </row>
    <row r="695" spans="9:9" x14ac:dyDescent="0.2">
      <c r="I695" s="396">
        <v>3450</v>
      </c>
    </row>
    <row r="696" spans="9:9" x14ac:dyDescent="0.2">
      <c r="I696" s="396">
        <v>3455</v>
      </c>
    </row>
    <row r="697" spans="9:9" x14ac:dyDescent="0.2">
      <c r="I697" s="396">
        <v>3460</v>
      </c>
    </row>
    <row r="698" spans="9:9" x14ac:dyDescent="0.2">
      <c r="I698" s="396">
        <v>3465</v>
      </c>
    </row>
    <row r="699" spans="9:9" x14ac:dyDescent="0.2">
      <c r="I699" s="396">
        <v>3470</v>
      </c>
    </row>
    <row r="700" spans="9:9" x14ac:dyDescent="0.2">
      <c r="I700" s="396">
        <v>3475</v>
      </c>
    </row>
    <row r="701" spans="9:9" x14ac:dyDescent="0.2">
      <c r="I701" s="396">
        <v>3480</v>
      </c>
    </row>
    <row r="702" spans="9:9" x14ac:dyDescent="0.2">
      <c r="I702" s="396">
        <v>3485</v>
      </c>
    </row>
    <row r="703" spans="9:9" x14ac:dyDescent="0.2">
      <c r="I703" s="396">
        <v>3490</v>
      </c>
    </row>
    <row r="704" spans="9:9" x14ac:dyDescent="0.2">
      <c r="I704" s="396">
        <v>3495</v>
      </c>
    </row>
    <row r="705" spans="9:9" x14ac:dyDescent="0.2">
      <c r="I705" s="396">
        <v>3500</v>
      </c>
    </row>
    <row r="706" spans="9:9" x14ac:dyDescent="0.2">
      <c r="I706" s="396">
        <v>3505</v>
      </c>
    </row>
    <row r="707" spans="9:9" x14ac:dyDescent="0.2">
      <c r="I707" s="396">
        <v>3510</v>
      </c>
    </row>
    <row r="708" spans="9:9" x14ac:dyDescent="0.2">
      <c r="I708" s="396">
        <v>3515</v>
      </c>
    </row>
    <row r="709" spans="9:9" x14ac:dyDescent="0.2">
      <c r="I709" s="396">
        <v>3520</v>
      </c>
    </row>
    <row r="710" spans="9:9" x14ac:dyDescent="0.2">
      <c r="I710" s="396">
        <v>3525</v>
      </c>
    </row>
    <row r="711" spans="9:9" x14ac:dyDescent="0.2">
      <c r="I711" s="396">
        <v>3530</v>
      </c>
    </row>
    <row r="712" spans="9:9" x14ac:dyDescent="0.2">
      <c r="I712" s="396">
        <v>3535</v>
      </c>
    </row>
    <row r="713" spans="9:9" x14ac:dyDescent="0.2">
      <c r="I713" s="396">
        <v>3540</v>
      </c>
    </row>
    <row r="714" spans="9:9" x14ac:dyDescent="0.2">
      <c r="I714" s="396">
        <v>3545</v>
      </c>
    </row>
    <row r="715" spans="9:9" x14ac:dyDescent="0.2">
      <c r="I715" s="396">
        <v>3550</v>
      </c>
    </row>
    <row r="716" spans="9:9" x14ac:dyDescent="0.2">
      <c r="I716" s="396">
        <v>3555</v>
      </c>
    </row>
    <row r="717" spans="9:9" x14ac:dyDescent="0.2">
      <c r="I717" s="396">
        <v>3560</v>
      </c>
    </row>
    <row r="718" spans="9:9" x14ac:dyDescent="0.2">
      <c r="I718" s="396">
        <v>3565</v>
      </c>
    </row>
    <row r="719" spans="9:9" x14ac:dyDescent="0.2">
      <c r="I719" s="396">
        <v>3570</v>
      </c>
    </row>
    <row r="720" spans="9:9" x14ac:dyDescent="0.2">
      <c r="I720" s="396">
        <v>3575</v>
      </c>
    </row>
    <row r="721" spans="9:9" x14ac:dyDescent="0.2">
      <c r="I721" s="396">
        <v>3580</v>
      </c>
    </row>
    <row r="722" spans="9:9" x14ac:dyDescent="0.2">
      <c r="I722" s="396">
        <v>3585</v>
      </c>
    </row>
    <row r="723" spans="9:9" x14ac:dyDescent="0.2">
      <c r="I723" s="396">
        <v>3590</v>
      </c>
    </row>
    <row r="724" spans="9:9" x14ac:dyDescent="0.2">
      <c r="I724" s="396">
        <v>3595</v>
      </c>
    </row>
    <row r="725" spans="9:9" x14ac:dyDescent="0.2">
      <c r="I725" s="396">
        <v>3600</v>
      </c>
    </row>
    <row r="726" spans="9:9" x14ac:dyDescent="0.2">
      <c r="I726" s="396">
        <v>3605</v>
      </c>
    </row>
    <row r="727" spans="9:9" x14ac:dyDescent="0.2">
      <c r="I727" s="396">
        <v>3610</v>
      </c>
    </row>
    <row r="728" spans="9:9" x14ac:dyDescent="0.2">
      <c r="I728" s="396">
        <v>3615</v>
      </c>
    </row>
    <row r="729" spans="9:9" x14ac:dyDescent="0.2">
      <c r="I729" s="396">
        <v>3620</v>
      </c>
    </row>
    <row r="730" spans="9:9" x14ac:dyDescent="0.2">
      <c r="I730" s="396">
        <v>3625</v>
      </c>
    </row>
    <row r="731" spans="9:9" x14ac:dyDescent="0.2">
      <c r="I731" s="396">
        <v>3630</v>
      </c>
    </row>
    <row r="732" spans="9:9" x14ac:dyDescent="0.2">
      <c r="I732" s="396">
        <v>3635</v>
      </c>
    </row>
    <row r="733" spans="9:9" x14ac:dyDescent="0.2">
      <c r="I733" s="396">
        <v>3640</v>
      </c>
    </row>
    <row r="734" spans="9:9" x14ac:dyDescent="0.2">
      <c r="I734" s="396">
        <v>3645</v>
      </c>
    </row>
    <row r="735" spans="9:9" x14ac:dyDescent="0.2">
      <c r="I735" s="396">
        <v>3650</v>
      </c>
    </row>
    <row r="736" spans="9:9" x14ac:dyDescent="0.2">
      <c r="I736" s="396">
        <v>3655</v>
      </c>
    </row>
    <row r="737" spans="9:9" x14ac:dyDescent="0.2">
      <c r="I737" s="396">
        <v>3660</v>
      </c>
    </row>
    <row r="738" spans="9:9" x14ac:dyDescent="0.2">
      <c r="I738" s="396">
        <v>3665</v>
      </c>
    </row>
    <row r="739" spans="9:9" x14ac:dyDescent="0.2">
      <c r="I739" s="396">
        <v>3670</v>
      </c>
    </row>
    <row r="740" spans="9:9" x14ac:dyDescent="0.2">
      <c r="I740" s="396">
        <v>3675</v>
      </c>
    </row>
    <row r="741" spans="9:9" x14ac:dyDescent="0.2">
      <c r="I741" s="396">
        <v>3680</v>
      </c>
    </row>
    <row r="742" spans="9:9" x14ac:dyDescent="0.2">
      <c r="I742" s="396">
        <v>3685</v>
      </c>
    </row>
    <row r="743" spans="9:9" x14ac:dyDescent="0.2">
      <c r="I743" s="396">
        <v>3690</v>
      </c>
    </row>
    <row r="744" spans="9:9" x14ac:dyDescent="0.2">
      <c r="I744" s="396">
        <v>3695</v>
      </c>
    </row>
    <row r="745" spans="9:9" x14ac:dyDescent="0.2">
      <c r="I745" s="396">
        <v>3700</v>
      </c>
    </row>
    <row r="746" spans="9:9" x14ac:dyDescent="0.2">
      <c r="I746" s="396">
        <v>3705</v>
      </c>
    </row>
    <row r="747" spans="9:9" x14ac:dyDescent="0.2">
      <c r="I747" s="396">
        <v>3710</v>
      </c>
    </row>
    <row r="748" spans="9:9" x14ac:dyDescent="0.2">
      <c r="I748" s="396">
        <v>3715</v>
      </c>
    </row>
    <row r="749" spans="9:9" x14ac:dyDescent="0.2">
      <c r="I749" s="396">
        <v>3720</v>
      </c>
    </row>
    <row r="750" spans="9:9" x14ac:dyDescent="0.2">
      <c r="I750" s="396">
        <v>3725</v>
      </c>
    </row>
    <row r="751" spans="9:9" x14ac:dyDescent="0.2">
      <c r="I751" s="396">
        <v>3730</v>
      </c>
    </row>
    <row r="752" spans="9:9" x14ac:dyDescent="0.2">
      <c r="I752" s="396">
        <v>3735</v>
      </c>
    </row>
    <row r="753" spans="9:9" x14ac:dyDescent="0.2">
      <c r="I753" s="396">
        <v>3740</v>
      </c>
    </row>
    <row r="754" spans="9:9" x14ac:dyDescent="0.2">
      <c r="I754" s="396">
        <v>3745</v>
      </c>
    </row>
    <row r="755" spans="9:9" x14ac:dyDescent="0.2">
      <c r="I755" s="396">
        <v>3750</v>
      </c>
    </row>
    <row r="756" spans="9:9" x14ac:dyDescent="0.2">
      <c r="I756" s="396">
        <v>3755</v>
      </c>
    </row>
    <row r="757" spans="9:9" x14ac:dyDescent="0.2">
      <c r="I757" s="396">
        <v>3760</v>
      </c>
    </row>
    <row r="758" spans="9:9" x14ac:dyDescent="0.2">
      <c r="I758" s="396">
        <v>3765</v>
      </c>
    </row>
    <row r="759" spans="9:9" x14ac:dyDescent="0.2">
      <c r="I759" s="396">
        <v>3770</v>
      </c>
    </row>
    <row r="760" spans="9:9" x14ac:dyDescent="0.2">
      <c r="I760" s="396">
        <v>3775</v>
      </c>
    </row>
    <row r="761" spans="9:9" x14ac:dyDescent="0.2">
      <c r="I761" s="396">
        <v>3780</v>
      </c>
    </row>
    <row r="762" spans="9:9" x14ac:dyDescent="0.2">
      <c r="I762" s="396">
        <v>3785</v>
      </c>
    </row>
    <row r="763" spans="9:9" x14ac:dyDescent="0.2">
      <c r="I763" s="396">
        <v>3790</v>
      </c>
    </row>
    <row r="764" spans="9:9" x14ac:dyDescent="0.2">
      <c r="I764" s="396">
        <v>3795</v>
      </c>
    </row>
    <row r="765" spans="9:9" x14ac:dyDescent="0.2">
      <c r="I765" s="396">
        <v>3800</v>
      </c>
    </row>
    <row r="766" spans="9:9" x14ac:dyDescent="0.2">
      <c r="I766" s="396">
        <v>3805</v>
      </c>
    </row>
    <row r="767" spans="9:9" x14ac:dyDescent="0.2">
      <c r="I767" s="396">
        <v>3810</v>
      </c>
    </row>
    <row r="768" spans="9:9" x14ac:dyDescent="0.2">
      <c r="I768" s="396">
        <v>3815</v>
      </c>
    </row>
    <row r="769" spans="9:9" x14ac:dyDescent="0.2">
      <c r="I769" s="396">
        <v>3820</v>
      </c>
    </row>
    <row r="770" spans="9:9" x14ac:dyDescent="0.2">
      <c r="I770" s="396">
        <v>3825</v>
      </c>
    </row>
    <row r="771" spans="9:9" x14ac:dyDescent="0.2">
      <c r="I771" s="396">
        <v>3830</v>
      </c>
    </row>
    <row r="772" spans="9:9" x14ac:dyDescent="0.2">
      <c r="I772" s="396">
        <v>3835</v>
      </c>
    </row>
    <row r="773" spans="9:9" x14ac:dyDescent="0.2">
      <c r="I773" s="396">
        <v>3840</v>
      </c>
    </row>
    <row r="774" spans="9:9" x14ac:dyDescent="0.2">
      <c r="I774" s="396">
        <v>3845</v>
      </c>
    </row>
    <row r="775" spans="9:9" x14ac:dyDescent="0.2">
      <c r="I775" s="396">
        <v>3850</v>
      </c>
    </row>
    <row r="776" spans="9:9" x14ac:dyDescent="0.2">
      <c r="I776" s="396">
        <v>3855</v>
      </c>
    </row>
    <row r="777" spans="9:9" x14ac:dyDescent="0.2">
      <c r="I777" s="396">
        <v>3860</v>
      </c>
    </row>
    <row r="778" spans="9:9" x14ac:dyDescent="0.2">
      <c r="I778" s="396">
        <v>3865</v>
      </c>
    </row>
    <row r="779" spans="9:9" x14ac:dyDescent="0.2">
      <c r="I779" s="396">
        <v>3870</v>
      </c>
    </row>
    <row r="780" spans="9:9" x14ac:dyDescent="0.2">
      <c r="I780" s="396">
        <v>3875</v>
      </c>
    </row>
    <row r="781" spans="9:9" x14ac:dyDescent="0.2">
      <c r="I781" s="396">
        <v>3880</v>
      </c>
    </row>
    <row r="782" spans="9:9" x14ac:dyDescent="0.2">
      <c r="I782" s="396">
        <v>3885</v>
      </c>
    </row>
    <row r="783" spans="9:9" x14ac:dyDescent="0.2">
      <c r="I783" s="396">
        <v>3890</v>
      </c>
    </row>
    <row r="784" spans="9:9" x14ac:dyDescent="0.2">
      <c r="I784" s="396">
        <v>3895</v>
      </c>
    </row>
    <row r="785" spans="9:9" x14ac:dyDescent="0.2">
      <c r="I785" s="396">
        <v>3900</v>
      </c>
    </row>
    <row r="786" spans="9:9" x14ac:dyDescent="0.2">
      <c r="I786" s="396">
        <v>3905</v>
      </c>
    </row>
    <row r="787" spans="9:9" x14ac:dyDescent="0.2">
      <c r="I787" s="396">
        <v>3910</v>
      </c>
    </row>
    <row r="788" spans="9:9" x14ac:dyDescent="0.2">
      <c r="I788" s="396">
        <v>3915</v>
      </c>
    </row>
    <row r="789" spans="9:9" x14ac:dyDescent="0.2">
      <c r="I789" s="396">
        <v>3920</v>
      </c>
    </row>
    <row r="790" spans="9:9" x14ac:dyDescent="0.2">
      <c r="I790" s="396">
        <v>3925</v>
      </c>
    </row>
    <row r="791" spans="9:9" x14ac:dyDescent="0.2">
      <c r="I791" s="396">
        <v>3930</v>
      </c>
    </row>
    <row r="792" spans="9:9" x14ac:dyDescent="0.2">
      <c r="I792" s="396">
        <v>3935</v>
      </c>
    </row>
    <row r="793" spans="9:9" x14ac:dyDescent="0.2">
      <c r="I793" s="396">
        <v>3940</v>
      </c>
    </row>
    <row r="794" spans="9:9" x14ac:dyDescent="0.2">
      <c r="I794" s="396">
        <v>3945</v>
      </c>
    </row>
    <row r="795" spans="9:9" x14ac:dyDescent="0.2">
      <c r="I795" s="396">
        <v>3950</v>
      </c>
    </row>
    <row r="796" spans="9:9" x14ac:dyDescent="0.2">
      <c r="I796" s="396">
        <v>3955</v>
      </c>
    </row>
    <row r="797" spans="9:9" x14ac:dyDescent="0.2">
      <c r="I797" s="396">
        <v>3960</v>
      </c>
    </row>
    <row r="798" spans="9:9" x14ac:dyDescent="0.2">
      <c r="I798" s="396">
        <v>3965</v>
      </c>
    </row>
    <row r="799" spans="9:9" x14ac:dyDescent="0.2">
      <c r="I799" s="396">
        <v>3970</v>
      </c>
    </row>
    <row r="800" spans="9:9" x14ac:dyDescent="0.2">
      <c r="I800" s="396">
        <v>3975</v>
      </c>
    </row>
    <row r="801" spans="9:9" x14ac:dyDescent="0.2">
      <c r="I801" s="396">
        <v>3980</v>
      </c>
    </row>
    <row r="802" spans="9:9" x14ac:dyDescent="0.2">
      <c r="I802" s="396">
        <v>3985</v>
      </c>
    </row>
    <row r="803" spans="9:9" x14ac:dyDescent="0.2">
      <c r="I803" s="396">
        <v>3990</v>
      </c>
    </row>
    <row r="804" spans="9:9" x14ac:dyDescent="0.2">
      <c r="I804" s="396">
        <v>3995</v>
      </c>
    </row>
    <row r="805" spans="9:9" x14ac:dyDescent="0.2">
      <c r="I805" s="396">
        <v>4000</v>
      </c>
    </row>
    <row r="806" spans="9:9" x14ac:dyDescent="0.2">
      <c r="I806" s="396">
        <v>4005</v>
      </c>
    </row>
    <row r="807" spans="9:9" x14ac:dyDescent="0.2">
      <c r="I807" s="396">
        <v>4010</v>
      </c>
    </row>
    <row r="808" spans="9:9" x14ac:dyDescent="0.2">
      <c r="I808" s="396">
        <v>4015</v>
      </c>
    </row>
    <row r="809" spans="9:9" x14ac:dyDescent="0.2">
      <c r="I809" s="396">
        <v>4020</v>
      </c>
    </row>
    <row r="810" spans="9:9" x14ac:dyDescent="0.2">
      <c r="I810" s="396">
        <v>4025</v>
      </c>
    </row>
    <row r="811" spans="9:9" x14ac:dyDescent="0.2">
      <c r="I811" s="396">
        <v>4030</v>
      </c>
    </row>
    <row r="812" spans="9:9" x14ac:dyDescent="0.2">
      <c r="I812" s="396">
        <v>4035</v>
      </c>
    </row>
    <row r="813" spans="9:9" x14ac:dyDescent="0.2">
      <c r="I813" s="396">
        <v>4040</v>
      </c>
    </row>
    <row r="814" spans="9:9" x14ac:dyDescent="0.2">
      <c r="I814" s="396">
        <v>4045</v>
      </c>
    </row>
    <row r="815" spans="9:9" x14ac:dyDescent="0.2">
      <c r="I815" s="396">
        <v>4050</v>
      </c>
    </row>
    <row r="816" spans="9:9" x14ac:dyDescent="0.2">
      <c r="I816" s="396">
        <v>4055</v>
      </c>
    </row>
    <row r="817" spans="9:9" x14ac:dyDescent="0.2">
      <c r="I817" s="396">
        <v>4060</v>
      </c>
    </row>
    <row r="818" spans="9:9" x14ac:dyDescent="0.2">
      <c r="I818" s="396">
        <v>4065</v>
      </c>
    </row>
    <row r="819" spans="9:9" x14ac:dyDescent="0.2">
      <c r="I819" s="396">
        <v>4070</v>
      </c>
    </row>
    <row r="820" spans="9:9" x14ac:dyDescent="0.2">
      <c r="I820" s="396">
        <v>4075</v>
      </c>
    </row>
    <row r="821" spans="9:9" x14ac:dyDescent="0.2">
      <c r="I821" s="396">
        <v>4080</v>
      </c>
    </row>
    <row r="822" spans="9:9" x14ac:dyDescent="0.2">
      <c r="I822" s="396">
        <v>4085</v>
      </c>
    </row>
    <row r="823" spans="9:9" x14ac:dyDescent="0.2">
      <c r="I823" s="396">
        <v>4090</v>
      </c>
    </row>
    <row r="824" spans="9:9" x14ac:dyDescent="0.2">
      <c r="I824" s="396">
        <v>4095</v>
      </c>
    </row>
    <row r="825" spans="9:9" x14ac:dyDescent="0.2">
      <c r="I825" s="396">
        <v>4100</v>
      </c>
    </row>
    <row r="826" spans="9:9" x14ac:dyDescent="0.2">
      <c r="I826" s="396">
        <v>4105</v>
      </c>
    </row>
    <row r="827" spans="9:9" x14ac:dyDescent="0.2">
      <c r="I827" s="396">
        <v>4110</v>
      </c>
    </row>
    <row r="828" spans="9:9" x14ac:dyDescent="0.2">
      <c r="I828" s="396">
        <v>4115</v>
      </c>
    </row>
    <row r="829" spans="9:9" x14ac:dyDescent="0.2">
      <c r="I829" s="396">
        <v>4120</v>
      </c>
    </row>
    <row r="830" spans="9:9" x14ac:dyDescent="0.2">
      <c r="I830" s="396">
        <v>4125</v>
      </c>
    </row>
    <row r="831" spans="9:9" x14ac:dyDescent="0.2">
      <c r="I831" s="396">
        <v>4130</v>
      </c>
    </row>
    <row r="832" spans="9:9" x14ac:dyDescent="0.2">
      <c r="I832" s="396">
        <v>4135</v>
      </c>
    </row>
    <row r="833" spans="9:9" x14ac:dyDescent="0.2">
      <c r="I833" s="396">
        <v>4140</v>
      </c>
    </row>
    <row r="834" spans="9:9" x14ac:dyDescent="0.2">
      <c r="I834" s="396">
        <v>4145</v>
      </c>
    </row>
    <row r="835" spans="9:9" x14ac:dyDescent="0.2">
      <c r="I835" s="396">
        <v>4150</v>
      </c>
    </row>
    <row r="836" spans="9:9" x14ac:dyDescent="0.2">
      <c r="I836" s="396">
        <v>4155</v>
      </c>
    </row>
    <row r="837" spans="9:9" x14ac:dyDescent="0.2">
      <c r="I837" s="396">
        <v>4160</v>
      </c>
    </row>
    <row r="838" spans="9:9" x14ac:dyDescent="0.2">
      <c r="I838" s="396">
        <v>4165</v>
      </c>
    </row>
    <row r="839" spans="9:9" x14ac:dyDescent="0.2">
      <c r="I839" s="396">
        <v>4170</v>
      </c>
    </row>
    <row r="840" spans="9:9" x14ac:dyDescent="0.2">
      <c r="I840" s="396">
        <v>4175</v>
      </c>
    </row>
    <row r="841" spans="9:9" x14ac:dyDescent="0.2">
      <c r="I841" s="396">
        <v>4180</v>
      </c>
    </row>
    <row r="842" spans="9:9" x14ac:dyDescent="0.2">
      <c r="I842" s="396">
        <v>4185</v>
      </c>
    </row>
    <row r="843" spans="9:9" x14ac:dyDescent="0.2">
      <c r="I843" s="396">
        <v>4190</v>
      </c>
    </row>
    <row r="844" spans="9:9" x14ac:dyDescent="0.2">
      <c r="I844" s="396">
        <v>4195</v>
      </c>
    </row>
    <row r="845" spans="9:9" x14ac:dyDescent="0.2">
      <c r="I845" s="396">
        <v>4200</v>
      </c>
    </row>
    <row r="846" spans="9:9" x14ac:dyDescent="0.2">
      <c r="I846" s="396">
        <v>4205</v>
      </c>
    </row>
    <row r="847" spans="9:9" x14ac:dyDescent="0.2">
      <c r="I847" s="396">
        <v>4210</v>
      </c>
    </row>
    <row r="848" spans="9:9" x14ac:dyDescent="0.2">
      <c r="I848" s="396">
        <v>4215</v>
      </c>
    </row>
    <row r="849" spans="9:9" x14ac:dyDescent="0.2">
      <c r="I849" s="396">
        <v>4220</v>
      </c>
    </row>
    <row r="850" spans="9:9" x14ac:dyDescent="0.2">
      <c r="I850" s="396">
        <v>4225</v>
      </c>
    </row>
    <row r="851" spans="9:9" x14ac:dyDescent="0.2">
      <c r="I851" s="396">
        <v>4230</v>
      </c>
    </row>
    <row r="852" spans="9:9" x14ac:dyDescent="0.2">
      <c r="I852" s="396">
        <v>4235</v>
      </c>
    </row>
    <row r="853" spans="9:9" x14ac:dyDescent="0.2">
      <c r="I853" s="396">
        <v>4240</v>
      </c>
    </row>
    <row r="854" spans="9:9" x14ac:dyDescent="0.2">
      <c r="I854" s="396">
        <v>4245</v>
      </c>
    </row>
    <row r="855" spans="9:9" x14ac:dyDescent="0.2">
      <c r="I855" s="396">
        <v>4250</v>
      </c>
    </row>
    <row r="856" spans="9:9" x14ac:dyDescent="0.2">
      <c r="I856" s="396">
        <v>4255</v>
      </c>
    </row>
    <row r="857" spans="9:9" x14ac:dyDescent="0.2">
      <c r="I857" s="396">
        <v>4260</v>
      </c>
    </row>
    <row r="858" spans="9:9" x14ac:dyDescent="0.2">
      <c r="I858" s="396">
        <v>4265</v>
      </c>
    </row>
    <row r="859" spans="9:9" x14ac:dyDescent="0.2">
      <c r="I859" s="396">
        <v>4270</v>
      </c>
    </row>
    <row r="860" spans="9:9" x14ac:dyDescent="0.2">
      <c r="I860" s="396">
        <v>4275</v>
      </c>
    </row>
    <row r="861" spans="9:9" x14ac:dyDescent="0.2">
      <c r="I861" s="396">
        <v>4280</v>
      </c>
    </row>
  </sheetData>
  <sheetProtection password="C46D" sheet="1" objects="1" scenarios="1" selectLockedCells="1"/>
  <mergeCells count="2">
    <mergeCell ref="A16:C16"/>
    <mergeCell ref="A1:F1"/>
  </mergeCells>
  <phoneticPr fontId="5" type="noConversion"/>
  <conditionalFormatting sqref="D6:D15">
    <cfRule type="expression" dxfId="11" priority="21" stopIfTrue="1">
      <formula>(#REF!="НЕТ")</formula>
    </cfRule>
  </conditionalFormatting>
  <conditionalFormatting sqref="D10:D12">
    <cfRule type="expression" dxfId="10" priority="13" stopIfTrue="1">
      <formula>(#REF!="НЕТ")</formula>
    </cfRule>
  </conditionalFormatting>
  <conditionalFormatting sqref="F10:F11">
    <cfRule type="cellIs" dxfId="9" priority="3" stopIfTrue="1" operator="equal">
      <formula>""</formula>
    </cfRule>
  </conditionalFormatting>
  <conditionalFormatting sqref="F13:F15">
    <cfRule type="cellIs" dxfId="8" priority="2" stopIfTrue="1" operator="equal">
      <formula>""</formula>
    </cfRule>
  </conditionalFormatting>
  <conditionalFormatting sqref="F6:F8">
    <cfRule type="cellIs" dxfId="7" priority="1" stopIfTrue="1" operator="equal">
      <formula>""</formula>
    </cfRule>
  </conditionalFormatting>
  <dataValidations count="1">
    <dataValidation allowBlank="1" showInputMessage="1" showErrorMessage="1" promptTitle="Внимание!" sqref="F10:F11 F13:F15 F6:F8"/>
  </dataValidations>
  <printOptions horizontalCentered="1"/>
  <pageMargins left="0.19685039370078741" right="0.19685039370078741" top="0.19685039370078741" bottom="0.39370078740157483" header="0.19685039370078741" footer="0.19685039370078741"/>
  <pageSetup paperSize="9" orientation="portrait" r:id="rId1"/>
  <headerFooter alignWithMargins="0">
    <oddFooter>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3"/>
    <pageSetUpPr autoPageBreaks="0" fitToPage="1"/>
  </sheetPr>
  <dimension ref="A1:H61"/>
  <sheetViews>
    <sheetView showGridLines="0" showZeros="0" showOutlineSymbols="0" workbookViewId="0">
      <pane ySplit="5" topLeftCell="A6" activePane="bottomLeft" state="frozen"/>
      <selection pane="bottomLeft" activeCell="E25" sqref="E25"/>
    </sheetView>
  </sheetViews>
  <sheetFormatPr defaultColWidth="9.140625" defaultRowHeight="12.75" x14ac:dyDescent="0.2"/>
  <cols>
    <col min="1" max="1" width="26.42578125" style="132" bestFit="1" customWidth="1"/>
    <col min="2" max="2" width="15.42578125" style="621" bestFit="1" customWidth="1"/>
    <col min="3" max="3" width="11.28515625" style="133" customWidth="1"/>
    <col min="4" max="4" width="13.28515625" style="133" customWidth="1"/>
    <col min="5" max="5" width="7.140625" style="133" customWidth="1"/>
    <col min="6" max="6" width="15.42578125" style="133" bestFit="1" customWidth="1"/>
    <col min="7" max="7" width="12.140625" style="632" bestFit="1" customWidth="1"/>
    <col min="8" max="27" width="9.140625" style="132" customWidth="1"/>
    <col min="28" max="16384" width="9.140625" style="132"/>
  </cols>
  <sheetData>
    <row r="1" spans="1:8" s="114" customFormat="1" ht="35.25" customHeight="1" thickTop="1" thickBot="1" x14ac:dyDescent="0.25">
      <c r="A1" s="1614" t="s">
        <v>916</v>
      </c>
      <c r="B1" s="1616"/>
      <c r="C1" s="1616"/>
      <c r="D1" s="1616"/>
      <c r="E1" s="1616"/>
      <c r="F1" s="1617"/>
      <c r="G1" s="662"/>
      <c r="H1" s="131"/>
    </row>
    <row r="2" spans="1:8" ht="6" customHeight="1" thickTop="1" thickBot="1" x14ac:dyDescent="0.25">
      <c r="B2" s="619"/>
      <c r="C2" s="234"/>
      <c r="D2" s="234"/>
      <c r="E2" s="234"/>
      <c r="F2" s="234"/>
    </row>
    <row r="3" spans="1:8" ht="13.5" thickBot="1" x14ac:dyDescent="0.25">
      <c r="E3" s="1620" t="s">
        <v>159</v>
      </c>
      <c r="F3" s="1621"/>
      <c r="G3" s="668" t="s">
        <v>714</v>
      </c>
    </row>
    <row r="4" spans="1:8" ht="28.5" customHeight="1" thickBot="1" x14ac:dyDescent="0.25">
      <c r="A4" s="1622" t="s">
        <v>0</v>
      </c>
      <c r="B4" s="1626" t="s">
        <v>713</v>
      </c>
      <c r="C4" s="1624" t="s">
        <v>168</v>
      </c>
      <c r="D4" s="666" t="s">
        <v>353</v>
      </c>
      <c r="E4" s="653">
        <f>SUM(E7:E28)</f>
        <v>0</v>
      </c>
      <c r="F4" s="646">
        <f>SUM(F6:F28)</f>
        <v>0</v>
      </c>
      <c r="G4" s="664">
        <f>SUM(G7:G28)</f>
        <v>0</v>
      </c>
    </row>
    <row r="5" spans="1:8" ht="26.25" thickBot="1" x14ac:dyDescent="0.25">
      <c r="A5" s="1623"/>
      <c r="B5" s="1627"/>
      <c r="C5" s="1625"/>
      <c r="D5" s="644">
        <f>'Условия+Итоги'!H56</f>
        <v>0</v>
      </c>
      <c r="E5" s="669" t="s">
        <v>424</v>
      </c>
      <c r="F5" s="670" t="s">
        <v>352</v>
      </c>
      <c r="G5" s="665"/>
    </row>
    <row r="6" spans="1:8" hidden="1" x14ac:dyDescent="0.2">
      <c r="A6" s="614" t="s">
        <v>103</v>
      </c>
      <c r="B6" s="631" t="s">
        <v>874</v>
      </c>
      <c r="C6" s="321"/>
      <c r="D6" s="321"/>
      <c r="E6" s="654"/>
      <c r="F6" s="647"/>
      <c r="G6" s="671">
        <f t="shared" ref="G6:G23" si="0">E6*C6</f>
        <v>0</v>
      </c>
    </row>
    <row r="7" spans="1:8" hidden="1" x14ac:dyDescent="0.2">
      <c r="A7" s="641"/>
      <c r="B7" s="623" t="s">
        <v>882</v>
      </c>
      <c r="C7" s="226">
        <f>Прайс!$D$339</f>
        <v>2150</v>
      </c>
      <c r="D7" s="138">
        <f t="shared" ref="D7" si="1">IF(E7=0,0,IF(ROUND(C7-C7*$D$5,0)=C7,0,ROUND(C7-C7*$D$5,0)))</f>
        <v>0</v>
      </c>
      <c r="E7" s="655"/>
      <c r="F7" s="634">
        <f t="shared" ref="F7" si="2">E7*D7</f>
        <v>0</v>
      </c>
      <c r="G7" s="663">
        <f t="shared" ref="G7" si="3">E7*C7</f>
        <v>0</v>
      </c>
    </row>
    <row r="8" spans="1:8" hidden="1" x14ac:dyDescent="0.2">
      <c r="A8" s="641"/>
      <c r="B8" s="623" t="s">
        <v>879</v>
      </c>
      <c r="C8" s="226">
        <f>Прайс!$D$339</f>
        <v>2150</v>
      </c>
      <c r="D8" s="138">
        <f t="shared" ref="D8:D13" si="4">IF(E8=0,0,IF(ROUND(C8-C8*$D$5,0)=C8,0,ROUND(C8-C8*$D$5,0)))</f>
        <v>0</v>
      </c>
      <c r="E8" s="655"/>
      <c r="F8" s="634">
        <f t="shared" ref="F8:F13" si="5">E8*D8</f>
        <v>0</v>
      </c>
      <c r="G8" s="663">
        <f t="shared" si="0"/>
        <v>0</v>
      </c>
    </row>
    <row r="9" spans="1:8" hidden="1" x14ac:dyDescent="0.2">
      <c r="A9" s="568"/>
      <c r="B9" s="623" t="s">
        <v>877</v>
      </c>
      <c r="C9" s="226">
        <f>Прайс!$D$339</f>
        <v>2150</v>
      </c>
      <c r="D9" s="138">
        <f t="shared" si="4"/>
        <v>0</v>
      </c>
      <c r="E9" s="655"/>
      <c r="F9" s="634">
        <f t="shared" si="5"/>
        <v>0</v>
      </c>
      <c r="G9" s="663">
        <f t="shared" si="0"/>
        <v>0</v>
      </c>
    </row>
    <row r="10" spans="1:8" hidden="1" x14ac:dyDescent="0.2">
      <c r="A10" s="568"/>
      <c r="B10" s="623" t="s">
        <v>881</v>
      </c>
      <c r="C10" s="226">
        <f>Прайс!$D$339</f>
        <v>2150</v>
      </c>
      <c r="D10" s="138">
        <f>IF(E10=0,0,IF(ROUND(C10-C10*$D$5,0)=C10,0,ROUND(C10-C10*$D$5,0)))</f>
        <v>0</v>
      </c>
      <c r="E10" s="655"/>
      <c r="F10" s="634">
        <f t="shared" si="5"/>
        <v>0</v>
      </c>
      <c r="G10" s="663">
        <f t="shared" si="0"/>
        <v>0</v>
      </c>
    </row>
    <row r="11" spans="1:8" hidden="1" x14ac:dyDescent="0.2">
      <c r="A11" s="568"/>
      <c r="B11" s="623" t="s">
        <v>876</v>
      </c>
      <c r="C11" s="226">
        <f>Прайс!$D$339</f>
        <v>2150</v>
      </c>
      <c r="D11" s="138">
        <f t="shared" si="4"/>
        <v>0</v>
      </c>
      <c r="E11" s="655"/>
      <c r="F11" s="634">
        <f t="shared" si="5"/>
        <v>0</v>
      </c>
      <c r="G11" s="663">
        <f t="shared" si="0"/>
        <v>0</v>
      </c>
    </row>
    <row r="12" spans="1:8" hidden="1" x14ac:dyDescent="0.2">
      <c r="A12" s="568"/>
      <c r="B12" s="623" t="s">
        <v>878</v>
      </c>
      <c r="C12" s="226">
        <f>Прайс!$D$339</f>
        <v>2150</v>
      </c>
      <c r="D12" s="138">
        <f t="shared" si="4"/>
        <v>0</v>
      </c>
      <c r="E12" s="655"/>
      <c r="F12" s="634">
        <f t="shared" si="5"/>
        <v>0</v>
      </c>
      <c r="G12" s="663">
        <f t="shared" si="0"/>
        <v>0</v>
      </c>
    </row>
    <row r="13" spans="1:8" ht="13.5" hidden="1" thickBot="1" x14ac:dyDescent="0.25">
      <c r="A13" s="642"/>
      <c r="B13" s="623" t="s">
        <v>880</v>
      </c>
      <c r="C13" s="226">
        <f>Прайс!$D$339</f>
        <v>2150</v>
      </c>
      <c r="D13" s="138">
        <f t="shared" si="4"/>
        <v>0</v>
      </c>
      <c r="E13" s="655"/>
      <c r="F13" s="634">
        <f t="shared" si="5"/>
        <v>0</v>
      </c>
      <c r="G13" s="663">
        <f t="shared" si="0"/>
        <v>0</v>
      </c>
    </row>
    <row r="14" spans="1:8" ht="13.5" hidden="1" thickBot="1" x14ac:dyDescent="0.25">
      <c r="A14" s="615" t="s">
        <v>709</v>
      </c>
      <c r="B14" s="635"/>
      <c r="C14" s="627"/>
      <c r="D14" s="627"/>
      <c r="E14" s="656"/>
      <c r="F14" s="648"/>
      <c r="G14" s="663">
        <f t="shared" si="0"/>
        <v>0</v>
      </c>
    </row>
    <row r="15" spans="1:8" ht="21.75" hidden="1" customHeight="1" x14ac:dyDescent="0.2">
      <c r="A15" s="638"/>
      <c r="B15" s="878" t="s">
        <v>710</v>
      </c>
      <c r="C15" s="876">
        <f>Прайс!D341</f>
        <v>320</v>
      </c>
      <c r="D15" s="138">
        <f t="shared" ref="D15:D17" si="6">IF(E15=0,0,IF(ROUND(C15-C15*$D$5,0)=C15,0,ROUND(C15-C15*$D$5,0)))</f>
        <v>0</v>
      </c>
      <c r="E15" s="655"/>
      <c r="F15" s="634">
        <f t="shared" ref="F15" si="7">E15*D15</f>
        <v>0</v>
      </c>
      <c r="G15" s="663">
        <f t="shared" si="0"/>
        <v>0</v>
      </c>
    </row>
    <row r="16" spans="1:8" ht="21.75" hidden="1" customHeight="1" x14ac:dyDescent="0.2">
      <c r="A16" s="639"/>
      <c r="B16" s="879" t="s">
        <v>160</v>
      </c>
      <c r="C16" s="876">
        <f>C15</f>
        <v>320</v>
      </c>
      <c r="D16" s="138">
        <f t="shared" si="6"/>
        <v>0</v>
      </c>
      <c r="E16" s="655"/>
      <c r="F16" s="634">
        <f t="shared" ref="F16:F17" si="8">E16*D16</f>
        <v>0</v>
      </c>
      <c r="G16" s="663">
        <f t="shared" si="0"/>
        <v>0</v>
      </c>
    </row>
    <row r="17" spans="1:8" ht="21.75" hidden="1" customHeight="1" thickBot="1" x14ac:dyDescent="0.25">
      <c r="A17" s="640"/>
      <c r="B17" s="880" t="s">
        <v>711</v>
      </c>
      <c r="C17" s="876">
        <f>C16</f>
        <v>320</v>
      </c>
      <c r="D17" s="138">
        <f t="shared" si="6"/>
        <v>0</v>
      </c>
      <c r="E17" s="655"/>
      <c r="F17" s="634">
        <f t="shared" si="8"/>
        <v>0</v>
      </c>
      <c r="G17" s="663">
        <f t="shared" si="0"/>
        <v>0</v>
      </c>
    </row>
    <row r="18" spans="1:8" ht="13.5" hidden="1" thickBot="1" x14ac:dyDescent="0.25">
      <c r="A18" s="615" t="s">
        <v>706</v>
      </c>
      <c r="B18" s="877"/>
      <c r="C18" s="630"/>
      <c r="D18" s="330"/>
      <c r="E18" s="657"/>
      <c r="F18" s="649"/>
      <c r="G18" s="663">
        <f t="shared" si="0"/>
        <v>0</v>
      </c>
    </row>
    <row r="19" spans="1:8" ht="75.75" hidden="1" customHeight="1" thickBot="1" x14ac:dyDescent="0.25">
      <c r="A19" s="636"/>
      <c r="B19" s="667" t="s">
        <v>102</v>
      </c>
      <c r="C19" s="350">
        <f>Прайс!D340</f>
        <v>480</v>
      </c>
      <c r="D19" s="645">
        <f>IF(E19=0,0,IF(ROUND(C19-C19*$D$5,0)=C19,0,ROUND(C19-C19*$D$5,0)))</f>
        <v>0</v>
      </c>
      <c r="E19" s="658"/>
      <c r="F19" s="634">
        <f>E19*D19</f>
        <v>0</v>
      </c>
      <c r="G19" s="663">
        <f t="shared" si="0"/>
        <v>0</v>
      </c>
    </row>
    <row r="20" spans="1:8" ht="13.5" hidden="1" thickBot="1" x14ac:dyDescent="0.25">
      <c r="A20" s="615" t="s">
        <v>705</v>
      </c>
      <c r="B20" s="1618"/>
      <c r="C20" s="1618"/>
      <c r="D20" s="1619"/>
      <c r="E20" s="659"/>
      <c r="F20" s="650"/>
      <c r="G20" s="663">
        <f t="shared" si="0"/>
        <v>0</v>
      </c>
    </row>
    <row r="21" spans="1:8" ht="17.25" hidden="1" customHeight="1" x14ac:dyDescent="0.2">
      <c r="A21" s="636"/>
      <c r="B21" s="626" t="s">
        <v>561</v>
      </c>
      <c r="C21" s="279">
        <f>Прайс!$D$342</f>
        <v>420</v>
      </c>
      <c r="D21" s="135">
        <f>IF(E21=0,0,IF(ROUND(C21-C21*$D$5,0)=C21,0,ROUND(C21-C21*$D$5,0)))</f>
        <v>0</v>
      </c>
      <c r="E21" s="660"/>
      <c r="F21" s="634">
        <f>E21*D21</f>
        <v>0</v>
      </c>
      <c r="G21" s="663">
        <f t="shared" si="0"/>
        <v>0</v>
      </c>
    </row>
    <row r="22" spans="1:8" customFormat="1" ht="21.6" hidden="1" customHeight="1" x14ac:dyDescent="0.2">
      <c r="A22" s="637"/>
      <c r="B22" s="622" t="s">
        <v>562</v>
      </c>
      <c r="C22" s="226">
        <f>Прайс!$D$342</f>
        <v>420</v>
      </c>
      <c r="D22" s="138">
        <f>IF(E22=0,0,IF(ROUND(C22-C22*$D$5,0)=C22,0,ROUND(C22-C22*$D$5,0)))</f>
        <v>0</v>
      </c>
      <c r="E22" s="655"/>
      <c r="F22" s="634">
        <f>E22*D22</f>
        <v>0</v>
      </c>
      <c r="G22" s="663">
        <f t="shared" si="0"/>
        <v>0</v>
      </c>
      <c r="H22" s="132"/>
    </row>
    <row r="23" spans="1:8" customFormat="1" ht="30.75" hidden="1" customHeight="1" thickBot="1" x14ac:dyDescent="0.25">
      <c r="A23" s="637"/>
      <c r="B23" s="625" t="s">
        <v>563</v>
      </c>
      <c r="C23" s="280">
        <f>Прайс!$D$342</f>
        <v>420</v>
      </c>
      <c r="D23" s="277">
        <f>IF(E23=0,0,IF(ROUND(C23-C23*$D$5,0)=C23,0,ROUND(C23-C23*$D$5,0)))</f>
        <v>0</v>
      </c>
      <c r="E23" s="655"/>
      <c r="F23" s="651">
        <f>E23*D23</f>
        <v>0</v>
      </c>
      <c r="G23" s="663">
        <f t="shared" si="0"/>
        <v>0</v>
      </c>
      <c r="H23" s="132"/>
    </row>
    <row r="24" spans="1:8" customFormat="1" ht="21.6" customHeight="1" thickBot="1" x14ac:dyDescent="0.25">
      <c r="A24" s="617" t="s">
        <v>712</v>
      </c>
      <c r="B24" s="620"/>
      <c r="C24" s="618"/>
      <c r="D24" s="618"/>
      <c r="E24" s="661"/>
      <c r="F24" s="652"/>
      <c r="G24" s="633"/>
      <c r="H24" s="132"/>
    </row>
    <row r="25" spans="1:8" ht="60.75" customHeight="1" x14ac:dyDescent="0.3">
      <c r="A25" s="643"/>
      <c r="B25" s="624" t="s">
        <v>704</v>
      </c>
      <c r="C25" s="226">
        <f>Прайс!D337</f>
        <v>1100</v>
      </c>
      <c r="D25" s="138">
        <f t="shared" ref="D25:D28" si="9">IF(E25=0,0,IF(ROUND(C25-C25*$D$5,0)=C25,0,ROUND(C25-C25*$D$5,0)))</f>
        <v>0</v>
      </c>
      <c r="E25" s="655"/>
      <c r="F25" s="634">
        <f>E25*D25</f>
        <v>0</v>
      </c>
      <c r="G25" s="663">
        <f>E25*C25</f>
        <v>0</v>
      </c>
      <c r="H25" s="616"/>
    </row>
    <row r="26" spans="1:8" ht="75" customHeight="1" x14ac:dyDescent="0.3">
      <c r="A26" s="643"/>
      <c r="B26" s="624" t="s">
        <v>702</v>
      </c>
      <c r="C26" s="226">
        <f>Прайс!D337</f>
        <v>1100</v>
      </c>
      <c r="D26" s="138">
        <f t="shared" si="9"/>
        <v>0</v>
      </c>
      <c r="E26" s="655"/>
      <c r="F26" s="634">
        <f t="shared" ref="F26:F28" si="10">E26*D26</f>
        <v>0</v>
      </c>
      <c r="G26" s="663">
        <f t="shared" ref="G26:G28" si="11">E26*C26</f>
        <v>0</v>
      </c>
      <c r="H26" s="616"/>
    </row>
    <row r="27" spans="1:8" ht="57" customHeight="1" x14ac:dyDescent="0.3">
      <c r="A27" s="643"/>
      <c r="B27" s="624" t="s">
        <v>703</v>
      </c>
      <c r="C27" s="226">
        <f>C26</f>
        <v>1100</v>
      </c>
      <c r="D27" s="138">
        <f t="shared" si="9"/>
        <v>0</v>
      </c>
      <c r="E27" s="655"/>
      <c r="F27" s="634">
        <f t="shared" si="10"/>
        <v>0</v>
      </c>
      <c r="G27" s="663">
        <f t="shared" si="11"/>
        <v>0</v>
      </c>
      <c r="H27" s="616"/>
    </row>
    <row r="28" spans="1:8" ht="73.5" customHeight="1" x14ac:dyDescent="0.3">
      <c r="A28" s="643"/>
      <c r="B28" s="624" t="s">
        <v>883</v>
      </c>
      <c r="C28" s="226">
        <f>C27</f>
        <v>1100</v>
      </c>
      <c r="D28" s="138">
        <f t="shared" si="9"/>
        <v>0</v>
      </c>
      <c r="E28" s="655"/>
      <c r="F28" s="634">
        <f t="shared" si="10"/>
        <v>0</v>
      </c>
      <c r="G28" s="663">
        <f t="shared" si="11"/>
        <v>0</v>
      </c>
      <c r="H28" s="616"/>
    </row>
    <row r="29" spans="1:8" ht="22.5" customHeight="1" x14ac:dyDescent="0.2"/>
    <row r="30" spans="1:8" ht="22.5" customHeight="1" x14ac:dyDescent="0.2"/>
    <row r="32" spans="1:8" s="616" customFormat="1" ht="16.5" x14ac:dyDescent="0.3">
      <c r="A32" s="132"/>
      <c r="B32" s="621"/>
      <c r="C32" s="133"/>
      <c r="D32" s="133"/>
      <c r="E32" s="133"/>
      <c r="F32" s="133"/>
      <c r="G32" s="632"/>
      <c r="H32" s="132"/>
    </row>
    <row r="33" spans="1:8" s="616" customFormat="1" ht="64.5" customHeight="1" x14ac:dyDescent="0.3">
      <c r="A33" s="132"/>
      <c r="B33" s="621"/>
      <c r="C33" s="133"/>
      <c r="D33" s="133"/>
      <c r="E33" s="133"/>
      <c r="F33" s="133"/>
      <c r="G33" s="632"/>
      <c r="H33" s="132"/>
    </row>
    <row r="34" spans="1:8" s="616" customFormat="1" ht="59.45" customHeight="1" x14ac:dyDescent="0.3">
      <c r="A34" s="132"/>
      <c r="B34" s="621"/>
      <c r="C34" s="133"/>
      <c r="D34" s="133"/>
      <c r="E34" s="133"/>
      <c r="F34" s="133"/>
      <c r="G34" s="632"/>
      <c r="H34" s="132"/>
    </row>
    <row r="35" spans="1:8" s="616" customFormat="1" ht="67.5" customHeight="1" x14ac:dyDescent="0.3">
      <c r="A35" s="132"/>
      <c r="B35" s="621"/>
      <c r="C35" s="133"/>
      <c r="D35" s="133"/>
      <c r="E35" s="133"/>
      <c r="F35" s="133"/>
      <c r="G35" s="632"/>
      <c r="H35" s="132"/>
    </row>
    <row r="36" spans="1:8" s="616" customFormat="1" ht="67.5" customHeight="1" x14ac:dyDescent="0.3">
      <c r="A36" s="132"/>
      <c r="B36" s="621"/>
      <c r="C36" s="133"/>
      <c r="D36" s="133"/>
      <c r="E36" s="133"/>
      <c r="F36" s="133"/>
      <c r="G36" s="632"/>
      <c r="H36" s="132"/>
    </row>
    <row r="37" spans="1:8" s="616" customFormat="1" ht="67.5" customHeight="1" x14ac:dyDescent="0.3">
      <c r="A37" s="132"/>
      <c r="B37" s="621"/>
      <c r="C37" s="133"/>
      <c r="D37" s="133"/>
      <c r="E37" s="133"/>
      <c r="F37" s="133"/>
      <c r="G37" s="632"/>
      <c r="H37" s="132"/>
    </row>
    <row r="38" spans="1:8" s="616" customFormat="1" ht="67.5" customHeight="1" x14ac:dyDescent="0.3">
      <c r="A38" s="132"/>
      <c r="B38" s="621"/>
      <c r="C38" s="133"/>
      <c r="D38" s="133"/>
      <c r="E38" s="133"/>
      <c r="F38" s="133"/>
      <c r="G38" s="632"/>
      <c r="H38" s="132"/>
    </row>
    <row r="39" spans="1:8" s="616" customFormat="1" ht="67.5" customHeight="1" x14ac:dyDescent="0.3">
      <c r="A39" s="132"/>
      <c r="B39" s="621"/>
      <c r="C39" s="133"/>
      <c r="D39" s="133"/>
      <c r="E39" s="133"/>
      <c r="F39" s="133"/>
      <c r="G39" s="632"/>
      <c r="H39" s="132"/>
    </row>
    <row r="40" spans="1:8" s="616" customFormat="1" ht="67.5" customHeight="1" x14ac:dyDescent="0.3">
      <c r="A40" s="132"/>
      <c r="B40" s="621"/>
      <c r="C40" s="133"/>
      <c r="D40" s="133"/>
      <c r="E40" s="133"/>
      <c r="F40" s="133"/>
      <c r="G40" s="632"/>
      <c r="H40" s="132"/>
    </row>
    <row r="42" spans="1:8" s="616" customFormat="1" ht="66.95" customHeight="1" x14ac:dyDescent="0.3">
      <c r="A42" s="132"/>
      <c r="B42" s="621"/>
      <c r="C42" s="133"/>
      <c r="D42" s="133"/>
      <c r="E42" s="133"/>
      <c r="F42" s="133"/>
      <c r="G42" s="632"/>
      <c r="H42" s="132"/>
    </row>
    <row r="43" spans="1:8" s="616" customFormat="1" ht="66.95" customHeight="1" x14ac:dyDescent="0.3">
      <c r="A43" s="132"/>
      <c r="B43" s="621"/>
      <c r="C43" s="133"/>
      <c r="D43" s="133"/>
      <c r="E43" s="133"/>
      <c r="F43" s="133"/>
      <c r="G43" s="632"/>
      <c r="H43" s="132"/>
    </row>
    <row r="44" spans="1:8" s="616" customFormat="1" ht="66.95" customHeight="1" x14ac:dyDescent="0.3">
      <c r="A44" s="132"/>
      <c r="B44" s="621"/>
      <c r="C44" s="133"/>
      <c r="D44" s="133"/>
      <c r="E44" s="133"/>
      <c r="F44" s="133"/>
      <c r="G44" s="632"/>
      <c r="H44" s="132"/>
    </row>
    <row r="45" spans="1:8" s="616" customFormat="1" ht="66.95" customHeight="1" x14ac:dyDescent="0.3">
      <c r="A45" s="132"/>
      <c r="B45" s="621"/>
      <c r="C45" s="133"/>
      <c r="D45" s="133"/>
      <c r="E45" s="133"/>
      <c r="F45" s="133"/>
      <c r="G45" s="632"/>
      <c r="H45" s="132"/>
    </row>
    <row r="46" spans="1:8" s="616" customFormat="1" ht="66.95" customHeight="1" x14ac:dyDescent="0.3">
      <c r="A46" s="132"/>
      <c r="B46" s="621"/>
      <c r="C46" s="133"/>
      <c r="D46" s="133"/>
      <c r="E46" s="133"/>
      <c r="F46" s="133"/>
      <c r="G46" s="632"/>
      <c r="H46" s="132"/>
    </row>
    <row r="47" spans="1:8" s="616" customFormat="1" ht="66.95" customHeight="1" x14ac:dyDescent="0.3">
      <c r="A47" s="132"/>
      <c r="B47" s="621"/>
      <c r="C47" s="133"/>
      <c r="D47" s="133"/>
      <c r="E47" s="133"/>
      <c r="F47" s="133"/>
      <c r="G47" s="632"/>
      <c r="H47" s="132"/>
    </row>
    <row r="48" spans="1:8" s="616" customFormat="1" ht="66.95" customHeight="1" x14ac:dyDescent="0.3">
      <c r="A48" s="132"/>
      <c r="B48" s="621"/>
      <c r="C48" s="133"/>
      <c r="D48" s="133"/>
      <c r="E48" s="133"/>
      <c r="F48" s="133"/>
      <c r="G48" s="632"/>
      <c r="H48" s="132"/>
    </row>
    <row r="49" spans="1:8" s="616" customFormat="1" ht="66.95" customHeight="1" x14ac:dyDescent="0.3">
      <c r="A49" s="132"/>
      <c r="B49" s="621"/>
      <c r="C49" s="133"/>
      <c r="D49" s="133"/>
      <c r="E49" s="133"/>
      <c r="F49" s="133"/>
      <c r="G49" s="632"/>
      <c r="H49" s="132"/>
    </row>
    <row r="50" spans="1:8" s="616" customFormat="1" ht="66.95" customHeight="1" x14ac:dyDescent="0.3">
      <c r="A50" s="132"/>
      <c r="B50" s="621"/>
      <c r="C50" s="133"/>
      <c r="D50" s="133"/>
      <c r="E50" s="133"/>
      <c r="F50" s="133"/>
      <c r="G50" s="632"/>
      <c r="H50" s="132"/>
    </row>
    <row r="51" spans="1:8" s="616" customFormat="1" ht="66.95" customHeight="1" x14ac:dyDescent="0.3">
      <c r="A51" s="132"/>
      <c r="B51" s="621"/>
      <c r="C51" s="133"/>
      <c r="D51" s="133"/>
      <c r="E51" s="133"/>
      <c r="F51" s="133"/>
      <c r="G51" s="632"/>
      <c r="H51" s="132"/>
    </row>
    <row r="52" spans="1:8" s="616" customFormat="1" ht="66.95" customHeight="1" x14ac:dyDescent="0.3">
      <c r="A52" s="132"/>
      <c r="B52" s="621"/>
      <c r="C52" s="133"/>
      <c r="D52" s="133"/>
      <c r="E52" s="133"/>
      <c r="F52" s="133"/>
      <c r="G52" s="632"/>
      <c r="H52" s="132"/>
    </row>
    <row r="53" spans="1:8" s="616" customFormat="1" ht="66.95" customHeight="1" x14ac:dyDescent="0.3">
      <c r="A53" s="132"/>
      <c r="B53" s="621"/>
      <c r="C53" s="133"/>
      <c r="D53" s="133"/>
      <c r="E53" s="133"/>
      <c r="F53" s="133"/>
      <c r="G53" s="632"/>
      <c r="H53" s="132"/>
    </row>
    <row r="54" spans="1:8" s="616" customFormat="1" ht="66.95" customHeight="1" x14ac:dyDescent="0.3">
      <c r="A54" s="132"/>
      <c r="B54" s="621"/>
      <c r="C54" s="133"/>
      <c r="D54" s="133"/>
      <c r="E54" s="133"/>
      <c r="F54" s="133"/>
      <c r="G54" s="632"/>
      <c r="H54" s="132"/>
    </row>
    <row r="55" spans="1:8" s="616" customFormat="1" ht="66.95" customHeight="1" x14ac:dyDescent="0.3">
      <c r="A55" s="132"/>
      <c r="B55" s="621"/>
      <c r="C55" s="133"/>
      <c r="D55" s="133"/>
      <c r="E55" s="133"/>
      <c r="F55" s="133"/>
      <c r="G55" s="632"/>
      <c r="H55" s="132"/>
    </row>
    <row r="56" spans="1:8" s="616" customFormat="1" ht="66.95" customHeight="1" x14ac:dyDescent="0.3">
      <c r="A56" s="132"/>
      <c r="B56" s="621"/>
      <c r="C56" s="133"/>
      <c r="D56" s="133"/>
      <c r="E56" s="133"/>
      <c r="F56" s="133"/>
      <c r="G56" s="632"/>
      <c r="H56" s="132"/>
    </row>
    <row r="57" spans="1:8" s="616" customFormat="1" ht="66.95" customHeight="1" x14ac:dyDescent="0.3">
      <c r="A57" s="132"/>
      <c r="B57" s="621"/>
      <c r="C57" s="133"/>
      <c r="D57" s="133"/>
      <c r="E57" s="133"/>
      <c r="F57" s="133"/>
      <c r="G57" s="632"/>
      <c r="H57" s="132"/>
    </row>
    <row r="58" spans="1:8" s="616" customFormat="1" ht="66.95" customHeight="1" x14ac:dyDescent="0.3">
      <c r="A58" s="132"/>
      <c r="B58" s="621"/>
      <c r="C58" s="133"/>
      <c r="D58" s="133"/>
      <c r="E58" s="133"/>
      <c r="F58" s="133"/>
      <c r="G58" s="632"/>
      <c r="H58" s="132"/>
    </row>
    <row r="59" spans="1:8" s="616" customFormat="1" ht="66.95" customHeight="1" x14ac:dyDescent="0.3">
      <c r="A59" s="132"/>
      <c r="B59" s="621"/>
      <c r="C59" s="133"/>
      <c r="D59" s="133"/>
      <c r="E59" s="133"/>
      <c r="F59" s="133"/>
      <c r="G59" s="632"/>
      <c r="H59" s="132"/>
    </row>
    <row r="60" spans="1:8" s="616" customFormat="1" ht="66.95" customHeight="1" x14ac:dyDescent="0.3">
      <c r="A60" s="132"/>
      <c r="B60" s="621"/>
      <c r="C60" s="133"/>
      <c r="D60" s="133"/>
      <c r="E60" s="133"/>
      <c r="F60" s="133"/>
      <c r="G60" s="632"/>
      <c r="H60" s="132"/>
    </row>
    <row r="61" spans="1:8" s="616" customFormat="1" ht="66.95" customHeight="1" x14ac:dyDescent="0.3">
      <c r="A61" s="132"/>
      <c r="B61" s="621"/>
      <c r="C61" s="133"/>
      <c r="D61" s="133"/>
      <c r="E61" s="133"/>
      <c r="F61" s="133"/>
      <c r="G61" s="632"/>
      <c r="H61" s="132"/>
    </row>
  </sheetData>
  <sheetProtection password="C46D" sheet="1" objects="1" scenarios="1" selectLockedCells="1"/>
  <mergeCells count="6">
    <mergeCell ref="B20:D20"/>
    <mergeCell ref="A1:F1"/>
    <mergeCell ref="E3:F3"/>
    <mergeCell ref="A4:A5"/>
    <mergeCell ref="C4:C5"/>
    <mergeCell ref="B4:B5"/>
  </mergeCells>
  <phoneticPr fontId="0" type="noConversion"/>
  <conditionalFormatting sqref="E8:E13 E25:E28">
    <cfRule type="cellIs" dxfId="6" priority="12" stopIfTrue="1" operator="equal">
      <formula>""</formula>
    </cfRule>
  </conditionalFormatting>
  <conditionalFormatting sqref="E15:E17">
    <cfRule type="cellIs" dxfId="5" priority="6" stopIfTrue="1" operator="equal">
      <formula>""</formula>
    </cfRule>
  </conditionalFormatting>
  <conditionalFormatting sqref="E21:E23">
    <cfRule type="cellIs" dxfId="4" priority="5" stopIfTrue="1" operator="equal">
      <formula>""</formula>
    </cfRule>
  </conditionalFormatting>
  <conditionalFormatting sqref="E19">
    <cfRule type="cellIs" dxfId="3" priority="3" stopIfTrue="1" operator="equal">
      <formula>""</formula>
    </cfRule>
  </conditionalFormatting>
  <conditionalFormatting sqref="E7">
    <cfRule type="cellIs" dxfId="2" priority="1" stopIfTrue="1" operator="equal">
      <formula>""</formula>
    </cfRule>
  </conditionalFormatting>
  <dataValidations xWindow="792" yWindow="699" count="1">
    <dataValidation allowBlank="1" showInputMessage="1" showErrorMessage="1" promptTitle="Внимание!" sqref="E21:E23 E7:E13 E19 E15:E17 E25:E28"/>
  </dataValidations>
  <printOptions horizontalCentered="1"/>
  <pageMargins left="0.19685039370078741" right="0.19685039370078741" top="0.19685039370078741" bottom="0.70866141732283472" header="0.19685039370078741" footer="0.19685039370078741"/>
  <pageSetup paperSize="9" fitToHeight="0" orientation="portrait" r:id="rId1"/>
  <headerFooter alignWithMargins="0">
    <oddFooter>Страница &amp;P&amp;R&amp;A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19</vt:i4>
      </vt:variant>
    </vt:vector>
  </HeadingPairs>
  <TitlesOfParts>
    <vt:vector size="29" baseType="lpstr">
      <vt:lpstr>Условия+Итоги</vt:lpstr>
      <vt:lpstr>Прайс</vt:lpstr>
      <vt:lpstr>Обувь</vt:lpstr>
      <vt:lpstr>Чехлы</vt:lpstr>
      <vt:lpstr>Аксессуары</vt:lpstr>
      <vt:lpstr>Лыжи+Палки+Клюшки</vt:lpstr>
      <vt:lpstr>Крепления</vt:lpstr>
      <vt:lpstr>Санки+Ватрушки</vt:lpstr>
      <vt:lpstr>Шапки</vt:lpstr>
      <vt:lpstr>Термобельё</vt:lpstr>
      <vt:lpstr>Аксессуары!Заголовки_для_печати</vt:lpstr>
      <vt:lpstr>Крепления!Заголовки_для_печати</vt:lpstr>
      <vt:lpstr>'Лыжи+Палки+Клюшки'!Заголовки_для_печати</vt:lpstr>
      <vt:lpstr>Обувь!Заголовки_для_печати</vt:lpstr>
      <vt:lpstr>Прайс!Заголовки_для_печати</vt:lpstr>
      <vt:lpstr>'Санки+Ватрушки'!Заголовки_для_печати</vt:lpstr>
      <vt:lpstr>Термобельё!Заголовки_для_печати</vt:lpstr>
      <vt:lpstr>'Условия+Итоги'!Заголовки_для_печати</vt:lpstr>
      <vt:lpstr>Шапки!Заголовки_для_печати</vt:lpstr>
      <vt:lpstr>Аксессуары!Область_печати</vt:lpstr>
      <vt:lpstr>Крепления!Область_печати</vt:lpstr>
      <vt:lpstr>'Лыжи+Палки+Клюшки'!Область_печати</vt:lpstr>
      <vt:lpstr>Обувь!Область_печати</vt:lpstr>
      <vt:lpstr>Прайс!Область_печати</vt:lpstr>
      <vt:lpstr>'Санки+Ватрушки'!Область_печати</vt:lpstr>
      <vt:lpstr>Термобельё!Область_печати</vt:lpstr>
      <vt:lpstr>'Условия+Итоги'!Область_печати</vt:lpstr>
      <vt:lpstr>Чехлы!Область_печати</vt:lpstr>
      <vt:lpstr>Шапки!Область_печати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</dc:creator>
  <cp:lastModifiedBy>Gusev Evgeniy</cp:lastModifiedBy>
  <cp:lastPrinted>2024-04-12T10:11:21Z</cp:lastPrinted>
  <dcterms:created xsi:type="dcterms:W3CDTF">2010-02-17T07:26:15Z</dcterms:created>
  <dcterms:modified xsi:type="dcterms:W3CDTF">2024-04-12T11:12:32Z</dcterms:modified>
</cp:coreProperties>
</file>