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 tabRatio="794" activeTab="1"/>
  </bookViews>
  <sheets>
    <sheet name="Условия+Итоги" sheetId="10" r:id="rId1"/>
    <sheet name="Прайс" sheetId="2" r:id="rId2"/>
    <sheet name="Обувь" sheetId="13" r:id="rId3"/>
    <sheet name="Чехлы" sheetId="4" r:id="rId4"/>
    <sheet name="Аксессуары" sheetId="5" r:id="rId5"/>
    <sheet name="Лыжи+Палки+Клюшки" sheetId="6" r:id="rId6"/>
    <sheet name="Крепления" sheetId="7" r:id="rId7"/>
    <sheet name="Санки+Ватрушки" sheetId="8" r:id="rId8"/>
    <sheet name="Термобельё" sheetId="15" r:id="rId9"/>
  </sheets>
  <definedNames>
    <definedName name="_xlnm._FilterDatabase" localSheetId="4" hidden="1">Аксессуары!$B$3:$C$3</definedName>
    <definedName name="_xlnm._FilterDatabase" localSheetId="6" hidden="1">Крепления!$D$2:$E$7</definedName>
    <definedName name="_xlnm._FilterDatabase" localSheetId="8" hidden="1">Термобельё!$B$2:$D$3</definedName>
    <definedName name="_xlnm.Print_Titles" localSheetId="4">Аксессуары!$4:$5</definedName>
    <definedName name="_xlnm.Print_Titles" localSheetId="6">Крепления!$3:$4</definedName>
    <definedName name="_xlnm.Print_Titles" localSheetId="5">'Лыжи+Палки+Клюшки'!$1:$1</definedName>
    <definedName name="_xlnm.Print_Titles" localSheetId="2">Обувь!$1:$2</definedName>
    <definedName name="_xlnm.Print_Titles" localSheetId="1">Прайс!$1:$4</definedName>
    <definedName name="_xlnm.Print_Titles" localSheetId="7">'Санки+Ватрушки'!$4:$4</definedName>
    <definedName name="_xlnm.Print_Titles" localSheetId="8">Термобельё!$4:$5</definedName>
    <definedName name="_xlnm.Print_Titles" localSheetId="0">'Условия+Итоги'!$1:$4</definedName>
    <definedName name="_xlnm.Print_Area" localSheetId="4">Аксессуары!$A$1:$F$108</definedName>
    <definedName name="_xlnm.Print_Area" localSheetId="6">Крепления!$A$1:$H$30</definedName>
    <definedName name="_xlnm.Print_Area" localSheetId="5">'Лыжи+Палки+Клюшки'!$A$1:$X$217</definedName>
    <definedName name="_xlnm.Print_Area" localSheetId="2">Обувь!$A$1:$AC$72</definedName>
    <definedName name="_xlnm.Print_Area" localSheetId="1">Прайс!$A$1:$M$338</definedName>
    <definedName name="_xlnm.Print_Area" localSheetId="7">'Санки+Ватрушки'!$A$1:$F$15</definedName>
    <definedName name="_xlnm.Print_Area" localSheetId="8">Термобельё!$A$1:$H$34</definedName>
    <definedName name="_xlnm.Print_Area" localSheetId="0">'Условия+Итоги'!$A$1:$M$74</definedName>
    <definedName name="_xlnm.Print_Area" localSheetId="3">Чехлы!$A$1:$J$36</definedName>
  </definedNames>
  <calcPr calcId="145621" refMode="R1C1"/>
</workbook>
</file>

<file path=xl/calcChain.xml><?xml version="1.0" encoding="utf-8"?>
<calcChain xmlns="http://schemas.openxmlformats.org/spreadsheetml/2006/main">
  <c r="E23" i="6" l="1"/>
  <c r="H23" i="6"/>
  <c r="Y23" i="6" s="1"/>
  <c r="E24" i="6"/>
  <c r="H24" i="6"/>
  <c r="H21" i="6"/>
  <c r="E21" i="6"/>
  <c r="E22" i="6" s="1"/>
  <c r="H22" i="6"/>
  <c r="F22" i="6" s="1"/>
  <c r="H19" i="6"/>
  <c r="H17" i="6"/>
  <c r="Y24" i="6" l="1"/>
  <c r="F24" i="6"/>
  <c r="G24" i="6" s="1"/>
  <c r="F23" i="6"/>
  <c r="G23" i="6" s="1"/>
  <c r="Y22" i="6"/>
  <c r="G22" i="6"/>
  <c r="Y21" i="6"/>
  <c r="D30" i="2"/>
  <c r="I36" i="13"/>
  <c r="D20" i="13"/>
  <c r="I20" i="13"/>
  <c r="G20" i="13" s="1"/>
  <c r="H20" i="13" s="1"/>
  <c r="I8" i="13"/>
  <c r="D8" i="13"/>
  <c r="AD20" i="13" l="1"/>
  <c r="E20" i="13"/>
  <c r="AD8" i="13"/>
  <c r="E8" i="13"/>
  <c r="E13" i="2"/>
  <c r="F13" i="2"/>
  <c r="G13" i="2"/>
  <c r="H13" i="2"/>
  <c r="I13" i="2"/>
  <c r="J13" i="2"/>
  <c r="K13" i="2"/>
  <c r="L13" i="2"/>
  <c r="M13" i="2"/>
  <c r="I17" i="7" l="1"/>
  <c r="I22" i="7"/>
  <c r="I26" i="7"/>
  <c r="I29" i="7"/>
  <c r="E12" i="7"/>
  <c r="E11" i="7"/>
  <c r="E16" i="7"/>
  <c r="I16" i="7" s="1"/>
  <c r="E15" i="7"/>
  <c r="I15" i="7" s="1"/>
  <c r="E14" i="7"/>
  <c r="I14" i="7" s="1"/>
  <c r="E13" i="7"/>
  <c r="I13" i="7" s="1"/>
  <c r="F14" i="7"/>
  <c r="H14" i="7" s="1"/>
  <c r="I12" i="7" l="1"/>
  <c r="F11" i="7"/>
  <c r="H11" i="7" s="1"/>
  <c r="I11" i="7"/>
  <c r="E50" i="6" l="1"/>
  <c r="F198" i="6" l="1"/>
  <c r="H211" i="6"/>
  <c r="H195" i="6"/>
  <c r="H194" i="6"/>
  <c r="F194" i="6" s="1"/>
  <c r="H193" i="6"/>
  <c r="Y129" i="6"/>
  <c r="Y52" i="6" l="1"/>
  <c r="Y53" i="6"/>
  <c r="E61" i="6"/>
  <c r="E60" i="6"/>
  <c r="E59" i="6"/>
  <c r="E193" i="2"/>
  <c r="F193" i="2"/>
  <c r="G193" i="2"/>
  <c r="H193" i="2"/>
  <c r="I193" i="2"/>
  <c r="J193" i="2"/>
  <c r="K193" i="2"/>
  <c r="L193" i="2"/>
  <c r="M193" i="2"/>
  <c r="E194" i="2"/>
  <c r="F194" i="2"/>
  <c r="G194" i="2"/>
  <c r="H194" i="2"/>
  <c r="I194" i="2"/>
  <c r="J194" i="2"/>
  <c r="K194" i="2"/>
  <c r="L194" i="2"/>
  <c r="M194" i="2"/>
  <c r="D6" i="5" l="1"/>
  <c r="D7" i="5"/>
  <c r="D9" i="5"/>
  <c r="D10" i="5"/>
  <c r="D11" i="5"/>
  <c r="D12" i="5"/>
  <c r="D13" i="5"/>
  <c r="D14" i="5"/>
  <c r="D15" i="5"/>
  <c r="AD44" i="13" l="1"/>
  <c r="AD51" i="13"/>
  <c r="AD58" i="13"/>
  <c r="AD60" i="13"/>
  <c r="AD67" i="13"/>
  <c r="AD71" i="13"/>
  <c r="E16" i="2"/>
  <c r="G54" i="5" l="1"/>
  <c r="G60" i="5"/>
  <c r="G64" i="5"/>
  <c r="G67" i="5"/>
  <c r="G74" i="5"/>
  <c r="G85" i="5"/>
  <c r="G90" i="5"/>
  <c r="G92" i="5"/>
  <c r="G98" i="5"/>
  <c r="C93" i="5" l="1"/>
  <c r="G93" i="5" s="1"/>
  <c r="D93" i="5"/>
  <c r="F93" i="5" s="1"/>
  <c r="G43" i="5" l="1"/>
  <c r="G47" i="5"/>
  <c r="F6" i="5"/>
  <c r="F11" i="5"/>
  <c r="C11" i="5"/>
  <c r="G11" i="5" s="1"/>
  <c r="E4" i="5"/>
  <c r="F10" i="15" l="1"/>
  <c r="H10" i="15" s="1"/>
  <c r="H6" i="2" l="1"/>
  <c r="H215" i="2" l="1"/>
  <c r="I215" i="2"/>
  <c r="J215" i="2"/>
  <c r="K215" i="2"/>
  <c r="L215" i="2"/>
  <c r="M215" i="2"/>
  <c r="E214" i="2"/>
  <c r="F214" i="2"/>
  <c r="G214" i="2"/>
  <c r="H214" i="2"/>
  <c r="I214" i="2"/>
  <c r="J214" i="2"/>
  <c r="K214" i="2"/>
  <c r="L214" i="2"/>
  <c r="M214" i="2"/>
  <c r="E222" i="2"/>
  <c r="F222" i="2"/>
  <c r="G222" i="2"/>
  <c r="H222" i="2"/>
  <c r="I222" i="2"/>
  <c r="J222" i="2"/>
  <c r="K222" i="2"/>
  <c r="L222" i="2"/>
  <c r="M222" i="2"/>
  <c r="E231" i="2"/>
  <c r="F231" i="2"/>
  <c r="G231" i="2"/>
  <c r="H231" i="2"/>
  <c r="I231" i="2"/>
  <c r="J231" i="2"/>
  <c r="K231" i="2"/>
  <c r="L231" i="2"/>
  <c r="M231" i="2"/>
  <c r="E239" i="2"/>
  <c r="F239" i="2"/>
  <c r="G239" i="2"/>
  <c r="H239" i="2"/>
  <c r="I239" i="2"/>
  <c r="J239" i="2"/>
  <c r="K239" i="2"/>
  <c r="L239" i="2"/>
  <c r="M239" i="2"/>
  <c r="E65" i="6"/>
  <c r="I35" i="13" l="1"/>
  <c r="I34" i="13"/>
  <c r="I19" i="13"/>
  <c r="I18" i="13"/>
  <c r="I7" i="13"/>
  <c r="I9" i="13"/>
  <c r="E51" i="6" l="1"/>
  <c r="E55" i="6" l="1"/>
  <c r="E54" i="6"/>
  <c r="E8" i="7"/>
  <c r="I8" i="7" s="1"/>
  <c r="D33" i="2" l="1"/>
  <c r="D28" i="2"/>
  <c r="D36" i="13" s="1"/>
  <c r="D26" i="2"/>
  <c r="D31" i="2"/>
  <c r="D32" i="2" s="1"/>
  <c r="D29" i="2"/>
  <c r="E36" i="13" l="1"/>
  <c r="AD36" i="13"/>
  <c r="E27" i="7"/>
  <c r="I27" i="7" s="1"/>
  <c r="I26" i="13" l="1"/>
  <c r="G6" i="2" l="1"/>
  <c r="G301" i="2" l="1"/>
  <c r="G159" i="2" l="1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H113" i="2"/>
  <c r="G89" i="2"/>
  <c r="G7" i="2"/>
  <c r="G8" i="2"/>
  <c r="G9" i="2"/>
  <c r="G10" i="2"/>
  <c r="G11" i="2"/>
  <c r="G14" i="2"/>
  <c r="G15" i="2"/>
  <c r="G16" i="2"/>
  <c r="G17" i="2"/>
  <c r="G18" i="2"/>
  <c r="G19" i="2"/>
  <c r="G20" i="2"/>
  <c r="G21" i="2"/>
  <c r="G23" i="2"/>
  <c r="G24" i="2"/>
  <c r="G26" i="2"/>
  <c r="G27" i="2"/>
  <c r="G28" i="2"/>
  <c r="G29" i="2"/>
  <c r="G30" i="2"/>
  <c r="G31" i="2"/>
  <c r="G32" i="2"/>
  <c r="G33" i="2"/>
  <c r="G35" i="2"/>
  <c r="G36" i="2"/>
  <c r="G37" i="2"/>
  <c r="G38" i="2"/>
  <c r="G39" i="2"/>
  <c r="G40" i="2"/>
  <c r="G41" i="2"/>
  <c r="G43" i="2"/>
  <c r="G45" i="2"/>
  <c r="G46" i="2"/>
  <c r="G47" i="2"/>
  <c r="G48" i="2"/>
  <c r="G49" i="2"/>
  <c r="G51" i="2"/>
  <c r="G52" i="2"/>
  <c r="G53" i="2"/>
  <c r="G54" i="2"/>
  <c r="G56" i="2"/>
  <c r="G58" i="2"/>
  <c r="G59" i="2"/>
  <c r="G60" i="2"/>
  <c r="G61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4" i="2"/>
  <c r="G85" i="2"/>
  <c r="G86" i="2"/>
  <c r="G87" i="2"/>
  <c r="G90" i="2"/>
  <c r="G91" i="2"/>
  <c r="G92" i="2"/>
  <c r="G93" i="2"/>
  <c r="G94" i="2"/>
  <c r="G96" i="2"/>
  <c r="G97" i="2"/>
  <c r="G98" i="2"/>
  <c r="G99" i="2"/>
  <c r="G100" i="2"/>
  <c r="G102" i="2"/>
  <c r="G103" i="2"/>
  <c r="G104" i="2"/>
  <c r="G105" i="2"/>
  <c r="G106" i="2"/>
  <c r="G107" i="2"/>
  <c r="G108" i="2"/>
  <c r="G109" i="2"/>
  <c r="G110" i="2"/>
  <c r="G111" i="2"/>
  <c r="G129" i="2"/>
  <c r="G130" i="2"/>
  <c r="G131" i="2"/>
  <c r="G132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7" i="2"/>
  <c r="G148" i="2"/>
  <c r="G149" i="2"/>
  <c r="G150" i="2"/>
  <c r="G151" i="2"/>
  <c r="G152" i="2"/>
  <c r="G154" i="2"/>
  <c r="G155" i="2"/>
  <c r="G156" i="2"/>
  <c r="G157" i="2"/>
  <c r="G160" i="2"/>
  <c r="G161" i="2"/>
  <c r="G162" i="2"/>
  <c r="G163" i="2"/>
  <c r="G164" i="2"/>
  <c r="G165" i="2"/>
  <c r="G166" i="2"/>
  <c r="G167" i="2"/>
  <c r="G168" i="2"/>
  <c r="G169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6" i="2"/>
  <c r="G217" i="2"/>
  <c r="G218" i="2"/>
  <c r="G219" i="2"/>
  <c r="G220" i="2"/>
  <c r="G221" i="2"/>
  <c r="G223" i="2"/>
  <c r="G224" i="2"/>
  <c r="G225" i="2"/>
  <c r="G226" i="2"/>
  <c r="G227" i="2"/>
  <c r="G228" i="2"/>
  <c r="G229" i="2"/>
  <c r="G230" i="2"/>
  <c r="G232" i="2"/>
  <c r="G233" i="2"/>
  <c r="G234" i="2"/>
  <c r="G235" i="2"/>
  <c r="G236" i="2"/>
  <c r="G237" i="2"/>
  <c r="G238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300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5" i="2"/>
  <c r="G316" i="2"/>
  <c r="G318" i="2"/>
  <c r="G319" i="2"/>
  <c r="G320" i="2"/>
  <c r="G321" i="2"/>
  <c r="G322" i="2"/>
  <c r="G323" i="2"/>
  <c r="G324" i="2"/>
  <c r="G325" i="2"/>
  <c r="G326" i="2"/>
  <c r="G328" i="2"/>
  <c r="G329" i="2"/>
  <c r="G330" i="2"/>
  <c r="G333" i="2"/>
  <c r="G335" i="2"/>
  <c r="G336" i="2"/>
  <c r="G337" i="2"/>
  <c r="G338" i="2"/>
  <c r="I14" i="13" l="1"/>
  <c r="I13" i="13"/>
  <c r="I12" i="13"/>
  <c r="I11" i="13"/>
  <c r="I10" i="13"/>
  <c r="D21" i="15" l="1"/>
  <c r="C22" i="5" l="1"/>
  <c r="G22" i="5" s="1"/>
  <c r="F3" i="8" l="1"/>
  <c r="G4" i="15" l="1"/>
  <c r="D7" i="15"/>
  <c r="D8" i="15" s="1"/>
  <c r="D9" i="15" s="1"/>
  <c r="D29" i="15"/>
  <c r="D30" i="15" s="1"/>
  <c r="D31" i="15" s="1"/>
  <c r="D32" i="15" s="1"/>
  <c r="D33" i="15" s="1"/>
  <c r="D34" i="15" s="1"/>
  <c r="I48" i="13"/>
  <c r="I49" i="13"/>
  <c r="I46" i="13"/>
  <c r="D11" i="15" l="1"/>
  <c r="D12" i="15" s="1"/>
  <c r="D10" i="15"/>
  <c r="I10" i="15" s="1"/>
  <c r="I38" i="13"/>
  <c r="I25" i="13"/>
  <c r="I41" i="13"/>
  <c r="I40" i="13"/>
  <c r="I37" i="13" l="1"/>
  <c r="D14" i="15" l="1"/>
  <c r="H38" i="6"/>
  <c r="H152" i="6"/>
  <c r="H197" i="6"/>
  <c r="F197" i="6" s="1"/>
  <c r="H192" i="6"/>
  <c r="E252" i="2"/>
  <c r="F252" i="2"/>
  <c r="H252" i="2"/>
  <c r="I252" i="2"/>
  <c r="J252" i="2"/>
  <c r="K252" i="2"/>
  <c r="L252" i="2"/>
  <c r="M252" i="2"/>
  <c r="E47" i="6"/>
  <c r="E46" i="6"/>
  <c r="H46" i="6"/>
  <c r="E39" i="6"/>
  <c r="E38" i="6"/>
  <c r="Y38" i="6" s="1"/>
  <c r="E37" i="6"/>
  <c r="H37" i="6"/>
  <c r="H39" i="6"/>
  <c r="Y39" i="6" s="1"/>
  <c r="E40" i="6"/>
  <c r="H40" i="6"/>
  <c r="F40" i="6" s="1"/>
  <c r="E41" i="6"/>
  <c r="H41" i="6"/>
  <c r="F41" i="6" s="1"/>
  <c r="Y37" i="6" l="1"/>
  <c r="Y46" i="6"/>
  <c r="I14" i="15"/>
  <c r="D15" i="15"/>
  <c r="D16" i="15" s="1"/>
  <c r="G41" i="6"/>
  <c r="G40" i="6"/>
  <c r="I178" i="2"/>
  <c r="I15" i="15" l="1"/>
  <c r="D17" i="15"/>
  <c r="I16" i="15"/>
  <c r="H12" i="6"/>
  <c r="H8" i="6"/>
  <c r="H7" i="6"/>
  <c r="H6" i="6"/>
  <c r="D18" i="15" l="1"/>
  <c r="I17" i="15"/>
  <c r="I24" i="13"/>
  <c r="I21" i="13"/>
  <c r="I70" i="13"/>
  <c r="D62" i="13"/>
  <c r="I32" i="13"/>
  <c r="I31" i="13"/>
  <c r="I30" i="13"/>
  <c r="I62" i="13"/>
  <c r="I47" i="13"/>
  <c r="I50" i="13"/>
  <c r="I56" i="13"/>
  <c r="I55" i="13"/>
  <c r="I57" i="13"/>
  <c r="I54" i="13"/>
  <c r="AD54" i="13" s="1"/>
  <c r="I53" i="13"/>
  <c r="AD53" i="13" s="1"/>
  <c r="AD62" i="13" l="1"/>
  <c r="D19" i="15"/>
  <c r="I19" i="15" s="1"/>
  <c r="I18" i="15"/>
  <c r="I43" i="13"/>
  <c r="A30" i="13" l="1"/>
  <c r="I61" i="13"/>
  <c r="AD61" i="13" s="1"/>
  <c r="D64" i="13"/>
  <c r="D66" i="13"/>
  <c r="D65" i="13"/>
  <c r="M51" i="2"/>
  <c r="L51" i="2"/>
  <c r="K51" i="2"/>
  <c r="J51" i="2"/>
  <c r="I51" i="2"/>
  <c r="H51" i="2"/>
  <c r="F51" i="2"/>
  <c r="E51" i="2"/>
  <c r="M54" i="2"/>
  <c r="L54" i="2"/>
  <c r="K54" i="2"/>
  <c r="J54" i="2"/>
  <c r="I54" i="2"/>
  <c r="H54" i="2"/>
  <c r="F54" i="2"/>
  <c r="E54" i="2"/>
  <c r="I65" i="13"/>
  <c r="I66" i="13"/>
  <c r="I64" i="13"/>
  <c r="AD65" i="13" l="1"/>
  <c r="AD66" i="13"/>
  <c r="AD64" i="13"/>
  <c r="I63" i="13"/>
  <c r="AD63" i="13" s="1"/>
  <c r="I69" i="13"/>
  <c r="I68" i="13" s="1"/>
  <c r="AD68" i="13" s="1"/>
  <c r="E62" i="13" l="1"/>
  <c r="E65" i="13"/>
  <c r="E66" i="13" l="1"/>
  <c r="I33" i="13"/>
  <c r="E234" i="2" l="1"/>
  <c r="F6" i="2"/>
  <c r="E6" i="2"/>
  <c r="F338" i="2"/>
  <c r="E338" i="2"/>
  <c r="F337" i="2"/>
  <c r="E337" i="2"/>
  <c r="F336" i="2"/>
  <c r="E336" i="2"/>
  <c r="F335" i="2"/>
  <c r="E335" i="2"/>
  <c r="F333" i="2"/>
  <c r="E333" i="2"/>
  <c r="F330" i="2"/>
  <c r="E330" i="2"/>
  <c r="F329" i="2"/>
  <c r="E329" i="2"/>
  <c r="F328" i="2"/>
  <c r="E328" i="2"/>
  <c r="F326" i="2"/>
  <c r="E326" i="2"/>
  <c r="F325" i="2"/>
  <c r="E325" i="2"/>
  <c r="F324" i="2"/>
  <c r="E324" i="2"/>
  <c r="F323" i="2"/>
  <c r="E323" i="2"/>
  <c r="F322" i="2"/>
  <c r="E322" i="2"/>
  <c r="F321" i="2"/>
  <c r="E321" i="2"/>
  <c r="F320" i="2"/>
  <c r="E320" i="2"/>
  <c r="F319" i="2"/>
  <c r="E319" i="2"/>
  <c r="F318" i="2"/>
  <c r="E318" i="2"/>
  <c r="F316" i="2"/>
  <c r="E316" i="2"/>
  <c r="F315" i="2"/>
  <c r="E315" i="2"/>
  <c r="F313" i="2"/>
  <c r="E313" i="2"/>
  <c r="F312" i="2"/>
  <c r="E312" i="2"/>
  <c r="F311" i="2"/>
  <c r="E311" i="2"/>
  <c r="F310" i="2"/>
  <c r="E310" i="2"/>
  <c r="F309" i="2"/>
  <c r="E309" i="2"/>
  <c r="F308" i="2"/>
  <c r="E308" i="2"/>
  <c r="F307" i="2"/>
  <c r="E307" i="2"/>
  <c r="F306" i="2"/>
  <c r="E306" i="2"/>
  <c r="F305" i="2"/>
  <c r="E305" i="2"/>
  <c r="F304" i="2"/>
  <c r="E304" i="2"/>
  <c r="F303" i="2"/>
  <c r="E303" i="2"/>
  <c r="F302" i="2"/>
  <c r="E302" i="2"/>
  <c r="F301" i="2"/>
  <c r="E301" i="2"/>
  <c r="F300" i="2"/>
  <c r="E300" i="2"/>
  <c r="F298" i="2"/>
  <c r="E298" i="2"/>
  <c r="F297" i="2"/>
  <c r="E297" i="2"/>
  <c r="F296" i="2"/>
  <c r="E296" i="2"/>
  <c r="F295" i="2"/>
  <c r="E295" i="2"/>
  <c r="F294" i="2"/>
  <c r="E294" i="2"/>
  <c r="F293" i="2"/>
  <c r="E293" i="2"/>
  <c r="F292" i="2"/>
  <c r="E292" i="2"/>
  <c r="F291" i="2"/>
  <c r="E291" i="2"/>
  <c r="F290" i="2"/>
  <c r="E290" i="2"/>
  <c r="F289" i="2"/>
  <c r="E289" i="2"/>
  <c r="F288" i="2"/>
  <c r="E288" i="2"/>
  <c r="F287" i="2"/>
  <c r="E287" i="2"/>
  <c r="F286" i="2"/>
  <c r="E286" i="2"/>
  <c r="F285" i="2"/>
  <c r="E285" i="2"/>
  <c r="F284" i="2"/>
  <c r="E284" i="2"/>
  <c r="F283" i="2"/>
  <c r="E283" i="2"/>
  <c r="F282" i="2"/>
  <c r="E282" i="2"/>
  <c r="F281" i="2"/>
  <c r="E281" i="2"/>
  <c r="F280" i="2"/>
  <c r="E280" i="2"/>
  <c r="F279" i="2"/>
  <c r="E279" i="2"/>
  <c r="F278" i="2"/>
  <c r="E278" i="2"/>
  <c r="F277" i="2"/>
  <c r="E277" i="2"/>
  <c r="F276" i="2"/>
  <c r="E276" i="2"/>
  <c r="F275" i="2"/>
  <c r="E275" i="2"/>
  <c r="F274" i="2"/>
  <c r="E274" i="2"/>
  <c r="F273" i="2"/>
  <c r="E273" i="2"/>
  <c r="F272" i="2"/>
  <c r="E272" i="2"/>
  <c r="F271" i="2"/>
  <c r="E271" i="2"/>
  <c r="F270" i="2"/>
  <c r="E270" i="2"/>
  <c r="F269" i="2"/>
  <c r="E269" i="2"/>
  <c r="F268" i="2"/>
  <c r="E268" i="2"/>
  <c r="F267" i="2"/>
  <c r="E267" i="2"/>
  <c r="F266" i="2"/>
  <c r="E266" i="2"/>
  <c r="F265" i="2"/>
  <c r="E265" i="2"/>
  <c r="F264" i="2"/>
  <c r="E264" i="2"/>
  <c r="F263" i="2"/>
  <c r="E263" i="2"/>
  <c r="F262" i="2"/>
  <c r="E262" i="2"/>
  <c r="F261" i="2"/>
  <c r="E261" i="2"/>
  <c r="F260" i="2"/>
  <c r="E260" i="2"/>
  <c r="F259" i="2"/>
  <c r="E259" i="2"/>
  <c r="F258" i="2"/>
  <c r="E258" i="2"/>
  <c r="F257" i="2"/>
  <c r="E257" i="2"/>
  <c r="F256" i="2"/>
  <c r="E256" i="2"/>
  <c r="F255" i="2"/>
  <c r="E255" i="2"/>
  <c r="F254" i="2"/>
  <c r="E254" i="2"/>
  <c r="F253" i="2"/>
  <c r="E253" i="2"/>
  <c r="F251" i="2"/>
  <c r="E251" i="2"/>
  <c r="F250" i="2"/>
  <c r="E250" i="2"/>
  <c r="F249" i="2"/>
  <c r="E249" i="2"/>
  <c r="F248" i="2"/>
  <c r="E248" i="2"/>
  <c r="F247" i="2"/>
  <c r="E247" i="2"/>
  <c r="F246" i="2"/>
  <c r="E246" i="2"/>
  <c r="F245" i="2"/>
  <c r="E245" i="2"/>
  <c r="F244" i="2"/>
  <c r="E244" i="2"/>
  <c r="F243" i="2"/>
  <c r="E243" i="2"/>
  <c r="F242" i="2"/>
  <c r="E242" i="2"/>
  <c r="F241" i="2"/>
  <c r="E241" i="2"/>
  <c r="F240" i="2"/>
  <c r="E240" i="2"/>
  <c r="F238" i="2"/>
  <c r="E238" i="2"/>
  <c r="F237" i="2"/>
  <c r="E237" i="2"/>
  <c r="F236" i="2"/>
  <c r="E236" i="2"/>
  <c r="F235" i="2"/>
  <c r="E235" i="2"/>
  <c r="F234" i="2"/>
  <c r="F233" i="2"/>
  <c r="E233" i="2"/>
  <c r="F232" i="2"/>
  <c r="E232" i="2"/>
  <c r="F230" i="2"/>
  <c r="E230" i="2"/>
  <c r="F229" i="2"/>
  <c r="E229" i="2"/>
  <c r="F228" i="2"/>
  <c r="E228" i="2"/>
  <c r="F227" i="2"/>
  <c r="E227" i="2"/>
  <c r="F226" i="2"/>
  <c r="E226" i="2"/>
  <c r="F225" i="2"/>
  <c r="E225" i="2"/>
  <c r="F224" i="2"/>
  <c r="E224" i="2"/>
  <c r="F223" i="2"/>
  <c r="E223" i="2"/>
  <c r="F221" i="2"/>
  <c r="E221" i="2"/>
  <c r="F220" i="2"/>
  <c r="E220" i="2"/>
  <c r="F219" i="2"/>
  <c r="E219" i="2"/>
  <c r="F218" i="2"/>
  <c r="E218" i="2"/>
  <c r="F217" i="2"/>
  <c r="E217" i="2"/>
  <c r="F216" i="2"/>
  <c r="E216" i="2"/>
  <c r="F213" i="2"/>
  <c r="E213" i="2"/>
  <c r="F212" i="2"/>
  <c r="E212" i="2"/>
  <c r="F211" i="2"/>
  <c r="E211" i="2"/>
  <c r="F210" i="2"/>
  <c r="E210" i="2"/>
  <c r="F209" i="2"/>
  <c r="E209" i="2"/>
  <c r="F208" i="2"/>
  <c r="E208" i="2"/>
  <c r="F207" i="2"/>
  <c r="E207" i="2"/>
  <c r="F206" i="2"/>
  <c r="E206" i="2"/>
  <c r="F205" i="2"/>
  <c r="E205" i="2"/>
  <c r="F204" i="2"/>
  <c r="E204" i="2"/>
  <c r="F203" i="2"/>
  <c r="E203" i="2"/>
  <c r="F202" i="2"/>
  <c r="E202" i="2"/>
  <c r="F201" i="2"/>
  <c r="E201" i="2"/>
  <c r="F200" i="2"/>
  <c r="E200" i="2"/>
  <c r="F199" i="2"/>
  <c r="E199" i="2"/>
  <c r="F198" i="2"/>
  <c r="E198" i="2"/>
  <c r="F197" i="2"/>
  <c r="E197" i="2"/>
  <c r="F196" i="2"/>
  <c r="E196" i="2"/>
  <c r="F195" i="2"/>
  <c r="E195" i="2"/>
  <c r="F192" i="2"/>
  <c r="E192" i="2"/>
  <c r="F191" i="2"/>
  <c r="E191" i="2"/>
  <c r="F190" i="2"/>
  <c r="E190" i="2"/>
  <c r="F189" i="2"/>
  <c r="E189" i="2"/>
  <c r="F188" i="2"/>
  <c r="E188" i="2"/>
  <c r="F187" i="2"/>
  <c r="E187" i="2"/>
  <c r="F186" i="2"/>
  <c r="E186" i="2"/>
  <c r="F185" i="2"/>
  <c r="E185" i="2"/>
  <c r="F184" i="2"/>
  <c r="E184" i="2"/>
  <c r="F183" i="2"/>
  <c r="E183" i="2"/>
  <c r="F182" i="2"/>
  <c r="E182" i="2"/>
  <c r="F181" i="2"/>
  <c r="E181" i="2"/>
  <c r="F180" i="2"/>
  <c r="E180" i="2"/>
  <c r="F179" i="2"/>
  <c r="E179" i="2"/>
  <c r="F178" i="2"/>
  <c r="E178" i="2"/>
  <c r="F177" i="2"/>
  <c r="E177" i="2"/>
  <c r="F176" i="2"/>
  <c r="E176" i="2"/>
  <c r="F175" i="2"/>
  <c r="E175" i="2"/>
  <c r="F174" i="2"/>
  <c r="E174" i="2"/>
  <c r="F173" i="2"/>
  <c r="E173" i="2"/>
  <c r="F172" i="2"/>
  <c r="E172" i="2"/>
  <c r="F171" i="2"/>
  <c r="E171" i="2"/>
  <c r="F169" i="2"/>
  <c r="E169" i="2"/>
  <c r="F168" i="2"/>
  <c r="E168" i="2"/>
  <c r="F167" i="2"/>
  <c r="E167" i="2"/>
  <c r="F166" i="2"/>
  <c r="E166" i="2"/>
  <c r="F165" i="2"/>
  <c r="E165" i="2"/>
  <c r="F164" i="2"/>
  <c r="E164" i="2"/>
  <c r="F163" i="2"/>
  <c r="E163" i="2"/>
  <c r="F162" i="2"/>
  <c r="E162" i="2"/>
  <c r="F161" i="2"/>
  <c r="E161" i="2"/>
  <c r="F160" i="2"/>
  <c r="E160" i="2"/>
  <c r="F159" i="2"/>
  <c r="E159" i="2"/>
  <c r="F157" i="2"/>
  <c r="E157" i="2"/>
  <c r="F156" i="2"/>
  <c r="E156" i="2"/>
  <c r="F155" i="2"/>
  <c r="E155" i="2"/>
  <c r="F154" i="2"/>
  <c r="E154" i="2"/>
  <c r="F152" i="2"/>
  <c r="E152" i="2"/>
  <c r="F151" i="2"/>
  <c r="E151" i="2"/>
  <c r="F150" i="2"/>
  <c r="E150" i="2"/>
  <c r="F149" i="2"/>
  <c r="E149" i="2"/>
  <c r="F148" i="2"/>
  <c r="E148" i="2"/>
  <c r="F147" i="2"/>
  <c r="E147" i="2"/>
  <c r="F145" i="2"/>
  <c r="E145" i="2"/>
  <c r="F144" i="2"/>
  <c r="E144" i="2"/>
  <c r="F143" i="2"/>
  <c r="E143" i="2"/>
  <c r="F142" i="2"/>
  <c r="E142" i="2"/>
  <c r="F141" i="2"/>
  <c r="E141" i="2"/>
  <c r="F140" i="2"/>
  <c r="E140" i="2"/>
  <c r="F139" i="2"/>
  <c r="E139" i="2"/>
  <c r="F138" i="2"/>
  <c r="E138" i="2"/>
  <c r="F137" i="2"/>
  <c r="E137" i="2"/>
  <c r="F136" i="2"/>
  <c r="E136" i="2"/>
  <c r="F135" i="2"/>
  <c r="E135" i="2"/>
  <c r="F134" i="2"/>
  <c r="E134" i="2"/>
  <c r="F132" i="2"/>
  <c r="E132" i="2"/>
  <c r="F131" i="2"/>
  <c r="E131" i="2"/>
  <c r="F130" i="2"/>
  <c r="E130" i="2"/>
  <c r="F129" i="2"/>
  <c r="E129" i="2"/>
  <c r="F128" i="2"/>
  <c r="E128" i="2"/>
  <c r="F127" i="2"/>
  <c r="E127" i="2"/>
  <c r="F126" i="2"/>
  <c r="E126" i="2"/>
  <c r="F125" i="2"/>
  <c r="E125" i="2"/>
  <c r="F124" i="2"/>
  <c r="E124" i="2"/>
  <c r="F122" i="2"/>
  <c r="E122" i="2"/>
  <c r="F121" i="2"/>
  <c r="E121" i="2"/>
  <c r="F120" i="2"/>
  <c r="E120" i="2"/>
  <c r="F119" i="2"/>
  <c r="E119" i="2"/>
  <c r="F118" i="2"/>
  <c r="E118" i="2"/>
  <c r="F117" i="2"/>
  <c r="E117" i="2"/>
  <c r="F116" i="2"/>
  <c r="E116" i="2"/>
  <c r="F115" i="2"/>
  <c r="E115" i="2"/>
  <c r="F114" i="2"/>
  <c r="E114" i="2"/>
  <c r="F113" i="2"/>
  <c r="E113" i="2"/>
  <c r="F111" i="2"/>
  <c r="E111" i="2"/>
  <c r="F110" i="2"/>
  <c r="E110" i="2"/>
  <c r="F109" i="2"/>
  <c r="E109" i="2"/>
  <c r="F108" i="2"/>
  <c r="E108" i="2"/>
  <c r="F107" i="2"/>
  <c r="E107" i="2"/>
  <c r="F106" i="2"/>
  <c r="E106" i="2"/>
  <c r="F105" i="2"/>
  <c r="E105" i="2"/>
  <c r="F104" i="2"/>
  <c r="E104" i="2"/>
  <c r="F103" i="2"/>
  <c r="E103" i="2"/>
  <c r="F102" i="2"/>
  <c r="E102" i="2"/>
  <c r="F100" i="2"/>
  <c r="E100" i="2"/>
  <c r="F99" i="2"/>
  <c r="E99" i="2"/>
  <c r="F98" i="2"/>
  <c r="E98" i="2"/>
  <c r="F97" i="2"/>
  <c r="E97" i="2"/>
  <c r="F96" i="2"/>
  <c r="E96" i="2"/>
  <c r="F94" i="2"/>
  <c r="E94" i="2"/>
  <c r="F93" i="2"/>
  <c r="E93" i="2"/>
  <c r="F92" i="2"/>
  <c r="E92" i="2"/>
  <c r="F91" i="2"/>
  <c r="E91" i="2"/>
  <c r="F90" i="2"/>
  <c r="E90" i="2"/>
  <c r="F89" i="2"/>
  <c r="E89" i="2"/>
  <c r="F87" i="2"/>
  <c r="E87" i="2"/>
  <c r="F86" i="2"/>
  <c r="E86" i="2"/>
  <c r="F85" i="2"/>
  <c r="E85" i="2"/>
  <c r="F84" i="2"/>
  <c r="E84" i="2"/>
  <c r="F82" i="2"/>
  <c r="E82" i="2"/>
  <c r="F81" i="2"/>
  <c r="E81" i="2"/>
  <c r="F80" i="2"/>
  <c r="E80" i="2"/>
  <c r="F79" i="2"/>
  <c r="E79" i="2"/>
  <c r="F78" i="2"/>
  <c r="E78" i="2"/>
  <c r="F77" i="2"/>
  <c r="E77" i="2"/>
  <c r="F76" i="2"/>
  <c r="E76" i="2"/>
  <c r="F75" i="2"/>
  <c r="E75" i="2"/>
  <c r="F74" i="2"/>
  <c r="E74" i="2"/>
  <c r="F73" i="2"/>
  <c r="E73" i="2"/>
  <c r="F72" i="2"/>
  <c r="E72" i="2"/>
  <c r="F71" i="2"/>
  <c r="E71" i="2"/>
  <c r="F70" i="2"/>
  <c r="E70" i="2"/>
  <c r="F69" i="2"/>
  <c r="E69" i="2"/>
  <c r="F68" i="2"/>
  <c r="E68" i="2"/>
  <c r="F67" i="2"/>
  <c r="E67" i="2"/>
  <c r="F66" i="2"/>
  <c r="E66" i="2"/>
  <c r="F65" i="2"/>
  <c r="E65" i="2"/>
  <c r="F64" i="2"/>
  <c r="E64" i="2"/>
  <c r="F63" i="2"/>
  <c r="E63" i="2"/>
  <c r="F61" i="2"/>
  <c r="E61" i="2"/>
  <c r="F60" i="2"/>
  <c r="E60" i="2"/>
  <c r="F59" i="2"/>
  <c r="E59" i="2"/>
  <c r="F58" i="2"/>
  <c r="E58" i="2"/>
  <c r="F56" i="2"/>
  <c r="E56" i="2"/>
  <c r="F52" i="2"/>
  <c r="E52" i="2"/>
  <c r="F53" i="2"/>
  <c r="E53" i="2"/>
  <c r="F49" i="2"/>
  <c r="E49" i="2"/>
  <c r="F48" i="2"/>
  <c r="E48" i="2"/>
  <c r="F47" i="2"/>
  <c r="E47" i="2"/>
  <c r="F46" i="2"/>
  <c r="E46" i="2"/>
  <c r="F45" i="2"/>
  <c r="E45" i="2"/>
  <c r="F43" i="2"/>
  <c r="E43" i="2"/>
  <c r="F41" i="2"/>
  <c r="E41" i="2"/>
  <c r="F40" i="2"/>
  <c r="E40" i="2"/>
  <c r="F39" i="2"/>
  <c r="E39" i="2"/>
  <c r="F38" i="2"/>
  <c r="E38" i="2"/>
  <c r="F37" i="2"/>
  <c r="E37" i="2"/>
  <c r="F36" i="2"/>
  <c r="E36" i="2"/>
  <c r="F35" i="2"/>
  <c r="E35" i="2"/>
  <c r="F33" i="2"/>
  <c r="E33" i="2"/>
  <c r="F32" i="2"/>
  <c r="E32" i="2"/>
  <c r="F31" i="2"/>
  <c r="E31" i="2"/>
  <c r="F30" i="2"/>
  <c r="E30" i="2"/>
  <c r="F29" i="2"/>
  <c r="E29" i="2"/>
  <c r="F28" i="2"/>
  <c r="E28" i="2"/>
  <c r="F27" i="2"/>
  <c r="E27" i="2"/>
  <c r="F26" i="2"/>
  <c r="E26" i="2"/>
  <c r="F24" i="2"/>
  <c r="E24" i="2"/>
  <c r="F23" i="2"/>
  <c r="E23" i="2"/>
  <c r="F21" i="2"/>
  <c r="E21" i="2"/>
  <c r="F20" i="2"/>
  <c r="E20" i="2"/>
  <c r="F19" i="2"/>
  <c r="E19" i="2"/>
  <c r="F18" i="2"/>
  <c r="E18" i="2"/>
  <c r="F17" i="2"/>
  <c r="E17" i="2"/>
  <c r="F16" i="2"/>
  <c r="F15" i="2"/>
  <c r="E15" i="2"/>
  <c r="F14" i="2"/>
  <c r="E14" i="2"/>
  <c r="F11" i="2"/>
  <c r="E11" i="2"/>
  <c r="F10" i="2"/>
  <c r="E10" i="2"/>
  <c r="F9" i="2"/>
  <c r="E9" i="2"/>
  <c r="F8" i="2"/>
  <c r="E8" i="2"/>
  <c r="F7" i="2"/>
  <c r="E7" i="2"/>
  <c r="G25" i="2" l="1"/>
  <c r="F25" i="2" l="1"/>
  <c r="E25" i="2"/>
  <c r="H303" i="2"/>
  <c r="I303" i="2"/>
  <c r="J303" i="2"/>
  <c r="K303" i="2"/>
  <c r="L303" i="2"/>
  <c r="M303" i="2"/>
  <c r="E114" i="6" l="1"/>
  <c r="E112" i="6"/>
  <c r="E113" i="6"/>
  <c r="E180" i="6" l="1"/>
  <c r="H180" i="6"/>
  <c r="H169" i="2"/>
  <c r="I169" i="2"/>
  <c r="J169" i="2"/>
  <c r="K169" i="2"/>
  <c r="L169" i="2"/>
  <c r="M169" i="2"/>
  <c r="C84" i="5"/>
  <c r="G84" i="5" s="1"/>
  <c r="H335" i="2"/>
  <c r="I335" i="2"/>
  <c r="J335" i="2"/>
  <c r="K335" i="2"/>
  <c r="L335" i="2"/>
  <c r="M335" i="2"/>
  <c r="H313" i="2"/>
  <c r="I313" i="2"/>
  <c r="J313" i="2"/>
  <c r="K313" i="2"/>
  <c r="L313" i="2"/>
  <c r="M313" i="2"/>
  <c r="D57" i="13"/>
  <c r="AD57" i="13" s="1"/>
  <c r="D55" i="13"/>
  <c r="AD55" i="13" s="1"/>
  <c r="D56" i="13"/>
  <c r="AD56" i="13" s="1"/>
  <c r="C38" i="5"/>
  <c r="G38" i="5" s="1"/>
  <c r="Y180" i="6" l="1"/>
  <c r="H178" i="6"/>
  <c r="AD31" i="13"/>
  <c r="M23" i="2"/>
  <c r="L23" i="2"/>
  <c r="K23" i="2"/>
  <c r="J23" i="2"/>
  <c r="I23" i="2"/>
  <c r="H23" i="2"/>
  <c r="H315" i="2" l="1"/>
  <c r="I315" i="2"/>
  <c r="J315" i="2"/>
  <c r="K315" i="2"/>
  <c r="L315" i="2"/>
  <c r="M315" i="2"/>
  <c r="E28" i="7"/>
  <c r="I28" i="7" s="1"/>
  <c r="I7" i="7"/>
  <c r="H46" i="2" l="1"/>
  <c r="I46" i="2"/>
  <c r="J46" i="2"/>
  <c r="K46" i="2"/>
  <c r="L46" i="2"/>
  <c r="M46" i="2"/>
  <c r="H47" i="2"/>
  <c r="I47" i="2"/>
  <c r="J47" i="2"/>
  <c r="K47" i="2"/>
  <c r="L47" i="2"/>
  <c r="M47" i="2"/>
  <c r="H48" i="2"/>
  <c r="I48" i="2"/>
  <c r="J48" i="2"/>
  <c r="K48" i="2"/>
  <c r="L48" i="2"/>
  <c r="M48" i="2"/>
  <c r="H49" i="2"/>
  <c r="I49" i="2"/>
  <c r="J49" i="2"/>
  <c r="K49" i="2"/>
  <c r="L49" i="2"/>
  <c r="M49" i="2"/>
  <c r="M45" i="2"/>
  <c r="L45" i="2"/>
  <c r="K45" i="2"/>
  <c r="J45" i="2"/>
  <c r="I45" i="2"/>
  <c r="H45" i="2"/>
  <c r="H43" i="2"/>
  <c r="H302" i="2" l="1"/>
  <c r="I302" i="2"/>
  <c r="J302" i="2"/>
  <c r="K302" i="2"/>
  <c r="L302" i="2"/>
  <c r="M302" i="2"/>
  <c r="M301" i="2"/>
  <c r="L301" i="2"/>
  <c r="K301" i="2"/>
  <c r="J301" i="2"/>
  <c r="I301" i="2"/>
  <c r="H301" i="2"/>
  <c r="D102" i="5"/>
  <c r="C45" i="5" l="1"/>
  <c r="G45" i="5" s="1"/>
  <c r="C46" i="5"/>
  <c r="G46" i="5" s="1"/>
  <c r="C44" i="5"/>
  <c r="G44" i="5" s="1"/>
  <c r="H223" i="2" l="1"/>
  <c r="I223" i="2"/>
  <c r="J223" i="2"/>
  <c r="K223" i="2"/>
  <c r="L223" i="2"/>
  <c r="M223" i="2"/>
  <c r="E30" i="7" l="1"/>
  <c r="I30" i="7" s="1"/>
  <c r="H310" i="2"/>
  <c r="I310" i="2"/>
  <c r="J310" i="2"/>
  <c r="K310" i="2"/>
  <c r="L310" i="2"/>
  <c r="M310" i="2"/>
  <c r="E33" i="6" l="1"/>
  <c r="H33" i="6"/>
  <c r="Y33" i="6" l="1"/>
  <c r="H31" i="6"/>
  <c r="F33" i="6"/>
  <c r="G33" i="6" s="1"/>
  <c r="G31" i="6" s="1"/>
  <c r="H216" i="6"/>
  <c r="H217" i="6"/>
  <c r="H24" i="4" l="1"/>
  <c r="H6" i="4"/>
  <c r="I6" i="4" l="1"/>
  <c r="E100" i="6"/>
  <c r="H100" i="6"/>
  <c r="H101" i="6"/>
  <c r="Y100" i="6" l="1"/>
  <c r="E217" i="6"/>
  <c r="Y217" i="6" s="1"/>
  <c r="H135" i="6" l="1"/>
  <c r="H196" i="2"/>
  <c r="I196" i="2"/>
  <c r="J196" i="2"/>
  <c r="K196" i="2"/>
  <c r="L196" i="2"/>
  <c r="M196" i="2"/>
  <c r="H197" i="2"/>
  <c r="I197" i="2"/>
  <c r="J197" i="2"/>
  <c r="K197" i="2"/>
  <c r="L197" i="2"/>
  <c r="M197" i="2"/>
  <c r="H198" i="2"/>
  <c r="I198" i="2"/>
  <c r="J198" i="2"/>
  <c r="K198" i="2"/>
  <c r="L198" i="2"/>
  <c r="M198" i="2"/>
  <c r="H199" i="2"/>
  <c r="I199" i="2"/>
  <c r="J199" i="2"/>
  <c r="K199" i="2"/>
  <c r="L199" i="2"/>
  <c r="M199" i="2"/>
  <c r="H200" i="2"/>
  <c r="I200" i="2"/>
  <c r="J200" i="2"/>
  <c r="K200" i="2"/>
  <c r="L200" i="2"/>
  <c r="M200" i="2"/>
  <c r="H201" i="2"/>
  <c r="I201" i="2"/>
  <c r="J201" i="2"/>
  <c r="K201" i="2"/>
  <c r="L201" i="2"/>
  <c r="M201" i="2"/>
  <c r="E101" i="6"/>
  <c r="Y101" i="6" s="1"/>
  <c r="H232" i="2"/>
  <c r="I232" i="2"/>
  <c r="J232" i="2"/>
  <c r="K232" i="2"/>
  <c r="L232" i="2"/>
  <c r="M232" i="2"/>
  <c r="H233" i="2"/>
  <c r="I233" i="2"/>
  <c r="J233" i="2"/>
  <c r="K233" i="2"/>
  <c r="L233" i="2"/>
  <c r="M233" i="2"/>
  <c r="H234" i="2"/>
  <c r="I234" i="2"/>
  <c r="J234" i="2"/>
  <c r="K234" i="2"/>
  <c r="L234" i="2"/>
  <c r="M234" i="2"/>
  <c r="H235" i="2"/>
  <c r="I235" i="2"/>
  <c r="J235" i="2"/>
  <c r="K235" i="2"/>
  <c r="L235" i="2"/>
  <c r="M235" i="2"/>
  <c r="H236" i="2"/>
  <c r="I236" i="2"/>
  <c r="J236" i="2"/>
  <c r="K236" i="2"/>
  <c r="L236" i="2"/>
  <c r="M236" i="2"/>
  <c r="H237" i="2"/>
  <c r="I237" i="2"/>
  <c r="J237" i="2"/>
  <c r="K237" i="2"/>
  <c r="L237" i="2"/>
  <c r="M237" i="2"/>
  <c r="H238" i="2"/>
  <c r="I238" i="2"/>
  <c r="J238" i="2"/>
  <c r="K238" i="2"/>
  <c r="L238" i="2"/>
  <c r="M238" i="2"/>
  <c r="H240" i="2"/>
  <c r="I240" i="2"/>
  <c r="J240" i="2"/>
  <c r="K240" i="2"/>
  <c r="L240" i="2"/>
  <c r="M240" i="2"/>
  <c r="H241" i="2"/>
  <c r="I241" i="2"/>
  <c r="J241" i="2"/>
  <c r="K241" i="2"/>
  <c r="L241" i="2"/>
  <c r="M241" i="2"/>
  <c r="H242" i="2"/>
  <c r="I242" i="2"/>
  <c r="J242" i="2"/>
  <c r="K242" i="2"/>
  <c r="L242" i="2"/>
  <c r="M242" i="2"/>
  <c r="H243" i="2"/>
  <c r="I243" i="2"/>
  <c r="J243" i="2"/>
  <c r="K243" i="2"/>
  <c r="L243" i="2"/>
  <c r="M243" i="2"/>
  <c r="H244" i="2"/>
  <c r="I244" i="2"/>
  <c r="J244" i="2"/>
  <c r="K244" i="2"/>
  <c r="L244" i="2"/>
  <c r="M244" i="2"/>
  <c r="H245" i="2"/>
  <c r="I245" i="2"/>
  <c r="J245" i="2"/>
  <c r="K245" i="2"/>
  <c r="L245" i="2"/>
  <c r="M245" i="2"/>
  <c r="H246" i="2"/>
  <c r="I246" i="2"/>
  <c r="J246" i="2"/>
  <c r="K246" i="2"/>
  <c r="L246" i="2"/>
  <c r="M246" i="2"/>
  <c r="H112" i="6"/>
  <c r="Y112" i="6" s="1"/>
  <c r="H113" i="6"/>
  <c r="Y113" i="6" s="1"/>
  <c r="H114" i="6"/>
  <c r="Y114" i="6" s="1"/>
  <c r="E115" i="6"/>
  <c r="H115" i="6"/>
  <c r="E116" i="6"/>
  <c r="H116" i="6"/>
  <c r="E117" i="6"/>
  <c r="H117" i="6"/>
  <c r="E118" i="6"/>
  <c r="H118" i="6"/>
  <c r="E122" i="6"/>
  <c r="H122" i="6"/>
  <c r="E123" i="6"/>
  <c r="H123" i="6"/>
  <c r="E124" i="6"/>
  <c r="H124" i="6"/>
  <c r="E125" i="6"/>
  <c r="H125" i="6"/>
  <c r="E126" i="6"/>
  <c r="H126" i="6"/>
  <c r="E127" i="6"/>
  <c r="H127" i="6"/>
  <c r="E128" i="6"/>
  <c r="H128" i="6"/>
  <c r="Y127" i="6" l="1"/>
  <c r="Y125" i="6"/>
  <c r="Y123" i="6"/>
  <c r="Y126" i="6"/>
  <c r="Y124" i="6"/>
  <c r="Y118" i="6"/>
  <c r="Y116" i="6"/>
  <c r="Y117" i="6"/>
  <c r="Y115" i="6"/>
  <c r="Y128" i="6"/>
  <c r="Y122" i="6"/>
  <c r="F113" i="6"/>
  <c r="G113" i="6" s="1"/>
  <c r="F117" i="6"/>
  <c r="G117" i="6" s="1"/>
  <c r="F127" i="6"/>
  <c r="G127" i="6" s="1"/>
  <c r="F123" i="6"/>
  <c r="G123" i="6" s="1"/>
  <c r="H120" i="6"/>
  <c r="F116" i="6"/>
  <c r="G116" i="6" s="1"/>
  <c r="F124" i="6"/>
  <c r="G124" i="6" s="1"/>
  <c r="F115" i="6"/>
  <c r="G115" i="6" s="1"/>
  <c r="H110" i="6"/>
  <c r="H60" i="6"/>
  <c r="H59" i="6"/>
  <c r="Y59" i="6" s="1"/>
  <c r="H182" i="2"/>
  <c r="I182" i="2"/>
  <c r="J182" i="2"/>
  <c r="K182" i="2"/>
  <c r="L182" i="2"/>
  <c r="M182" i="2"/>
  <c r="H183" i="2"/>
  <c r="I183" i="2"/>
  <c r="J183" i="2"/>
  <c r="K183" i="2"/>
  <c r="L183" i="2"/>
  <c r="M183" i="2"/>
  <c r="H184" i="2"/>
  <c r="I184" i="2"/>
  <c r="J184" i="2"/>
  <c r="K184" i="2"/>
  <c r="L184" i="2"/>
  <c r="M184" i="2"/>
  <c r="H185" i="2"/>
  <c r="I185" i="2"/>
  <c r="J185" i="2"/>
  <c r="K185" i="2"/>
  <c r="L185" i="2"/>
  <c r="M185" i="2"/>
  <c r="H185" i="6"/>
  <c r="H184" i="6"/>
  <c r="Y60" i="6" l="1"/>
  <c r="Y58" i="6"/>
  <c r="H35" i="6"/>
  <c r="E29" i="6"/>
  <c r="H29" i="6"/>
  <c r="E19" i="6"/>
  <c r="E20" i="6" s="1"/>
  <c r="E17" i="6"/>
  <c r="E18" i="6" s="1"/>
  <c r="H20" i="6"/>
  <c r="H18" i="6"/>
  <c r="E10" i="6"/>
  <c r="E11" i="6" s="1"/>
  <c r="E8" i="6"/>
  <c r="E9" i="6" s="1"/>
  <c r="E6" i="6"/>
  <c r="E7" i="6" s="1"/>
  <c r="M178" i="2"/>
  <c r="L178" i="2"/>
  <c r="K178" i="2"/>
  <c r="J178" i="2"/>
  <c r="H178" i="2"/>
  <c r="M177" i="2"/>
  <c r="L177" i="2"/>
  <c r="K177" i="2"/>
  <c r="J177" i="2"/>
  <c r="I177" i="2"/>
  <c r="H177" i="2"/>
  <c r="M176" i="2"/>
  <c r="L176" i="2"/>
  <c r="K176" i="2"/>
  <c r="J176" i="2"/>
  <c r="I176" i="2"/>
  <c r="H176" i="2"/>
  <c r="M175" i="2"/>
  <c r="L175" i="2"/>
  <c r="K175" i="2"/>
  <c r="J175" i="2"/>
  <c r="I175" i="2"/>
  <c r="H175" i="2"/>
  <c r="H173" i="2"/>
  <c r="I173" i="2"/>
  <c r="J173" i="2"/>
  <c r="K173" i="2"/>
  <c r="L173" i="2"/>
  <c r="M173" i="2"/>
  <c r="H13" i="6"/>
  <c r="H11" i="6"/>
  <c r="H10" i="6"/>
  <c r="H9" i="6"/>
  <c r="H179" i="2"/>
  <c r="I179" i="2"/>
  <c r="J179" i="2"/>
  <c r="K179" i="2"/>
  <c r="L179" i="2"/>
  <c r="M179" i="2"/>
  <c r="H27" i="6" l="1"/>
  <c r="Y29" i="6"/>
  <c r="H4" i="6"/>
  <c r="Y10" i="6"/>
  <c r="Y8" i="6"/>
  <c r="Y9" i="6"/>
  <c r="Y6" i="6"/>
  <c r="Y18" i="6"/>
  <c r="Y11" i="6"/>
  <c r="Y7" i="6"/>
  <c r="Y19" i="6"/>
  <c r="Y20" i="6"/>
  <c r="Y17" i="6"/>
  <c r="H15" i="6"/>
  <c r="M336" i="2"/>
  <c r="L336" i="2"/>
  <c r="K336" i="2"/>
  <c r="J336" i="2"/>
  <c r="I336" i="2"/>
  <c r="H336" i="2"/>
  <c r="M337" i="2"/>
  <c r="L337" i="2"/>
  <c r="K337" i="2"/>
  <c r="J337" i="2"/>
  <c r="I337" i="2"/>
  <c r="H337" i="2"/>
  <c r="I21" i="15" l="1"/>
  <c r="I20" i="15"/>
  <c r="I28" i="15"/>
  <c r="G72" i="10"/>
  <c r="I34" i="15"/>
  <c r="I33" i="15"/>
  <c r="I32" i="15"/>
  <c r="I31" i="15"/>
  <c r="I30" i="15"/>
  <c r="I29" i="15"/>
  <c r="M330" i="2"/>
  <c r="L330" i="2"/>
  <c r="K330" i="2"/>
  <c r="J330" i="2"/>
  <c r="I330" i="2"/>
  <c r="H330" i="2"/>
  <c r="H328" i="2"/>
  <c r="I328" i="2"/>
  <c r="J328" i="2"/>
  <c r="K328" i="2"/>
  <c r="L328" i="2"/>
  <c r="M328" i="2"/>
  <c r="H329" i="2"/>
  <c r="I329" i="2"/>
  <c r="J329" i="2"/>
  <c r="K329" i="2"/>
  <c r="L329" i="2"/>
  <c r="M329" i="2"/>
  <c r="I7" i="15" l="1"/>
  <c r="I8" i="15"/>
  <c r="D22" i="15"/>
  <c r="I9" i="15" l="1"/>
  <c r="I22" i="15"/>
  <c r="D23" i="15"/>
  <c r="D24" i="15" l="1"/>
  <c r="I23" i="15"/>
  <c r="I11" i="15" l="1"/>
  <c r="D25" i="15"/>
  <c r="I24" i="15"/>
  <c r="M172" i="2"/>
  <c r="L172" i="2"/>
  <c r="K172" i="2"/>
  <c r="J172" i="2"/>
  <c r="I172" i="2"/>
  <c r="H172" i="2"/>
  <c r="C49" i="5"/>
  <c r="G49" i="5" s="1"/>
  <c r="C50" i="5"/>
  <c r="G50" i="5" s="1"/>
  <c r="C51" i="5"/>
  <c r="G51" i="5" s="1"/>
  <c r="C52" i="5"/>
  <c r="G52" i="5" s="1"/>
  <c r="C53" i="5"/>
  <c r="G53" i="5" s="1"/>
  <c r="C56" i="5"/>
  <c r="G56" i="5" s="1"/>
  <c r="C57" i="5"/>
  <c r="G57" i="5" s="1"/>
  <c r="C58" i="5"/>
  <c r="G58" i="5" s="1"/>
  <c r="C59" i="5"/>
  <c r="G59" i="5" s="1"/>
  <c r="C55" i="5"/>
  <c r="G55" i="5" s="1"/>
  <c r="C48" i="5"/>
  <c r="G48" i="5" s="1"/>
  <c r="H18" i="4"/>
  <c r="H12" i="4"/>
  <c r="H4" i="4" s="1"/>
  <c r="M86" i="2"/>
  <c r="L86" i="2"/>
  <c r="K86" i="2"/>
  <c r="J86" i="2"/>
  <c r="I86" i="2"/>
  <c r="H86" i="2"/>
  <c r="H84" i="2"/>
  <c r="I84" i="2"/>
  <c r="J84" i="2"/>
  <c r="K84" i="2"/>
  <c r="L84" i="2"/>
  <c r="M84" i="2"/>
  <c r="H85" i="2"/>
  <c r="I85" i="2"/>
  <c r="J85" i="2"/>
  <c r="K85" i="2"/>
  <c r="L85" i="2"/>
  <c r="M85" i="2"/>
  <c r="I12" i="15" l="1"/>
  <c r="I25" i="15"/>
  <c r="D26" i="15"/>
  <c r="C42" i="5"/>
  <c r="G42" i="5" s="1"/>
  <c r="C41" i="5"/>
  <c r="G41" i="5" s="1"/>
  <c r="C40" i="5"/>
  <c r="G40" i="5" s="1"/>
  <c r="C36" i="5"/>
  <c r="G36" i="5" s="1"/>
  <c r="C37" i="5"/>
  <c r="G37" i="5" s="1"/>
  <c r="C35" i="5"/>
  <c r="G35" i="5" s="1"/>
  <c r="D27" i="15" l="1"/>
  <c r="I26" i="15"/>
  <c r="I27" i="15" l="1"/>
  <c r="I4" i="15" s="1"/>
  <c r="D46" i="5"/>
  <c r="F46" i="5" s="1"/>
  <c r="H78" i="2" l="1"/>
  <c r="I78" i="2"/>
  <c r="J78" i="2"/>
  <c r="K78" i="2"/>
  <c r="L78" i="2"/>
  <c r="M78" i="2"/>
  <c r="C14" i="5"/>
  <c r="G14" i="5" s="1"/>
  <c r="C13" i="5"/>
  <c r="G13" i="5" s="1"/>
  <c r="M64" i="2"/>
  <c r="L64" i="2"/>
  <c r="K64" i="2"/>
  <c r="J64" i="2"/>
  <c r="I64" i="2"/>
  <c r="H64" i="2"/>
  <c r="A32" i="13" l="1"/>
  <c r="M27" i="2"/>
  <c r="L27" i="2"/>
  <c r="K27" i="2"/>
  <c r="J27" i="2"/>
  <c r="I27" i="2"/>
  <c r="H27" i="2"/>
  <c r="M15" i="2"/>
  <c r="L15" i="2"/>
  <c r="K15" i="2"/>
  <c r="J15" i="2"/>
  <c r="I15" i="2"/>
  <c r="H15" i="2"/>
  <c r="D46" i="13" l="1"/>
  <c r="AD46" i="13" s="1"/>
  <c r="D47" i="13"/>
  <c r="AD47" i="13" s="1"/>
  <c r="D48" i="13"/>
  <c r="AD48" i="13" s="1"/>
  <c r="D49" i="13"/>
  <c r="AD49" i="13" s="1"/>
  <c r="D50" i="13"/>
  <c r="AD50" i="13" s="1"/>
  <c r="I59" i="13"/>
  <c r="D59" i="13"/>
  <c r="M43" i="2"/>
  <c r="L43" i="2"/>
  <c r="K43" i="2"/>
  <c r="J43" i="2"/>
  <c r="I43" i="2"/>
  <c r="I39" i="13"/>
  <c r="AD59" i="13" l="1"/>
  <c r="E25" i="7"/>
  <c r="I25" i="7" s="1"/>
  <c r="E45" i="6" l="1"/>
  <c r="G3" i="7" l="1"/>
  <c r="I27" i="13" l="1"/>
  <c r="I23" i="13"/>
  <c r="I22" i="13"/>
  <c r="D30" i="13"/>
  <c r="M24" i="2"/>
  <c r="L24" i="2"/>
  <c r="K24" i="2"/>
  <c r="J24" i="2"/>
  <c r="I24" i="2"/>
  <c r="H24" i="2"/>
  <c r="G30" i="13"/>
  <c r="H30" i="13" s="1"/>
  <c r="I28" i="13"/>
  <c r="I42" i="13"/>
  <c r="AD30" i="13" l="1"/>
  <c r="E30" i="13"/>
  <c r="I52" i="13"/>
  <c r="AD52" i="13" s="1"/>
  <c r="H50" i="6" l="1"/>
  <c r="Y50" i="6" s="1"/>
  <c r="H55" i="6"/>
  <c r="Y55" i="6" s="1"/>
  <c r="H71" i="6"/>
  <c r="H61" i="6"/>
  <c r="H82" i="6"/>
  <c r="H70" i="6"/>
  <c r="H72" i="6"/>
  <c r="H73" i="6"/>
  <c r="H66" i="6"/>
  <c r="H65" i="6"/>
  <c r="H57" i="6" l="1"/>
  <c r="Y61" i="6"/>
  <c r="Y65" i="6"/>
  <c r="Y63" i="6"/>
  <c r="H186" i="6"/>
  <c r="H187" i="6"/>
  <c r="H161" i="6"/>
  <c r="H162" i="6"/>
  <c r="H45" i="6"/>
  <c r="Y45" i="6" s="1"/>
  <c r="H47" i="6"/>
  <c r="Y47" i="6" s="1"/>
  <c r="H48" i="6"/>
  <c r="H49" i="6"/>
  <c r="H51" i="6"/>
  <c r="Y51" i="6" s="1"/>
  <c r="H54" i="6"/>
  <c r="Y54" i="6" s="1"/>
  <c r="H182" i="6" l="1"/>
  <c r="H43" i="6"/>
  <c r="H212" i="6"/>
  <c r="H191" i="6"/>
  <c r="E195" i="6"/>
  <c r="Y195" i="6" s="1"/>
  <c r="G9" i="8" l="1"/>
  <c r="G12" i="8"/>
  <c r="H181" i="2" l="1"/>
  <c r="I181" i="2"/>
  <c r="J181" i="2"/>
  <c r="K181" i="2"/>
  <c r="L181" i="2"/>
  <c r="M181" i="2"/>
  <c r="M87" i="2"/>
  <c r="L87" i="2"/>
  <c r="K87" i="2"/>
  <c r="J87" i="2"/>
  <c r="I87" i="2"/>
  <c r="H87" i="2"/>
  <c r="C21" i="5" l="1"/>
  <c r="G21" i="5" s="1"/>
  <c r="C20" i="5"/>
  <c r="G20" i="5" s="1"/>
  <c r="C17" i="5"/>
  <c r="G17" i="5" s="1"/>
  <c r="C19" i="5"/>
  <c r="G19" i="5" s="1"/>
  <c r="C18" i="5"/>
  <c r="G18" i="5" s="1"/>
  <c r="H67" i="2"/>
  <c r="I67" i="2"/>
  <c r="J67" i="2"/>
  <c r="K67" i="2"/>
  <c r="L67" i="2"/>
  <c r="M67" i="2"/>
  <c r="I45" i="13" l="1"/>
  <c r="AD45" i="13" s="1"/>
  <c r="H36" i="2" l="1"/>
  <c r="I36" i="2"/>
  <c r="H37" i="2"/>
  <c r="I37" i="2"/>
  <c r="H38" i="2"/>
  <c r="I38" i="2"/>
  <c r="H39" i="2"/>
  <c r="I39" i="2"/>
  <c r="H40" i="2"/>
  <c r="I40" i="2"/>
  <c r="H41" i="2"/>
  <c r="I41" i="2"/>
  <c r="I17" i="13" l="1"/>
  <c r="I16" i="13" s="1"/>
  <c r="I15" i="13"/>
  <c r="J24" i="4" l="1"/>
  <c r="H61" i="2"/>
  <c r="I61" i="2"/>
  <c r="J61" i="2"/>
  <c r="K61" i="2"/>
  <c r="L61" i="2"/>
  <c r="M61" i="2"/>
  <c r="K24" i="4" l="1"/>
  <c r="I5" i="7"/>
  <c r="H132" i="6" l="1"/>
  <c r="H145" i="6"/>
  <c r="H160" i="6"/>
  <c r="H142" i="6"/>
  <c r="H153" i="6"/>
  <c r="H148" i="6"/>
  <c r="H147" i="6"/>
  <c r="H146" i="6"/>
  <c r="H144" i="6"/>
  <c r="H143" i="6"/>
  <c r="H136" i="6"/>
  <c r="H138" i="6"/>
  <c r="H133" i="6"/>
  <c r="H134" i="6"/>
  <c r="H137" i="6"/>
  <c r="H97" i="6"/>
  <c r="H92" i="6"/>
  <c r="H107" i="6"/>
  <c r="H88" i="6"/>
  <c r="H87" i="6"/>
  <c r="H86" i="6"/>
  <c r="H84" i="6" l="1"/>
  <c r="H130" i="6"/>
  <c r="H140" i="6"/>
  <c r="E142" i="6"/>
  <c r="Y142" i="6" s="1"/>
  <c r="E166" i="6" l="1"/>
  <c r="E144" i="6" l="1"/>
  <c r="Y144" i="6" s="1"/>
  <c r="E145" i="6"/>
  <c r="Y145" i="6" s="1"/>
  <c r="E146" i="6"/>
  <c r="Y146" i="6" s="1"/>
  <c r="E147" i="6"/>
  <c r="Y147" i="6" s="1"/>
  <c r="E148" i="6"/>
  <c r="Y148" i="6" s="1"/>
  <c r="E133" i="6"/>
  <c r="Y133" i="6" s="1"/>
  <c r="E134" i="6"/>
  <c r="Y134" i="6" s="1"/>
  <c r="E135" i="6"/>
  <c r="Y135" i="6" s="1"/>
  <c r="E136" i="6"/>
  <c r="Y136" i="6" s="1"/>
  <c r="E137" i="6"/>
  <c r="Y137" i="6" s="1"/>
  <c r="E138" i="6"/>
  <c r="Y138" i="6" s="1"/>
  <c r="E201" i="6" l="1"/>
  <c r="H201" i="6"/>
  <c r="F201" i="6" s="1"/>
  <c r="E202" i="6"/>
  <c r="H202" i="6"/>
  <c r="F202" i="6" s="1"/>
  <c r="E203" i="6"/>
  <c r="H203" i="6"/>
  <c r="F203" i="6" s="1"/>
  <c r="E204" i="6"/>
  <c r="H204" i="6"/>
  <c r="F204" i="6" s="1"/>
  <c r="E205" i="6"/>
  <c r="H205" i="6"/>
  <c r="F205" i="6" s="1"/>
  <c r="E206" i="6"/>
  <c r="H206" i="6"/>
  <c r="F206" i="6" s="1"/>
  <c r="E207" i="6"/>
  <c r="H207" i="6"/>
  <c r="F207" i="6" s="1"/>
  <c r="E208" i="6"/>
  <c r="H208" i="6"/>
  <c r="F208" i="6" s="1"/>
  <c r="E209" i="6"/>
  <c r="H209" i="6"/>
  <c r="F209" i="6" s="1"/>
  <c r="E210" i="6"/>
  <c r="H210" i="6"/>
  <c r="F210" i="6" s="1"/>
  <c r="E211" i="6"/>
  <c r="E212" i="6"/>
  <c r="H277" i="2"/>
  <c r="I277" i="2"/>
  <c r="J277" i="2"/>
  <c r="K277" i="2"/>
  <c r="L277" i="2"/>
  <c r="M277" i="2"/>
  <c r="H278" i="2"/>
  <c r="I278" i="2"/>
  <c r="J278" i="2"/>
  <c r="K278" i="2"/>
  <c r="L278" i="2"/>
  <c r="M278" i="2"/>
  <c r="H279" i="2"/>
  <c r="I279" i="2"/>
  <c r="J279" i="2"/>
  <c r="K279" i="2"/>
  <c r="L279" i="2"/>
  <c r="M279" i="2"/>
  <c r="H280" i="2"/>
  <c r="I280" i="2"/>
  <c r="J280" i="2"/>
  <c r="K280" i="2"/>
  <c r="L280" i="2"/>
  <c r="M280" i="2"/>
  <c r="H281" i="2"/>
  <c r="I281" i="2"/>
  <c r="J281" i="2"/>
  <c r="K281" i="2"/>
  <c r="L281" i="2"/>
  <c r="M281" i="2"/>
  <c r="H282" i="2"/>
  <c r="I282" i="2"/>
  <c r="J282" i="2"/>
  <c r="K282" i="2"/>
  <c r="L282" i="2"/>
  <c r="M282" i="2"/>
  <c r="H283" i="2"/>
  <c r="I283" i="2"/>
  <c r="J283" i="2"/>
  <c r="K283" i="2"/>
  <c r="L283" i="2"/>
  <c r="M283" i="2"/>
  <c r="H284" i="2"/>
  <c r="I284" i="2"/>
  <c r="J284" i="2"/>
  <c r="K284" i="2"/>
  <c r="L284" i="2"/>
  <c r="M284" i="2"/>
  <c r="H285" i="2"/>
  <c r="I285" i="2"/>
  <c r="J285" i="2"/>
  <c r="K285" i="2"/>
  <c r="L285" i="2"/>
  <c r="M285" i="2"/>
  <c r="H286" i="2"/>
  <c r="I286" i="2"/>
  <c r="J286" i="2"/>
  <c r="K286" i="2"/>
  <c r="L286" i="2"/>
  <c r="M286" i="2"/>
  <c r="H287" i="2"/>
  <c r="I287" i="2"/>
  <c r="J287" i="2"/>
  <c r="K287" i="2"/>
  <c r="L287" i="2"/>
  <c r="M287" i="2"/>
  <c r="H288" i="2"/>
  <c r="I288" i="2"/>
  <c r="J288" i="2"/>
  <c r="K288" i="2"/>
  <c r="L288" i="2"/>
  <c r="M288" i="2"/>
  <c r="G209" i="6" l="1"/>
  <c r="G207" i="6"/>
  <c r="G205" i="6"/>
  <c r="G203" i="6"/>
  <c r="G210" i="6"/>
  <c r="G208" i="6"/>
  <c r="G206" i="6"/>
  <c r="G204" i="6"/>
  <c r="G202" i="6"/>
  <c r="H199" i="6"/>
  <c r="G201" i="6"/>
  <c r="G70" i="10" l="1"/>
  <c r="M338" i="2"/>
  <c r="L338" i="2"/>
  <c r="K338" i="2"/>
  <c r="J338" i="2"/>
  <c r="I338" i="2"/>
  <c r="H338" i="2"/>
  <c r="M296" i="2"/>
  <c r="L296" i="2"/>
  <c r="K296" i="2"/>
  <c r="J296" i="2"/>
  <c r="I296" i="2"/>
  <c r="H296" i="2"/>
  <c r="M295" i="2"/>
  <c r="L295" i="2"/>
  <c r="K295" i="2"/>
  <c r="J295" i="2"/>
  <c r="I295" i="2"/>
  <c r="H295" i="2"/>
  <c r="M294" i="2"/>
  <c r="L294" i="2"/>
  <c r="K294" i="2"/>
  <c r="J294" i="2"/>
  <c r="I294" i="2"/>
  <c r="H294" i="2"/>
  <c r="M293" i="2"/>
  <c r="L293" i="2"/>
  <c r="K293" i="2"/>
  <c r="J293" i="2"/>
  <c r="I293" i="2"/>
  <c r="H293" i="2"/>
  <c r="M292" i="2"/>
  <c r="L292" i="2"/>
  <c r="K292" i="2"/>
  <c r="J292" i="2"/>
  <c r="I292" i="2"/>
  <c r="H292" i="2"/>
  <c r="M291" i="2"/>
  <c r="L291" i="2"/>
  <c r="K291" i="2"/>
  <c r="J291" i="2"/>
  <c r="I291" i="2"/>
  <c r="H291" i="2"/>
  <c r="M290" i="2"/>
  <c r="L290" i="2"/>
  <c r="K290" i="2"/>
  <c r="J290" i="2"/>
  <c r="I290" i="2"/>
  <c r="H290" i="2"/>
  <c r="M289" i="2"/>
  <c r="L289" i="2"/>
  <c r="K289" i="2"/>
  <c r="J289" i="2"/>
  <c r="I289" i="2"/>
  <c r="H289" i="2"/>
  <c r="M39" i="2"/>
  <c r="L39" i="2"/>
  <c r="K39" i="2"/>
  <c r="J39" i="2"/>
  <c r="E21" i="7"/>
  <c r="I21" i="7" s="1"/>
  <c r="E20" i="7"/>
  <c r="I20" i="7" s="1"/>
  <c r="M305" i="2"/>
  <c r="L305" i="2"/>
  <c r="K305" i="2"/>
  <c r="J305" i="2"/>
  <c r="I305" i="2"/>
  <c r="H305" i="2"/>
  <c r="M309" i="2"/>
  <c r="L309" i="2"/>
  <c r="K309" i="2"/>
  <c r="J309" i="2"/>
  <c r="I309" i="2"/>
  <c r="H309" i="2"/>
  <c r="M308" i="2"/>
  <c r="L308" i="2"/>
  <c r="K308" i="2"/>
  <c r="J308" i="2"/>
  <c r="I308" i="2"/>
  <c r="H308" i="2"/>
  <c r="H196" i="6"/>
  <c r="F196" i="6" s="1"/>
  <c r="E196" i="6"/>
  <c r="E192" i="6"/>
  <c r="Y192" i="6" s="1"/>
  <c r="M275" i="2"/>
  <c r="L275" i="2"/>
  <c r="K275" i="2"/>
  <c r="J275" i="2"/>
  <c r="I275" i="2"/>
  <c r="H275" i="2"/>
  <c r="M271" i="2"/>
  <c r="L271" i="2"/>
  <c r="K271" i="2"/>
  <c r="J271" i="2"/>
  <c r="I271" i="2"/>
  <c r="H271" i="2"/>
  <c r="E186" i="6"/>
  <c r="E187" i="6"/>
  <c r="E185" i="6"/>
  <c r="E184" i="6"/>
  <c r="M269" i="2"/>
  <c r="L269" i="2"/>
  <c r="K269" i="2"/>
  <c r="J269" i="2"/>
  <c r="I269" i="2"/>
  <c r="H269" i="2"/>
  <c r="M268" i="2"/>
  <c r="L268" i="2"/>
  <c r="K268" i="2"/>
  <c r="J268" i="2"/>
  <c r="I268" i="2"/>
  <c r="H268" i="2"/>
  <c r="M257" i="2"/>
  <c r="L257" i="2"/>
  <c r="K257" i="2"/>
  <c r="J257" i="2"/>
  <c r="I257" i="2"/>
  <c r="H257" i="2"/>
  <c r="H166" i="6"/>
  <c r="Y166" i="6" s="1"/>
  <c r="H167" i="6"/>
  <c r="H164" i="6"/>
  <c r="H163" i="6"/>
  <c r="E162" i="6"/>
  <c r="Y162" i="6" s="1"/>
  <c r="E163" i="6"/>
  <c r="E164" i="6"/>
  <c r="Y164" i="6" s="1"/>
  <c r="M254" i="2"/>
  <c r="L254" i="2"/>
  <c r="K254" i="2"/>
  <c r="J254" i="2"/>
  <c r="I254" i="2"/>
  <c r="H254" i="2"/>
  <c r="M82" i="2"/>
  <c r="L82" i="2"/>
  <c r="K82" i="2"/>
  <c r="J82" i="2"/>
  <c r="I82" i="2"/>
  <c r="H82" i="2"/>
  <c r="C39" i="5"/>
  <c r="G39" i="5" s="1"/>
  <c r="M80" i="2"/>
  <c r="L80" i="2"/>
  <c r="K80" i="2"/>
  <c r="J80" i="2"/>
  <c r="I80" i="2"/>
  <c r="H80" i="2"/>
  <c r="M79" i="2"/>
  <c r="L79" i="2"/>
  <c r="K79" i="2"/>
  <c r="J79" i="2"/>
  <c r="I79" i="2"/>
  <c r="H79" i="2"/>
  <c r="M53" i="2"/>
  <c r="L53" i="2"/>
  <c r="K53" i="2"/>
  <c r="J53" i="2"/>
  <c r="I53" i="2"/>
  <c r="H53" i="2"/>
  <c r="M35" i="2"/>
  <c r="L35" i="2"/>
  <c r="K35" i="2"/>
  <c r="J35" i="2"/>
  <c r="I35" i="2"/>
  <c r="H35" i="2"/>
  <c r="M10" i="2"/>
  <c r="L10" i="2"/>
  <c r="K10" i="2"/>
  <c r="J10" i="2"/>
  <c r="I10" i="2"/>
  <c r="H10" i="2"/>
  <c r="M41" i="2"/>
  <c r="L41" i="2"/>
  <c r="K41" i="2"/>
  <c r="J41" i="2"/>
  <c r="E24" i="7"/>
  <c r="I24" i="7" s="1"/>
  <c r="E23" i="7"/>
  <c r="I23" i="7" s="1"/>
  <c r="M312" i="2"/>
  <c r="L312" i="2"/>
  <c r="K312" i="2"/>
  <c r="J312" i="2"/>
  <c r="I312" i="2"/>
  <c r="H312" i="2"/>
  <c r="M311" i="2"/>
  <c r="L311" i="2"/>
  <c r="K311" i="2"/>
  <c r="J311" i="2"/>
  <c r="I311" i="2"/>
  <c r="H311" i="2"/>
  <c r="M267" i="2"/>
  <c r="L267" i="2"/>
  <c r="K267" i="2"/>
  <c r="J267" i="2"/>
  <c r="I267" i="2"/>
  <c r="H267" i="2"/>
  <c r="M266" i="2"/>
  <c r="L266" i="2"/>
  <c r="K266" i="2"/>
  <c r="J266" i="2"/>
  <c r="I266" i="2"/>
  <c r="H266" i="2"/>
  <c r="E216" i="6"/>
  <c r="Y216" i="6" s="1"/>
  <c r="E197" i="6"/>
  <c r="M276" i="2"/>
  <c r="L276" i="2"/>
  <c r="K276" i="2"/>
  <c r="J276" i="2"/>
  <c r="I276" i="2"/>
  <c r="H276" i="2"/>
  <c r="H176" i="6"/>
  <c r="H175" i="6"/>
  <c r="H174" i="6"/>
  <c r="H173" i="6"/>
  <c r="H172" i="6"/>
  <c r="H171" i="6"/>
  <c r="E172" i="6"/>
  <c r="E173" i="6"/>
  <c r="E174" i="6"/>
  <c r="E175" i="6"/>
  <c r="E176" i="6"/>
  <c r="Y174" i="6" s="1"/>
  <c r="E171" i="6"/>
  <c r="Y171" i="6" s="1"/>
  <c r="E161" i="6"/>
  <c r="Y161" i="6" s="1"/>
  <c r="E165" i="6"/>
  <c r="E167" i="6"/>
  <c r="E160" i="6"/>
  <c r="Y160" i="6" s="1"/>
  <c r="H165" i="6"/>
  <c r="H156" i="6"/>
  <c r="H155" i="6"/>
  <c r="M264" i="2"/>
  <c r="L264" i="2"/>
  <c r="K264" i="2"/>
  <c r="J264" i="2"/>
  <c r="I264" i="2"/>
  <c r="H264" i="2"/>
  <c r="M263" i="2"/>
  <c r="L263" i="2"/>
  <c r="K263" i="2"/>
  <c r="J263" i="2"/>
  <c r="I263" i="2"/>
  <c r="H263" i="2"/>
  <c r="M261" i="2"/>
  <c r="L261" i="2"/>
  <c r="K261" i="2"/>
  <c r="J261" i="2"/>
  <c r="I261" i="2"/>
  <c r="H261" i="2"/>
  <c r="M260" i="2"/>
  <c r="L260" i="2"/>
  <c r="K260" i="2"/>
  <c r="J260" i="2"/>
  <c r="I260" i="2"/>
  <c r="H260" i="2"/>
  <c r="M258" i="2"/>
  <c r="L258" i="2"/>
  <c r="K258" i="2"/>
  <c r="J258" i="2"/>
  <c r="I258" i="2"/>
  <c r="H258" i="2"/>
  <c r="M256" i="2"/>
  <c r="L256" i="2"/>
  <c r="K256" i="2"/>
  <c r="J256" i="2"/>
  <c r="I256" i="2"/>
  <c r="H256" i="2"/>
  <c r="E156" i="6"/>
  <c r="Y154" i="6" s="1"/>
  <c r="E155" i="6"/>
  <c r="E153" i="6"/>
  <c r="Y153" i="6" s="1"/>
  <c r="E152" i="6"/>
  <c r="Y152" i="6" s="1"/>
  <c r="M250" i="2"/>
  <c r="L250" i="2"/>
  <c r="K250" i="2"/>
  <c r="J250" i="2"/>
  <c r="I250" i="2"/>
  <c r="H250" i="2"/>
  <c r="E143" i="6"/>
  <c r="Y143" i="6" s="1"/>
  <c r="E132" i="6"/>
  <c r="Y132" i="6" s="1"/>
  <c r="E97" i="6"/>
  <c r="Y97" i="6" s="1"/>
  <c r="E96" i="6"/>
  <c r="E95" i="6"/>
  <c r="E94" i="6"/>
  <c r="E93" i="6"/>
  <c r="E92" i="6"/>
  <c r="M221" i="2"/>
  <c r="L221" i="2"/>
  <c r="K221" i="2"/>
  <c r="J221" i="2"/>
  <c r="I221" i="2"/>
  <c r="H221" i="2"/>
  <c r="M220" i="2"/>
  <c r="L220" i="2"/>
  <c r="K220" i="2"/>
  <c r="J220" i="2"/>
  <c r="I220" i="2"/>
  <c r="H220" i="2"/>
  <c r="M219" i="2"/>
  <c r="L219" i="2"/>
  <c r="K219" i="2"/>
  <c r="J219" i="2"/>
  <c r="I219" i="2"/>
  <c r="H219" i="2"/>
  <c r="M218" i="2"/>
  <c r="L218" i="2"/>
  <c r="K218" i="2"/>
  <c r="J218" i="2"/>
  <c r="I218" i="2"/>
  <c r="H218" i="2"/>
  <c r="M217" i="2"/>
  <c r="L217" i="2"/>
  <c r="K217" i="2"/>
  <c r="J217" i="2"/>
  <c r="I217" i="2"/>
  <c r="H217" i="2"/>
  <c r="M216" i="2"/>
  <c r="L216" i="2"/>
  <c r="K216" i="2"/>
  <c r="J216" i="2"/>
  <c r="I216" i="2"/>
  <c r="H216" i="2"/>
  <c r="H96" i="6"/>
  <c r="H95" i="6"/>
  <c r="H94" i="6"/>
  <c r="H93" i="6"/>
  <c r="E102" i="6"/>
  <c r="E103" i="6"/>
  <c r="E104" i="6"/>
  <c r="E105" i="6"/>
  <c r="E106" i="6"/>
  <c r="E107" i="6"/>
  <c r="Y107" i="6" s="1"/>
  <c r="M230" i="2"/>
  <c r="L230" i="2"/>
  <c r="K230" i="2"/>
  <c r="J230" i="2"/>
  <c r="I230" i="2"/>
  <c r="H230" i="2"/>
  <c r="M229" i="2"/>
  <c r="L229" i="2"/>
  <c r="K229" i="2"/>
  <c r="J229" i="2"/>
  <c r="I229" i="2"/>
  <c r="H229" i="2"/>
  <c r="M228" i="2"/>
  <c r="L228" i="2"/>
  <c r="K228" i="2"/>
  <c r="J228" i="2"/>
  <c r="I228" i="2"/>
  <c r="H228" i="2"/>
  <c r="M227" i="2"/>
  <c r="L227" i="2"/>
  <c r="K227" i="2"/>
  <c r="J227" i="2"/>
  <c r="I227" i="2"/>
  <c r="H227" i="2"/>
  <c r="M226" i="2"/>
  <c r="L226" i="2"/>
  <c r="K226" i="2"/>
  <c r="J226" i="2"/>
  <c r="I226" i="2"/>
  <c r="H226" i="2"/>
  <c r="M225" i="2"/>
  <c r="L225" i="2"/>
  <c r="K225" i="2"/>
  <c r="J225" i="2"/>
  <c r="I225" i="2"/>
  <c r="H225" i="2"/>
  <c r="M224" i="2"/>
  <c r="L224" i="2"/>
  <c r="K224" i="2"/>
  <c r="J224" i="2"/>
  <c r="I224" i="2"/>
  <c r="H224" i="2"/>
  <c r="H106" i="6"/>
  <c r="H105" i="6"/>
  <c r="H104" i="6"/>
  <c r="H103" i="6"/>
  <c r="H102" i="6"/>
  <c r="E88" i="6"/>
  <c r="Y88" i="6" s="1"/>
  <c r="E87" i="6"/>
  <c r="E86" i="6"/>
  <c r="Y86" i="6" s="1"/>
  <c r="M213" i="2"/>
  <c r="L213" i="2"/>
  <c r="K213" i="2"/>
  <c r="J213" i="2"/>
  <c r="I213" i="2"/>
  <c r="H213" i="2"/>
  <c r="E78" i="6"/>
  <c r="E79" i="6"/>
  <c r="E80" i="6"/>
  <c r="E81" i="6"/>
  <c r="E82" i="6"/>
  <c r="Y82" i="6" s="1"/>
  <c r="E77" i="6"/>
  <c r="H77" i="6"/>
  <c r="H81" i="6"/>
  <c r="H80" i="6"/>
  <c r="H79" i="6"/>
  <c r="H78" i="6"/>
  <c r="H69" i="6"/>
  <c r="H68" i="6"/>
  <c r="H67" i="6"/>
  <c r="E66" i="6"/>
  <c r="E67" i="6"/>
  <c r="E68" i="6"/>
  <c r="Y68" i="6" s="1"/>
  <c r="E69" i="6"/>
  <c r="E70" i="6"/>
  <c r="Y70" i="6" s="1"/>
  <c r="E71" i="6"/>
  <c r="Y71" i="6" s="1"/>
  <c r="E72" i="6"/>
  <c r="Y72" i="6" s="1"/>
  <c r="E73" i="6"/>
  <c r="Y73" i="6" s="1"/>
  <c r="M208" i="2"/>
  <c r="L208" i="2"/>
  <c r="K208" i="2"/>
  <c r="J208" i="2"/>
  <c r="I208" i="2"/>
  <c r="H208" i="2"/>
  <c r="M207" i="2"/>
  <c r="L207" i="2"/>
  <c r="K207" i="2"/>
  <c r="J207" i="2"/>
  <c r="I207" i="2"/>
  <c r="H207" i="2"/>
  <c r="M206" i="2"/>
  <c r="L206" i="2"/>
  <c r="K206" i="2"/>
  <c r="J206" i="2"/>
  <c r="I206" i="2"/>
  <c r="H206" i="2"/>
  <c r="M205" i="2"/>
  <c r="L205" i="2"/>
  <c r="K205" i="2"/>
  <c r="J205" i="2"/>
  <c r="I205" i="2"/>
  <c r="H205" i="2"/>
  <c r="M204" i="2"/>
  <c r="L204" i="2"/>
  <c r="K204" i="2"/>
  <c r="J204" i="2"/>
  <c r="I204" i="2"/>
  <c r="H204" i="2"/>
  <c r="M203" i="2"/>
  <c r="L203" i="2"/>
  <c r="K203" i="2"/>
  <c r="J203" i="2"/>
  <c r="I203" i="2"/>
  <c r="H203" i="2"/>
  <c r="F61" i="6"/>
  <c r="G61" i="6" s="1"/>
  <c r="F60" i="6"/>
  <c r="G60" i="6" s="1"/>
  <c r="M195" i="2"/>
  <c r="L195" i="2"/>
  <c r="K195" i="2"/>
  <c r="J195" i="2"/>
  <c r="I195" i="2"/>
  <c r="H195" i="2"/>
  <c r="E48" i="6"/>
  <c r="Y48" i="6" s="1"/>
  <c r="E49" i="6"/>
  <c r="Y49" i="6" s="1"/>
  <c r="M192" i="2"/>
  <c r="L192" i="2"/>
  <c r="K192" i="2"/>
  <c r="J192" i="2"/>
  <c r="I192" i="2"/>
  <c r="H192" i="2"/>
  <c r="M189" i="2"/>
  <c r="L189" i="2"/>
  <c r="K189" i="2"/>
  <c r="J189" i="2"/>
  <c r="I189" i="2"/>
  <c r="H189" i="2"/>
  <c r="M188" i="2"/>
  <c r="L188" i="2"/>
  <c r="K188" i="2"/>
  <c r="J188" i="2"/>
  <c r="I188" i="2"/>
  <c r="H188" i="2"/>
  <c r="C94" i="5"/>
  <c r="G94" i="5" s="1"/>
  <c r="C95" i="5"/>
  <c r="G95" i="5" s="1"/>
  <c r="C96" i="5"/>
  <c r="G96" i="5" s="1"/>
  <c r="C97" i="5"/>
  <c r="G97" i="5" s="1"/>
  <c r="H91" i="2"/>
  <c r="M157" i="2"/>
  <c r="L157" i="2"/>
  <c r="K157" i="2"/>
  <c r="J157" i="2"/>
  <c r="I157" i="2"/>
  <c r="H157" i="2"/>
  <c r="M156" i="2"/>
  <c r="L156" i="2"/>
  <c r="K156" i="2"/>
  <c r="J156" i="2"/>
  <c r="I156" i="2"/>
  <c r="H156" i="2"/>
  <c r="M155" i="2"/>
  <c r="L155" i="2"/>
  <c r="K155" i="2"/>
  <c r="J155" i="2"/>
  <c r="I155" i="2"/>
  <c r="H155" i="2"/>
  <c r="M154" i="2"/>
  <c r="L154" i="2"/>
  <c r="K154" i="2"/>
  <c r="J154" i="2"/>
  <c r="I154" i="2"/>
  <c r="H154" i="2"/>
  <c r="G67" i="10"/>
  <c r="M145" i="2"/>
  <c r="L145" i="2"/>
  <c r="K145" i="2"/>
  <c r="J145" i="2"/>
  <c r="I145" i="2"/>
  <c r="H145" i="2"/>
  <c r="D17" i="13"/>
  <c r="AD17" i="13" s="1"/>
  <c r="D7" i="13"/>
  <c r="AD7" i="13" s="1"/>
  <c r="M14" i="2"/>
  <c r="L14" i="2"/>
  <c r="K14" i="2"/>
  <c r="J14" i="2"/>
  <c r="I14" i="2"/>
  <c r="H14" i="2"/>
  <c r="C107" i="5"/>
  <c r="G107" i="5" s="1"/>
  <c r="M168" i="2"/>
  <c r="L168" i="2"/>
  <c r="K168" i="2"/>
  <c r="J168" i="2"/>
  <c r="I168" i="2"/>
  <c r="H168" i="2"/>
  <c r="M297" i="2"/>
  <c r="L297" i="2"/>
  <c r="K297" i="2"/>
  <c r="J297" i="2"/>
  <c r="I297" i="2"/>
  <c r="H297" i="2"/>
  <c r="M298" i="2"/>
  <c r="L298" i="2"/>
  <c r="K298" i="2"/>
  <c r="J298" i="2"/>
  <c r="I298" i="2"/>
  <c r="H298" i="2"/>
  <c r="E13" i="6"/>
  <c r="Y13" i="6" s="1"/>
  <c r="E12" i="6"/>
  <c r="Y12" i="6" s="1"/>
  <c r="C15" i="8"/>
  <c r="G15" i="8" s="1"/>
  <c r="C14" i="8"/>
  <c r="G14" i="8" s="1"/>
  <c r="C13" i="8"/>
  <c r="G13" i="8" s="1"/>
  <c r="C11" i="8"/>
  <c r="G11" i="8" s="1"/>
  <c r="C10" i="8"/>
  <c r="G10" i="8" s="1"/>
  <c r="C8" i="8"/>
  <c r="G8" i="8" s="1"/>
  <c r="C7" i="8"/>
  <c r="G7" i="8" s="1"/>
  <c r="C6" i="8"/>
  <c r="G6" i="8" s="1"/>
  <c r="E18" i="7"/>
  <c r="I18" i="7" s="1"/>
  <c r="E19" i="7"/>
  <c r="I19" i="7" s="1"/>
  <c r="E9" i="7"/>
  <c r="I9" i="7" s="1"/>
  <c r="E10" i="7"/>
  <c r="I10" i="7" s="1"/>
  <c r="E6" i="7"/>
  <c r="I6" i="7" s="1"/>
  <c r="E194" i="6"/>
  <c r="Y194" i="6" s="1"/>
  <c r="E193" i="6"/>
  <c r="E191" i="6"/>
  <c r="Y189" i="6" s="1"/>
  <c r="C104" i="5"/>
  <c r="G104" i="5" s="1"/>
  <c r="C105" i="5"/>
  <c r="G105" i="5" s="1"/>
  <c r="C106" i="5"/>
  <c r="G106" i="5" s="1"/>
  <c r="C108" i="5"/>
  <c r="G108" i="5" s="1"/>
  <c r="C101" i="5"/>
  <c r="G101" i="5" s="1"/>
  <c r="C102" i="5"/>
  <c r="G102" i="5" s="1"/>
  <c r="C103" i="5"/>
  <c r="G103" i="5" s="1"/>
  <c r="C100" i="5"/>
  <c r="G100" i="5" s="1"/>
  <c r="C99" i="5"/>
  <c r="G99" i="5" s="1"/>
  <c r="C91" i="5"/>
  <c r="G91" i="5" s="1"/>
  <c r="C86" i="5"/>
  <c r="G86" i="5" s="1"/>
  <c r="C87" i="5"/>
  <c r="G87" i="5" s="1"/>
  <c r="C88" i="5"/>
  <c r="G88" i="5" s="1"/>
  <c r="C89" i="5"/>
  <c r="G89" i="5" s="1"/>
  <c r="C75" i="5"/>
  <c r="G75" i="5" s="1"/>
  <c r="C76" i="5"/>
  <c r="G76" i="5" s="1"/>
  <c r="C77" i="5"/>
  <c r="G77" i="5" s="1"/>
  <c r="C78" i="5"/>
  <c r="G78" i="5" s="1"/>
  <c r="C79" i="5"/>
  <c r="G79" i="5" s="1"/>
  <c r="C80" i="5"/>
  <c r="G80" i="5" s="1"/>
  <c r="C81" i="5"/>
  <c r="G81" i="5" s="1"/>
  <c r="C82" i="5"/>
  <c r="G82" i="5" s="1"/>
  <c r="C83" i="5"/>
  <c r="G83" i="5" s="1"/>
  <c r="M100" i="2"/>
  <c r="L100" i="2"/>
  <c r="K100" i="2"/>
  <c r="J100" i="2"/>
  <c r="I100" i="2"/>
  <c r="H100" i="2"/>
  <c r="M99" i="2"/>
  <c r="L99" i="2"/>
  <c r="K99" i="2"/>
  <c r="J99" i="2"/>
  <c r="I99" i="2"/>
  <c r="H99" i="2"/>
  <c r="M98" i="2"/>
  <c r="L98" i="2"/>
  <c r="K98" i="2"/>
  <c r="J98" i="2"/>
  <c r="I98" i="2"/>
  <c r="H98" i="2"/>
  <c r="M97" i="2"/>
  <c r="L97" i="2"/>
  <c r="K97" i="2"/>
  <c r="J97" i="2"/>
  <c r="I97" i="2"/>
  <c r="H97" i="2"/>
  <c r="M96" i="2"/>
  <c r="L96" i="2"/>
  <c r="K96" i="2"/>
  <c r="J96" i="2"/>
  <c r="I96" i="2"/>
  <c r="H96" i="2"/>
  <c r="C73" i="5"/>
  <c r="G73" i="5" s="1"/>
  <c r="C72" i="5"/>
  <c r="G72" i="5" s="1"/>
  <c r="C71" i="5"/>
  <c r="G71" i="5" s="1"/>
  <c r="C70" i="5"/>
  <c r="G70" i="5" s="1"/>
  <c r="C69" i="5"/>
  <c r="G69" i="5" s="1"/>
  <c r="C68" i="5"/>
  <c r="G68" i="5" s="1"/>
  <c r="C66" i="5"/>
  <c r="G66" i="5" s="1"/>
  <c r="C65" i="5"/>
  <c r="G65" i="5" s="1"/>
  <c r="C63" i="5"/>
  <c r="G63" i="5" s="1"/>
  <c r="C62" i="5"/>
  <c r="G62" i="5" s="1"/>
  <c r="C61" i="5"/>
  <c r="G61" i="5" s="1"/>
  <c r="J90" i="2"/>
  <c r="M94" i="2"/>
  <c r="L94" i="2"/>
  <c r="K94" i="2"/>
  <c r="J94" i="2"/>
  <c r="I94" i="2"/>
  <c r="H94" i="2"/>
  <c r="M93" i="2"/>
  <c r="L93" i="2"/>
  <c r="K93" i="2"/>
  <c r="J93" i="2"/>
  <c r="I93" i="2"/>
  <c r="H93" i="2"/>
  <c r="M92" i="2"/>
  <c r="L92" i="2"/>
  <c r="K92" i="2"/>
  <c r="J92" i="2"/>
  <c r="I92" i="2"/>
  <c r="H92" i="2"/>
  <c r="M91" i="2"/>
  <c r="L91" i="2"/>
  <c r="K91" i="2"/>
  <c r="J91" i="2"/>
  <c r="I91" i="2"/>
  <c r="M90" i="2"/>
  <c r="L90" i="2"/>
  <c r="K90" i="2"/>
  <c r="I90" i="2"/>
  <c r="H90" i="2"/>
  <c r="M89" i="2"/>
  <c r="L89" i="2"/>
  <c r="K89" i="2"/>
  <c r="J89" i="2"/>
  <c r="I89" i="2"/>
  <c r="H89" i="2"/>
  <c r="C32" i="5"/>
  <c r="G32" i="5" s="1"/>
  <c r="C34" i="5"/>
  <c r="G34" i="5" s="1"/>
  <c r="C33" i="5"/>
  <c r="G33" i="5" s="1"/>
  <c r="C31" i="5"/>
  <c r="G31" i="5" s="1"/>
  <c r="C30" i="5"/>
  <c r="G30" i="5" s="1"/>
  <c r="C29" i="5"/>
  <c r="G29" i="5" s="1"/>
  <c r="C28" i="5"/>
  <c r="G28" i="5" s="1"/>
  <c r="C27" i="5"/>
  <c r="G27" i="5" s="1"/>
  <c r="C26" i="5"/>
  <c r="G26" i="5" s="1"/>
  <c r="C25" i="5"/>
  <c r="G25" i="5" s="1"/>
  <c r="C24" i="5"/>
  <c r="G24" i="5" s="1"/>
  <c r="C23" i="5"/>
  <c r="G23" i="5" s="1"/>
  <c r="C16" i="5"/>
  <c r="G16" i="5" s="1"/>
  <c r="C15" i="5"/>
  <c r="G15" i="5" s="1"/>
  <c r="C12" i="5"/>
  <c r="G12" i="5" s="1"/>
  <c r="C10" i="5"/>
  <c r="C7" i="5"/>
  <c r="J18" i="4"/>
  <c r="K18" i="4" s="1"/>
  <c r="J12" i="4"/>
  <c r="K12" i="4" s="1"/>
  <c r="J6" i="4"/>
  <c r="K6" i="4" s="1"/>
  <c r="D70" i="13"/>
  <c r="AD70" i="13" s="1"/>
  <c r="D69" i="13"/>
  <c r="AD69" i="13" s="1"/>
  <c r="D43" i="13"/>
  <c r="AD43" i="13" s="1"/>
  <c r="D42" i="13"/>
  <c r="AD42" i="13" s="1"/>
  <c r="D41" i="13"/>
  <c r="AD41" i="13" s="1"/>
  <c r="D40" i="13"/>
  <c r="AD40" i="13" s="1"/>
  <c r="D39" i="13"/>
  <c r="AD39" i="13" s="1"/>
  <c r="D38" i="13"/>
  <c r="AD38" i="13" s="1"/>
  <c r="D37" i="13"/>
  <c r="D35" i="13"/>
  <c r="AD35" i="13" s="1"/>
  <c r="D34" i="13"/>
  <c r="AD34" i="13" s="1"/>
  <c r="D33" i="13"/>
  <c r="AD33" i="13" s="1"/>
  <c r="D32" i="13"/>
  <c r="AD32" i="13" s="1"/>
  <c r="D28" i="13"/>
  <c r="AD28" i="13" s="1"/>
  <c r="D27" i="13"/>
  <c r="AD27" i="13" s="1"/>
  <c r="D26" i="13"/>
  <c r="AD26" i="13" s="1"/>
  <c r="D25" i="13"/>
  <c r="AD25" i="13" s="1"/>
  <c r="D23" i="13"/>
  <c r="AD23" i="13" s="1"/>
  <c r="D24" i="13"/>
  <c r="AD24" i="13" s="1"/>
  <c r="D22" i="13"/>
  <c r="AD22" i="13" s="1"/>
  <c r="D21" i="13"/>
  <c r="AD21" i="13" s="1"/>
  <c r="D19" i="13"/>
  <c r="AD19" i="13" s="1"/>
  <c r="D18" i="13"/>
  <c r="AD18" i="13" s="1"/>
  <c r="D15" i="13"/>
  <c r="AD15" i="13" s="1"/>
  <c r="D14" i="13"/>
  <c r="AD14" i="13" s="1"/>
  <c r="D13" i="13"/>
  <c r="AD13" i="13" s="1"/>
  <c r="D12" i="13"/>
  <c r="AD12" i="13" s="1"/>
  <c r="D9" i="13"/>
  <c r="AD9" i="13" s="1"/>
  <c r="D11" i="13"/>
  <c r="AD11" i="13" s="1"/>
  <c r="D10" i="13"/>
  <c r="I6" i="13"/>
  <c r="M321" i="2"/>
  <c r="L321" i="2"/>
  <c r="K321" i="2"/>
  <c r="J321" i="2"/>
  <c r="I321" i="2"/>
  <c r="H321" i="2"/>
  <c r="M320" i="2"/>
  <c r="L320" i="2"/>
  <c r="K320" i="2"/>
  <c r="J320" i="2"/>
  <c r="I320" i="2"/>
  <c r="H320" i="2"/>
  <c r="M212" i="2"/>
  <c r="L212" i="2"/>
  <c r="K212" i="2"/>
  <c r="J212" i="2"/>
  <c r="I212" i="2"/>
  <c r="H212" i="2"/>
  <c r="I18" i="4"/>
  <c r="C36" i="4"/>
  <c r="F36" i="4"/>
  <c r="I6" i="2"/>
  <c r="J6" i="2"/>
  <c r="K6" i="2"/>
  <c r="L6" i="2"/>
  <c r="M6" i="2"/>
  <c r="H7" i="2"/>
  <c r="I7" i="2"/>
  <c r="J7" i="2"/>
  <c r="K7" i="2"/>
  <c r="L7" i="2"/>
  <c r="M7" i="2"/>
  <c r="H8" i="2"/>
  <c r="J8" i="2"/>
  <c r="K8" i="2"/>
  <c r="L8" i="2"/>
  <c r="M8" i="2"/>
  <c r="H9" i="2"/>
  <c r="I9" i="2"/>
  <c r="J9" i="2"/>
  <c r="K9" i="2"/>
  <c r="L9" i="2"/>
  <c r="M9" i="2"/>
  <c r="H11" i="2"/>
  <c r="I11" i="2"/>
  <c r="J11" i="2"/>
  <c r="K11" i="2"/>
  <c r="L11" i="2"/>
  <c r="M11" i="2"/>
  <c r="H16" i="2"/>
  <c r="I16" i="2"/>
  <c r="J16" i="2"/>
  <c r="K16" i="2"/>
  <c r="L16" i="2"/>
  <c r="M16" i="2"/>
  <c r="H17" i="2"/>
  <c r="I17" i="2"/>
  <c r="J17" i="2"/>
  <c r="K17" i="2"/>
  <c r="L17" i="2"/>
  <c r="M17" i="2"/>
  <c r="H18" i="2"/>
  <c r="I18" i="2"/>
  <c r="J18" i="2"/>
  <c r="K18" i="2"/>
  <c r="L18" i="2"/>
  <c r="M18" i="2"/>
  <c r="H19" i="2"/>
  <c r="I19" i="2"/>
  <c r="J19" i="2"/>
  <c r="K19" i="2"/>
  <c r="L19" i="2"/>
  <c r="M19" i="2"/>
  <c r="H20" i="2"/>
  <c r="I20" i="2"/>
  <c r="J20" i="2"/>
  <c r="K20" i="2"/>
  <c r="L20" i="2"/>
  <c r="M20" i="2"/>
  <c r="H21" i="2"/>
  <c r="I21" i="2"/>
  <c r="J21" i="2"/>
  <c r="K21" i="2"/>
  <c r="L21" i="2"/>
  <c r="M21" i="2"/>
  <c r="H25" i="2"/>
  <c r="I25" i="2"/>
  <c r="J25" i="2"/>
  <c r="K25" i="2"/>
  <c r="L25" i="2"/>
  <c r="M25" i="2"/>
  <c r="H26" i="2"/>
  <c r="I26" i="2"/>
  <c r="J26" i="2"/>
  <c r="K26" i="2"/>
  <c r="L26" i="2"/>
  <c r="M26" i="2"/>
  <c r="H28" i="2"/>
  <c r="I28" i="2"/>
  <c r="J28" i="2"/>
  <c r="K28" i="2"/>
  <c r="L28" i="2"/>
  <c r="M28" i="2"/>
  <c r="H29" i="2"/>
  <c r="I29" i="2"/>
  <c r="J29" i="2"/>
  <c r="K29" i="2"/>
  <c r="L29" i="2"/>
  <c r="M29" i="2"/>
  <c r="H30" i="2"/>
  <c r="I30" i="2"/>
  <c r="J30" i="2"/>
  <c r="K30" i="2"/>
  <c r="L30" i="2"/>
  <c r="M30" i="2"/>
  <c r="H31" i="2"/>
  <c r="I31" i="2"/>
  <c r="J31" i="2"/>
  <c r="K31" i="2"/>
  <c r="L31" i="2"/>
  <c r="M31" i="2"/>
  <c r="H32" i="2"/>
  <c r="I32" i="2"/>
  <c r="J32" i="2"/>
  <c r="K32" i="2"/>
  <c r="L32" i="2"/>
  <c r="M32" i="2"/>
  <c r="H33" i="2"/>
  <c r="I33" i="2"/>
  <c r="J33" i="2"/>
  <c r="K33" i="2"/>
  <c r="L33" i="2"/>
  <c r="M33" i="2"/>
  <c r="J36" i="2"/>
  <c r="K36" i="2"/>
  <c r="L36" i="2"/>
  <c r="M36" i="2"/>
  <c r="J37" i="2"/>
  <c r="K37" i="2"/>
  <c r="L37" i="2"/>
  <c r="M37" i="2"/>
  <c r="J38" i="2"/>
  <c r="K38" i="2"/>
  <c r="L38" i="2"/>
  <c r="M38" i="2"/>
  <c r="J40" i="2"/>
  <c r="K40" i="2"/>
  <c r="L40" i="2"/>
  <c r="M40" i="2"/>
  <c r="H52" i="2"/>
  <c r="I52" i="2"/>
  <c r="J52" i="2"/>
  <c r="K52" i="2"/>
  <c r="L52" i="2"/>
  <c r="M52" i="2"/>
  <c r="H56" i="2"/>
  <c r="I56" i="2"/>
  <c r="J56" i="2"/>
  <c r="K56" i="2"/>
  <c r="L56" i="2"/>
  <c r="M56" i="2"/>
  <c r="H58" i="2"/>
  <c r="I58" i="2"/>
  <c r="J58" i="2"/>
  <c r="K58" i="2"/>
  <c r="L58" i="2"/>
  <c r="M58" i="2"/>
  <c r="H59" i="2"/>
  <c r="I59" i="2"/>
  <c r="J59" i="2"/>
  <c r="K59" i="2"/>
  <c r="L59" i="2"/>
  <c r="M59" i="2"/>
  <c r="H60" i="2"/>
  <c r="I60" i="2"/>
  <c r="J60" i="2"/>
  <c r="K60" i="2"/>
  <c r="L60" i="2"/>
  <c r="M60" i="2"/>
  <c r="H63" i="2"/>
  <c r="I63" i="2"/>
  <c r="J63" i="2"/>
  <c r="K63" i="2"/>
  <c r="L63" i="2"/>
  <c r="M63" i="2"/>
  <c r="H65" i="2"/>
  <c r="I65" i="2"/>
  <c r="J65" i="2"/>
  <c r="K65" i="2"/>
  <c r="L65" i="2"/>
  <c r="M65" i="2"/>
  <c r="H66" i="2"/>
  <c r="I66" i="2"/>
  <c r="J66" i="2"/>
  <c r="K66" i="2"/>
  <c r="L66" i="2"/>
  <c r="M66" i="2"/>
  <c r="H68" i="2"/>
  <c r="I68" i="2"/>
  <c r="J68" i="2"/>
  <c r="K68" i="2"/>
  <c r="L68" i="2"/>
  <c r="M68" i="2"/>
  <c r="H69" i="2"/>
  <c r="I69" i="2"/>
  <c r="J69" i="2"/>
  <c r="K69" i="2"/>
  <c r="L69" i="2"/>
  <c r="M69" i="2"/>
  <c r="H70" i="2"/>
  <c r="I70" i="2"/>
  <c r="J70" i="2"/>
  <c r="K70" i="2"/>
  <c r="L70" i="2"/>
  <c r="M70" i="2"/>
  <c r="H71" i="2"/>
  <c r="I71" i="2"/>
  <c r="J71" i="2"/>
  <c r="K71" i="2"/>
  <c r="L71" i="2"/>
  <c r="M71" i="2"/>
  <c r="H72" i="2"/>
  <c r="I72" i="2"/>
  <c r="J72" i="2"/>
  <c r="K72" i="2"/>
  <c r="L72" i="2"/>
  <c r="M72" i="2"/>
  <c r="H73" i="2"/>
  <c r="I73" i="2"/>
  <c r="J73" i="2"/>
  <c r="K73" i="2"/>
  <c r="L73" i="2"/>
  <c r="M73" i="2"/>
  <c r="H74" i="2"/>
  <c r="I74" i="2"/>
  <c r="J74" i="2"/>
  <c r="K74" i="2"/>
  <c r="L74" i="2"/>
  <c r="M74" i="2"/>
  <c r="H75" i="2"/>
  <c r="I75" i="2"/>
  <c r="J75" i="2"/>
  <c r="K75" i="2"/>
  <c r="L75" i="2"/>
  <c r="M75" i="2"/>
  <c r="H76" i="2"/>
  <c r="I76" i="2"/>
  <c r="J76" i="2"/>
  <c r="K76" i="2"/>
  <c r="L76" i="2"/>
  <c r="M76" i="2"/>
  <c r="H77" i="2"/>
  <c r="I77" i="2"/>
  <c r="J77" i="2"/>
  <c r="K77" i="2"/>
  <c r="L77" i="2"/>
  <c r="M77" i="2"/>
  <c r="H81" i="2"/>
  <c r="I81" i="2"/>
  <c r="J81" i="2"/>
  <c r="K81" i="2"/>
  <c r="L81" i="2"/>
  <c r="M81" i="2"/>
  <c r="H102" i="2"/>
  <c r="I102" i="2"/>
  <c r="J102" i="2"/>
  <c r="K102" i="2"/>
  <c r="L102" i="2"/>
  <c r="M102" i="2"/>
  <c r="H103" i="2"/>
  <c r="I103" i="2"/>
  <c r="J103" i="2"/>
  <c r="K103" i="2"/>
  <c r="L103" i="2"/>
  <c r="M103" i="2"/>
  <c r="H104" i="2"/>
  <c r="I104" i="2"/>
  <c r="J104" i="2"/>
  <c r="K104" i="2"/>
  <c r="L104" i="2"/>
  <c r="M104" i="2"/>
  <c r="H105" i="2"/>
  <c r="I105" i="2"/>
  <c r="J105" i="2"/>
  <c r="K105" i="2"/>
  <c r="L105" i="2"/>
  <c r="M105" i="2"/>
  <c r="H106" i="2"/>
  <c r="I106" i="2"/>
  <c r="J106" i="2"/>
  <c r="K106" i="2"/>
  <c r="L106" i="2"/>
  <c r="M106" i="2"/>
  <c r="H107" i="2"/>
  <c r="I107" i="2"/>
  <c r="J107" i="2"/>
  <c r="K107" i="2"/>
  <c r="L107" i="2"/>
  <c r="M107" i="2"/>
  <c r="H108" i="2"/>
  <c r="I108" i="2"/>
  <c r="J108" i="2"/>
  <c r="K108" i="2"/>
  <c r="L108" i="2"/>
  <c r="M108" i="2"/>
  <c r="H109" i="2"/>
  <c r="I109" i="2"/>
  <c r="J109" i="2"/>
  <c r="K109" i="2"/>
  <c r="L109" i="2"/>
  <c r="M109" i="2"/>
  <c r="H110" i="2"/>
  <c r="I110" i="2"/>
  <c r="J110" i="2"/>
  <c r="K110" i="2"/>
  <c r="L110" i="2"/>
  <c r="M110" i="2"/>
  <c r="H111" i="2"/>
  <c r="I111" i="2"/>
  <c r="J111" i="2"/>
  <c r="K111" i="2"/>
  <c r="L111" i="2"/>
  <c r="M111" i="2"/>
  <c r="I113" i="2"/>
  <c r="J113" i="2"/>
  <c r="K113" i="2"/>
  <c r="L113" i="2"/>
  <c r="M113" i="2"/>
  <c r="H114" i="2"/>
  <c r="I114" i="2"/>
  <c r="J114" i="2"/>
  <c r="K114" i="2"/>
  <c r="L114" i="2"/>
  <c r="M114" i="2"/>
  <c r="H115" i="2"/>
  <c r="I115" i="2"/>
  <c r="J115" i="2"/>
  <c r="K115" i="2"/>
  <c r="L115" i="2"/>
  <c r="M115" i="2"/>
  <c r="H116" i="2"/>
  <c r="I116" i="2"/>
  <c r="J116" i="2"/>
  <c r="K116" i="2"/>
  <c r="L116" i="2"/>
  <c r="M116" i="2"/>
  <c r="H117" i="2"/>
  <c r="I117" i="2"/>
  <c r="J117" i="2"/>
  <c r="K117" i="2"/>
  <c r="L117" i="2"/>
  <c r="M117" i="2"/>
  <c r="H118" i="2"/>
  <c r="I118" i="2"/>
  <c r="J118" i="2"/>
  <c r="K118" i="2"/>
  <c r="L118" i="2"/>
  <c r="M118" i="2"/>
  <c r="H119" i="2"/>
  <c r="I119" i="2"/>
  <c r="J119" i="2"/>
  <c r="K119" i="2"/>
  <c r="L119" i="2"/>
  <c r="M119" i="2"/>
  <c r="H120" i="2"/>
  <c r="I120" i="2"/>
  <c r="J120" i="2"/>
  <c r="K120" i="2"/>
  <c r="L120" i="2"/>
  <c r="M120" i="2"/>
  <c r="H121" i="2"/>
  <c r="I121" i="2"/>
  <c r="J121" i="2"/>
  <c r="K121" i="2"/>
  <c r="L121" i="2"/>
  <c r="M121" i="2"/>
  <c r="H122" i="2"/>
  <c r="I122" i="2"/>
  <c r="J122" i="2"/>
  <c r="K122" i="2"/>
  <c r="L122" i="2"/>
  <c r="M122" i="2"/>
  <c r="H124" i="2"/>
  <c r="I124" i="2"/>
  <c r="J124" i="2"/>
  <c r="K124" i="2"/>
  <c r="L124" i="2"/>
  <c r="M124" i="2"/>
  <c r="H125" i="2"/>
  <c r="I125" i="2"/>
  <c r="J125" i="2"/>
  <c r="K125" i="2"/>
  <c r="L125" i="2"/>
  <c r="M125" i="2"/>
  <c r="H126" i="2"/>
  <c r="I126" i="2"/>
  <c r="J126" i="2"/>
  <c r="K126" i="2"/>
  <c r="L126" i="2"/>
  <c r="M126" i="2"/>
  <c r="H127" i="2"/>
  <c r="I127" i="2"/>
  <c r="J127" i="2"/>
  <c r="K127" i="2"/>
  <c r="L127" i="2"/>
  <c r="M127" i="2"/>
  <c r="H128" i="2"/>
  <c r="I128" i="2"/>
  <c r="J128" i="2"/>
  <c r="K128" i="2"/>
  <c r="L128" i="2"/>
  <c r="M128" i="2"/>
  <c r="H129" i="2"/>
  <c r="I129" i="2"/>
  <c r="J129" i="2"/>
  <c r="K129" i="2"/>
  <c r="L129" i="2"/>
  <c r="M129" i="2"/>
  <c r="H130" i="2"/>
  <c r="I130" i="2"/>
  <c r="J130" i="2"/>
  <c r="K130" i="2"/>
  <c r="L130" i="2"/>
  <c r="M130" i="2"/>
  <c r="H131" i="2"/>
  <c r="I131" i="2"/>
  <c r="J131" i="2"/>
  <c r="K131" i="2"/>
  <c r="L131" i="2"/>
  <c r="M131" i="2"/>
  <c r="H132" i="2"/>
  <c r="I132" i="2"/>
  <c r="J132" i="2"/>
  <c r="K132" i="2"/>
  <c r="L132" i="2"/>
  <c r="M132" i="2"/>
  <c r="H134" i="2"/>
  <c r="I134" i="2"/>
  <c r="J134" i="2"/>
  <c r="K134" i="2"/>
  <c r="L134" i="2"/>
  <c r="M134" i="2"/>
  <c r="H135" i="2"/>
  <c r="I135" i="2"/>
  <c r="J135" i="2"/>
  <c r="K135" i="2"/>
  <c r="L135" i="2"/>
  <c r="M135" i="2"/>
  <c r="H136" i="2"/>
  <c r="I136" i="2"/>
  <c r="J136" i="2"/>
  <c r="K136" i="2"/>
  <c r="L136" i="2"/>
  <c r="M136" i="2"/>
  <c r="H137" i="2"/>
  <c r="I137" i="2"/>
  <c r="J137" i="2"/>
  <c r="K137" i="2"/>
  <c r="L137" i="2"/>
  <c r="M137" i="2"/>
  <c r="H138" i="2"/>
  <c r="I138" i="2"/>
  <c r="J138" i="2"/>
  <c r="K138" i="2"/>
  <c r="L138" i="2"/>
  <c r="M138" i="2"/>
  <c r="H139" i="2"/>
  <c r="I139" i="2"/>
  <c r="J139" i="2"/>
  <c r="K139" i="2"/>
  <c r="L139" i="2"/>
  <c r="M139" i="2"/>
  <c r="H140" i="2"/>
  <c r="I140" i="2"/>
  <c r="J140" i="2"/>
  <c r="K140" i="2"/>
  <c r="L140" i="2"/>
  <c r="M140" i="2"/>
  <c r="H141" i="2"/>
  <c r="I141" i="2"/>
  <c r="J141" i="2"/>
  <c r="K141" i="2"/>
  <c r="L141" i="2"/>
  <c r="M141" i="2"/>
  <c r="H142" i="2"/>
  <c r="I142" i="2"/>
  <c r="J142" i="2"/>
  <c r="K142" i="2"/>
  <c r="L142" i="2"/>
  <c r="M142" i="2"/>
  <c r="H143" i="2"/>
  <c r="I143" i="2"/>
  <c r="J143" i="2"/>
  <c r="K143" i="2"/>
  <c r="L143" i="2"/>
  <c r="M143" i="2"/>
  <c r="H144" i="2"/>
  <c r="I144" i="2"/>
  <c r="J144" i="2"/>
  <c r="K144" i="2"/>
  <c r="L144" i="2"/>
  <c r="M144" i="2"/>
  <c r="H147" i="2"/>
  <c r="I147" i="2"/>
  <c r="J147" i="2"/>
  <c r="K147" i="2"/>
  <c r="L147" i="2"/>
  <c r="M147" i="2"/>
  <c r="H148" i="2"/>
  <c r="I148" i="2"/>
  <c r="J148" i="2"/>
  <c r="K148" i="2"/>
  <c r="L148" i="2"/>
  <c r="M148" i="2"/>
  <c r="H149" i="2"/>
  <c r="I149" i="2"/>
  <c r="J149" i="2"/>
  <c r="K149" i="2"/>
  <c r="L149" i="2"/>
  <c r="M149" i="2"/>
  <c r="H150" i="2"/>
  <c r="I150" i="2"/>
  <c r="J150" i="2"/>
  <c r="K150" i="2"/>
  <c r="L150" i="2"/>
  <c r="M150" i="2"/>
  <c r="H151" i="2"/>
  <c r="I151" i="2"/>
  <c r="J151" i="2"/>
  <c r="K151" i="2"/>
  <c r="L151" i="2"/>
  <c r="M151" i="2"/>
  <c r="H152" i="2"/>
  <c r="I152" i="2"/>
  <c r="J152" i="2"/>
  <c r="K152" i="2"/>
  <c r="L152" i="2"/>
  <c r="M152" i="2"/>
  <c r="H159" i="2"/>
  <c r="I159" i="2"/>
  <c r="J159" i="2"/>
  <c r="K159" i="2"/>
  <c r="L159" i="2"/>
  <c r="M159" i="2"/>
  <c r="H160" i="2"/>
  <c r="I160" i="2"/>
  <c r="J160" i="2"/>
  <c r="K160" i="2"/>
  <c r="L160" i="2"/>
  <c r="M160" i="2"/>
  <c r="H161" i="2"/>
  <c r="I161" i="2"/>
  <c r="J161" i="2"/>
  <c r="K161" i="2"/>
  <c r="L161" i="2"/>
  <c r="M161" i="2"/>
  <c r="H162" i="2"/>
  <c r="I162" i="2"/>
  <c r="J162" i="2"/>
  <c r="K162" i="2"/>
  <c r="L162" i="2"/>
  <c r="M162" i="2"/>
  <c r="H163" i="2"/>
  <c r="I163" i="2"/>
  <c r="J163" i="2"/>
  <c r="K163" i="2"/>
  <c r="L163" i="2"/>
  <c r="M163" i="2"/>
  <c r="H164" i="2"/>
  <c r="I164" i="2"/>
  <c r="J164" i="2"/>
  <c r="K164" i="2"/>
  <c r="L164" i="2"/>
  <c r="M164" i="2"/>
  <c r="H165" i="2"/>
  <c r="I165" i="2"/>
  <c r="J165" i="2"/>
  <c r="K165" i="2"/>
  <c r="L165" i="2"/>
  <c r="M165" i="2"/>
  <c r="H166" i="2"/>
  <c r="I166" i="2"/>
  <c r="J166" i="2"/>
  <c r="K166" i="2"/>
  <c r="L166" i="2"/>
  <c r="M166" i="2"/>
  <c r="H167" i="2"/>
  <c r="I167" i="2"/>
  <c r="J167" i="2"/>
  <c r="K167" i="2"/>
  <c r="L167" i="2"/>
  <c r="M167" i="2"/>
  <c r="H171" i="2"/>
  <c r="I171" i="2"/>
  <c r="J171" i="2"/>
  <c r="K171" i="2"/>
  <c r="L171" i="2"/>
  <c r="M171" i="2"/>
  <c r="H174" i="2"/>
  <c r="I174" i="2"/>
  <c r="J174" i="2"/>
  <c r="K174" i="2"/>
  <c r="L174" i="2"/>
  <c r="M174" i="2"/>
  <c r="H265" i="2"/>
  <c r="I265" i="2"/>
  <c r="J265" i="2"/>
  <c r="K265" i="2"/>
  <c r="L265" i="2"/>
  <c r="M265" i="2"/>
  <c r="H180" i="2"/>
  <c r="I180" i="2"/>
  <c r="J180" i="2"/>
  <c r="K180" i="2"/>
  <c r="L180" i="2"/>
  <c r="M180" i="2"/>
  <c r="H186" i="2"/>
  <c r="I186" i="2"/>
  <c r="J186" i="2"/>
  <c r="K186" i="2"/>
  <c r="L186" i="2"/>
  <c r="M186" i="2"/>
  <c r="H187" i="2"/>
  <c r="I187" i="2"/>
  <c r="J187" i="2"/>
  <c r="K187" i="2"/>
  <c r="L187" i="2"/>
  <c r="M187" i="2"/>
  <c r="H190" i="2"/>
  <c r="I190" i="2"/>
  <c r="J190" i="2"/>
  <c r="K190" i="2"/>
  <c r="L190" i="2"/>
  <c r="M190" i="2"/>
  <c r="H191" i="2"/>
  <c r="I191" i="2"/>
  <c r="J191" i="2"/>
  <c r="K191" i="2"/>
  <c r="L191" i="2"/>
  <c r="M191" i="2"/>
  <c r="H202" i="2"/>
  <c r="I202" i="2"/>
  <c r="J202" i="2"/>
  <c r="K202" i="2"/>
  <c r="L202" i="2"/>
  <c r="M202" i="2"/>
  <c r="H209" i="2"/>
  <c r="I209" i="2"/>
  <c r="J209" i="2"/>
  <c r="K209" i="2"/>
  <c r="L209" i="2"/>
  <c r="M209" i="2"/>
  <c r="H210" i="2"/>
  <c r="I210" i="2"/>
  <c r="J210" i="2"/>
  <c r="K210" i="2"/>
  <c r="L210" i="2"/>
  <c r="M210" i="2"/>
  <c r="H211" i="2"/>
  <c r="I211" i="2"/>
  <c r="J211" i="2"/>
  <c r="K211" i="2"/>
  <c r="L211" i="2"/>
  <c r="M211" i="2"/>
  <c r="H247" i="2"/>
  <c r="I247" i="2"/>
  <c r="J247" i="2"/>
  <c r="K247" i="2"/>
  <c r="L247" i="2"/>
  <c r="M247" i="2"/>
  <c r="H248" i="2"/>
  <c r="I248" i="2"/>
  <c r="J248" i="2"/>
  <c r="K248" i="2"/>
  <c r="L248" i="2"/>
  <c r="M248" i="2"/>
  <c r="H249" i="2"/>
  <c r="I249" i="2"/>
  <c r="J249" i="2"/>
  <c r="K249" i="2"/>
  <c r="L249" i="2"/>
  <c r="M249" i="2"/>
  <c r="H251" i="2"/>
  <c r="I251" i="2"/>
  <c r="J251" i="2"/>
  <c r="K251" i="2"/>
  <c r="L251" i="2"/>
  <c r="M251" i="2"/>
  <c r="H253" i="2"/>
  <c r="I253" i="2"/>
  <c r="J253" i="2"/>
  <c r="K253" i="2"/>
  <c r="L253" i="2"/>
  <c r="M253" i="2"/>
  <c r="H255" i="2"/>
  <c r="I255" i="2"/>
  <c r="J255" i="2"/>
  <c r="K255" i="2"/>
  <c r="L255" i="2"/>
  <c r="M255" i="2"/>
  <c r="H259" i="2"/>
  <c r="I259" i="2"/>
  <c r="J259" i="2"/>
  <c r="K259" i="2"/>
  <c r="L259" i="2"/>
  <c r="M259" i="2"/>
  <c r="H262" i="2"/>
  <c r="I262" i="2"/>
  <c r="J262" i="2"/>
  <c r="K262" i="2"/>
  <c r="L262" i="2"/>
  <c r="M262" i="2"/>
  <c r="H270" i="2"/>
  <c r="I270" i="2"/>
  <c r="J270" i="2"/>
  <c r="K270" i="2"/>
  <c r="L270" i="2"/>
  <c r="M270" i="2"/>
  <c r="H272" i="2"/>
  <c r="I272" i="2"/>
  <c r="J272" i="2"/>
  <c r="K272" i="2"/>
  <c r="L272" i="2"/>
  <c r="M272" i="2"/>
  <c r="H273" i="2"/>
  <c r="I273" i="2"/>
  <c r="J273" i="2"/>
  <c r="K273" i="2"/>
  <c r="L273" i="2"/>
  <c r="M273" i="2"/>
  <c r="H274" i="2"/>
  <c r="I274" i="2"/>
  <c r="J274" i="2"/>
  <c r="K274" i="2"/>
  <c r="L274" i="2"/>
  <c r="M274" i="2"/>
  <c r="H300" i="2"/>
  <c r="I300" i="2"/>
  <c r="J300" i="2"/>
  <c r="K300" i="2"/>
  <c r="L300" i="2"/>
  <c r="M300" i="2"/>
  <c r="H306" i="2"/>
  <c r="I306" i="2"/>
  <c r="J306" i="2"/>
  <c r="K306" i="2"/>
  <c r="L306" i="2"/>
  <c r="M306" i="2"/>
  <c r="H307" i="2"/>
  <c r="I307" i="2"/>
  <c r="J307" i="2"/>
  <c r="K307" i="2"/>
  <c r="L307" i="2"/>
  <c r="M307" i="2"/>
  <c r="H304" i="2"/>
  <c r="I304" i="2"/>
  <c r="J304" i="2"/>
  <c r="K304" i="2"/>
  <c r="L304" i="2"/>
  <c r="M304" i="2"/>
  <c r="H316" i="2"/>
  <c r="I316" i="2"/>
  <c r="J316" i="2"/>
  <c r="K316" i="2"/>
  <c r="L316" i="2"/>
  <c r="M316" i="2"/>
  <c r="H318" i="2"/>
  <c r="I318" i="2"/>
  <c r="J318" i="2"/>
  <c r="K318" i="2"/>
  <c r="L318" i="2"/>
  <c r="M318" i="2"/>
  <c r="H319" i="2"/>
  <c r="I319" i="2"/>
  <c r="J319" i="2"/>
  <c r="K319" i="2"/>
  <c r="L319" i="2"/>
  <c r="M319" i="2"/>
  <c r="H322" i="2"/>
  <c r="I322" i="2"/>
  <c r="J322" i="2"/>
  <c r="K322" i="2"/>
  <c r="L322" i="2"/>
  <c r="M322" i="2"/>
  <c r="H323" i="2"/>
  <c r="I323" i="2"/>
  <c r="J323" i="2"/>
  <c r="K323" i="2"/>
  <c r="L323" i="2"/>
  <c r="M323" i="2"/>
  <c r="H324" i="2"/>
  <c r="I324" i="2"/>
  <c r="J324" i="2"/>
  <c r="K324" i="2"/>
  <c r="L324" i="2"/>
  <c r="M324" i="2"/>
  <c r="H325" i="2"/>
  <c r="I325" i="2"/>
  <c r="J325" i="2"/>
  <c r="K325" i="2"/>
  <c r="L325" i="2"/>
  <c r="M325" i="2"/>
  <c r="H326" i="2"/>
  <c r="I326" i="2"/>
  <c r="J326" i="2"/>
  <c r="K326" i="2"/>
  <c r="L326" i="2"/>
  <c r="M326" i="2"/>
  <c r="H333" i="2"/>
  <c r="I333" i="2"/>
  <c r="J333" i="2"/>
  <c r="K333" i="2"/>
  <c r="L333" i="2"/>
  <c r="M333" i="2"/>
  <c r="K15" i="10"/>
  <c r="K16" i="10"/>
  <c r="K17" i="10"/>
  <c r="K18" i="10"/>
  <c r="K19" i="10"/>
  <c r="K20" i="10"/>
  <c r="C42" i="10"/>
  <c r="I42" i="10"/>
  <c r="C43" i="10"/>
  <c r="C44" i="10"/>
  <c r="I44" i="10"/>
  <c r="G66" i="10"/>
  <c r="I12" i="4"/>
  <c r="E59" i="13"/>
  <c r="Y69" i="6" l="1"/>
  <c r="Y163" i="6"/>
  <c r="Y93" i="6"/>
  <c r="Y165" i="6"/>
  <c r="Y78" i="6"/>
  <c r="Y81" i="6"/>
  <c r="Y80" i="6"/>
  <c r="Y79" i="6"/>
  <c r="Y106" i="6"/>
  <c r="Y105" i="6"/>
  <c r="Y104" i="6"/>
  <c r="Y103" i="6"/>
  <c r="Y102" i="6"/>
  <c r="Y96" i="6"/>
  <c r="Y95" i="6"/>
  <c r="Y94" i="6"/>
  <c r="Y167" i="6"/>
  <c r="Y172" i="6"/>
  <c r="Y77" i="6"/>
  <c r="Y62" i="6"/>
  <c r="Y67" i="6"/>
  <c r="Y155" i="6"/>
  <c r="Y186" i="6"/>
  <c r="Y184" i="6"/>
  <c r="Y66" i="6"/>
  <c r="Y64" i="6"/>
  <c r="Y90" i="6"/>
  <c r="Y92" i="6"/>
  <c r="Y193" i="6"/>
  <c r="Y191" i="6"/>
  <c r="Y85" i="6"/>
  <c r="Y87" i="6"/>
  <c r="Y173" i="6"/>
  <c r="Y187" i="6"/>
  <c r="Y185" i="6"/>
  <c r="G7" i="5"/>
  <c r="C8" i="5"/>
  <c r="G8" i="5" s="1"/>
  <c r="G10" i="5"/>
  <c r="C9" i="5"/>
  <c r="G9" i="5" s="1"/>
  <c r="C6" i="5"/>
  <c r="G6" i="5" s="1"/>
  <c r="Y76" i="6"/>
  <c r="G3" i="8"/>
  <c r="I4" i="4"/>
  <c r="H98" i="6"/>
  <c r="K4" i="4"/>
  <c r="I4" i="7"/>
  <c r="AD10" i="13"/>
  <c r="H189" i="6"/>
  <c r="H75" i="6"/>
  <c r="H150" i="6"/>
  <c r="E42" i="13"/>
  <c r="H169" i="6"/>
  <c r="H90" i="6"/>
  <c r="E13" i="13"/>
  <c r="E17" i="13"/>
  <c r="E11" i="13"/>
  <c r="E23" i="13"/>
  <c r="E38" i="13"/>
  <c r="E47" i="13"/>
  <c r="E9" i="13"/>
  <c r="E21" i="13"/>
  <c r="E25" i="13"/>
  <c r="E35" i="13"/>
  <c r="E39" i="13"/>
  <c r="E43" i="13"/>
  <c r="E12" i="13"/>
  <c r="E15" i="13"/>
  <c r="E22" i="13"/>
  <c r="E32" i="13"/>
  <c r="E37" i="13"/>
  <c r="E40" i="13"/>
  <c r="E70" i="13"/>
  <c r="E50" i="13"/>
  <c r="E64" i="13"/>
  <c r="H63" i="6"/>
  <c r="H158" i="6"/>
  <c r="AD16" i="13"/>
  <c r="E49" i="13"/>
  <c r="G69" i="10"/>
  <c r="E53" i="13"/>
  <c r="E48" i="13"/>
  <c r="E26" i="13"/>
  <c r="E14" i="13"/>
  <c r="E24" i="13"/>
  <c r="E27" i="13"/>
  <c r="E54" i="13"/>
  <c r="H214" i="6"/>
  <c r="E10" i="13"/>
  <c r="E69" i="13"/>
  <c r="E7" i="13"/>
  <c r="E46" i="13"/>
  <c r="E18" i="13"/>
  <c r="E33" i="13"/>
  <c r="E55" i="13"/>
  <c r="E19" i="13"/>
  <c r="E28" i="13"/>
  <c r="E34" i="13"/>
  <c r="G5" i="5" l="1"/>
  <c r="H3" i="6"/>
  <c r="G68" i="10" s="1"/>
  <c r="Y3" i="6"/>
  <c r="E68" i="13"/>
  <c r="E63" i="13" s="1"/>
  <c r="E61" i="13"/>
  <c r="E45" i="13"/>
  <c r="E52" i="13"/>
  <c r="E6" i="13"/>
  <c r="E16" i="13"/>
  <c r="F24" i="7" l="1"/>
  <c r="H24" i="7" s="1"/>
  <c r="F27" i="7"/>
  <c r="H27" i="7" s="1"/>
  <c r="D8" i="8"/>
  <c r="E8" i="8" s="1"/>
  <c r="F28" i="7" l="1"/>
  <c r="H28" i="7" s="1"/>
  <c r="F25" i="7"/>
  <c r="H25" i="7" s="1"/>
  <c r="F6" i="7"/>
  <c r="H6" i="7" s="1"/>
  <c r="F23" i="7"/>
  <c r="H23" i="7" s="1"/>
  <c r="G197" i="6"/>
  <c r="G196" i="6"/>
  <c r="F191" i="6"/>
  <c r="G191" i="6" s="1"/>
  <c r="F185" i="6"/>
  <c r="G185" i="6" s="1"/>
  <c r="F175" i="6"/>
  <c r="G175" i="6" s="1"/>
  <c r="F176" i="6"/>
  <c r="G176" i="6" s="1"/>
  <c r="F174" i="6"/>
  <c r="G174" i="6" s="1"/>
  <c r="F172" i="6"/>
  <c r="G172" i="6" s="1"/>
  <c r="F164" i="6"/>
  <c r="G164" i="6" s="1"/>
  <c r="F162" i="6"/>
  <c r="G162" i="6" s="1"/>
  <c r="F163" i="6"/>
  <c r="G163" i="6" s="1"/>
  <c r="F146" i="6"/>
  <c r="G146" i="6" s="1"/>
  <c r="F144" i="6"/>
  <c r="G144" i="6" s="1"/>
  <c r="F143" i="6"/>
  <c r="G143" i="6" s="1"/>
  <c r="F136" i="6"/>
  <c r="G136" i="6" s="1"/>
  <c r="F137" i="6"/>
  <c r="G137" i="6" s="1"/>
  <c r="F134" i="6"/>
  <c r="G134" i="6" s="1"/>
  <c r="F133" i="6"/>
  <c r="G133" i="6" s="1"/>
  <c r="F95" i="6"/>
  <c r="G95" i="6" s="1"/>
  <c r="F96" i="6"/>
  <c r="G96" i="6" s="1"/>
  <c r="F93" i="6"/>
  <c r="G93" i="6" s="1"/>
  <c r="F94" i="6"/>
  <c r="G94" i="6" s="1"/>
  <c r="F105" i="6"/>
  <c r="G105" i="6" s="1"/>
  <c r="F106" i="6"/>
  <c r="G106" i="6" s="1"/>
  <c r="F103" i="6"/>
  <c r="G103" i="6" s="1"/>
  <c r="F104" i="6"/>
  <c r="G104" i="6" s="1"/>
  <c r="F101" i="6"/>
  <c r="G101" i="6" s="1"/>
  <c r="F102" i="6"/>
  <c r="G102" i="6" s="1"/>
  <c r="F82" i="6"/>
  <c r="G82" i="6" s="1"/>
  <c r="F80" i="6"/>
  <c r="G80" i="6" s="1"/>
  <c r="F79" i="6"/>
  <c r="G79" i="6" s="1"/>
  <c r="F72" i="6"/>
  <c r="G72" i="6" s="1"/>
  <c r="F70" i="6"/>
  <c r="G70" i="6" s="1"/>
  <c r="F68" i="6"/>
  <c r="G68" i="6" s="1"/>
  <c r="F69" i="6"/>
  <c r="G69" i="6" s="1"/>
  <c r="F67" i="6"/>
  <c r="G67" i="6" s="1"/>
  <c r="F66" i="6"/>
  <c r="G66" i="6" s="1"/>
  <c r="F48" i="6"/>
  <c r="G48" i="6" s="1"/>
  <c r="F6" i="6"/>
  <c r="G6" i="6" s="1"/>
  <c r="D107" i="5"/>
  <c r="F107" i="5" s="1"/>
  <c r="D108" i="5"/>
  <c r="F108" i="5" s="1"/>
  <c r="D105" i="5"/>
  <c r="F105" i="5" s="1"/>
  <c r="D106" i="5"/>
  <c r="F106" i="5" s="1"/>
  <c r="D104" i="5"/>
  <c r="F104" i="5" s="1"/>
  <c r="F102" i="5"/>
  <c r="D99" i="5"/>
  <c r="F99" i="5" s="1"/>
  <c r="D96" i="5"/>
  <c r="F96" i="5" s="1"/>
  <c r="D97" i="5"/>
  <c r="F97" i="5" s="1"/>
  <c r="D94" i="5"/>
  <c r="F94" i="5" s="1"/>
  <c r="D91" i="5"/>
  <c r="F91" i="5" s="1"/>
  <c r="D88" i="5"/>
  <c r="F88" i="5" s="1"/>
  <c r="D86" i="5"/>
  <c r="F86" i="5" s="1"/>
  <c r="D87" i="5"/>
  <c r="F87" i="5" s="1"/>
  <c r="D84" i="5"/>
  <c r="F84" i="5" s="1"/>
  <c r="D82" i="5"/>
  <c r="F82" i="5" s="1"/>
  <c r="D83" i="5"/>
  <c r="F83" i="5" s="1"/>
  <c r="D81" i="5"/>
  <c r="F81" i="5" s="1"/>
  <c r="D79" i="5"/>
  <c r="F79" i="5" s="1"/>
  <c r="D78" i="5"/>
  <c r="F78" i="5" s="1"/>
  <c r="D75" i="5"/>
  <c r="F75" i="5" s="1"/>
  <c r="D76" i="5"/>
  <c r="F76" i="5" s="1"/>
  <c r="D72" i="5"/>
  <c r="F72" i="5" s="1"/>
  <c r="D73" i="5"/>
  <c r="F73" i="5" s="1"/>
  <c r="D70" i="5"/>
  <c r="F70" i="5" s="1"/>
  <c r="D71" i="5"/>
  <c r="F71" i="5" s="1"/>
  <c r="D68" i="5"/>
  <c r="F68" i="5" s="1"/>
  <c r="D66" i="5"/>
  <c r="F66" i="5" s="1"/>
  <c r="D63" i="5"/>
  <c r="F63" i="5" s="1"/>
  <c r="D65" i="5"/>
  <c r="F65" i="5" s="1"/>
  <c r="D62" i="5"/>
  <c r="F62" i="5" s="1"/>
  <c r="D61" i="5"/>
  <c r="F61" i="5" s="1"/>
  <c r="D58" i="5"/>
  <c r="F58" i="5" s="1"/>
  <c r="D59" i="5"/>
  <c r="F59" i="5" s="1"/>
  <c r="D56" i="5"/>
  <c r="F56" i="5" s="1"/>
  <c r="D57" i="5"/>
  <c r="F57" i="5" s="1"/>
  <c r="D53" i="5"/>
  <c r="F53" i="5" s="1"/>
  <c r="D55" i="5"/>
  <c r="F55" i="5" s="1"/>
  <c r="D51" i="5"/>
  <c r="F51" i="5" s="1"/>
  <c r="D49" i="5"/>
  <c r="F49" i="5" s="1"/>
  <c r="D50" i="5"/>
  <c r="F50" i="5" s="1"/>
  <c r="D42" i="5"/>
  <c r="F42" i="5" s="1"/>
  <c r="D40" i="5"/>
  <c r="F40" i="5" s="1"/>
  <c r="D41" i="5"/>
  <c r="F41" i="5" s="1"/>
  <c r="D37" i="5"/>
  <c r="F37" i="5" s="1"/>
  <c r="D39" i="5"/>
  <c r="F39" i="5" s="1"/>
  <c r="D36" i="5"/>
  <c r="F36" i="5" s="1"/>
  <c r="D33" i="5"/>
  <c r="F33" i="5" s="1"/>
  <c r="D34" i="5"/>
  <c r="F34" i="5" s="1"/>
  <c r="D32" i="5"/>
  <c r="F32" i="5" s="1"/>
  <c r="D30" i="5"/>
  <c r="F30" i="5" s="1"/>
  <c r="D31" i="5"/>
  <c r="F31" i="5" s="1"/>
  <c r="D28" i="5"/>
  <c r="F28" i="5" s="1"/>
  <c r="D29" i="5"/>
  <c r="F29" i="5" s="1"/>
  <c r="D27" i="5"/>
  <c r="F27" i="5" s="1"/>
  <c r="D25" i="5"/>
  <c r="F25" i="5" s="1"/>
  <c r="D23" i="5"/>
  <c r="F23" i="5" s="1"/>
  <c r="D24" i="5"/>
  <c r="F24" i="5" s="1"/>
  <c r="D21" i="5"/>
  <c r="F21" i="5" s="1"/>
  <c r="D22" i="5"/>
  <c r="F22" i="5" s="1"/>
  <c r="D18" i="5"/>
  <c r="F18" i="5" s="1"/>
  <c r="D19" i="5"/>
  <c r="F19" i="5" s="1"/>
  <c r="F15" i="5"/>
  <c r="F13" i="5"/>
  <c r="F10" i="5"/>
  <c r="F12" i="5"/>
  <c r="F78" i="6"/>
  <c r="G78" i="6" s="1"/>
  <c r="D15" i="8"/>
  <c r="E15" i="8" s="1"/>
  <c r="D44" i="5"/>
  <c r="F44" i="5" s="1"/>
  <c r="G71" i="10" l="1"/>
  <c r="F81" i="6" l="1"/>
  <c r="G81" i="6" s="1"/>
  <c r="G194" i="6"/>
  <c r="F45" i="6"/>
  <c r="G45" i="6" s="1"/>
  <c r="F193" i="6"/>
  <c r="G193" i="6" s="1"/>
  <c r="F13" i="6"/>
  <c r="G13" i="6" s="1"/>
  <c r="F18" i="6"/>
  <c r="G18" i="6" s="1"/>
  <c r="F10" i="6"/>
  <c r="G10" i="6" s="1"/>
  <c r="F12" i="6"/>
  <c r="G12" i="6" s="1"/>
  <c r="F7" i="6"/>
  <c r="G7" i="6" s="1"/>
  <c r="F135" i="6"/>
  <c r="G135" i="6" s="1"/>
  <c r="D89" i="5" l="1"/>
  <c r="F89" i="5" s="1"/>
  <c r="D100" i="5"/>
  <c r="F100" i="5" s="1"/>
  <c r="D101" i="5"/>
  <c r="F101" i="5" s="1"/>
  <c r="D80" i="5"/>
  <c r="F80" i="5" s="1"/>
  <c r="F7" i="5"/>
  <c r="D103" i="5"/>
  <c r="F103" i="5" s="1"/>
  <c r="F21" i="7"/>
  <c r="H21" i="7" s="1"/>
  <c r="F8" i="7"/>
  <c r="H8" i="7" s="1"/>
  <c r="F19" i="7"/>
  <c r="H19" i="7" s="1"/>
  <c r="F20" i="7"/>
  <c r="H20" i="7" s="1"/>
  <c r="D11" i="8"/>
  <c r="E11" i="8" s="1"/>
  <c r="F18" i="7"/>
  <c r="H18" i="7" s="1"/>
  <c r="F49" i="6" l="1"/>
  <c r="G49" i="6" s="1"/>
  <c r="F184" i="6"/>
  <c r="G184" i="6" s="1"/>
  <c r="F125" i="6"/>
  <c r="G125" i="6" s="1"/>
  <c r="F87" i="6" l="1"/>
  <c r="G87" i="6" s="1"/>
  <c r="F46" i="6"/>
  <c r="G46" i="6" s="1"/>
  <c r="F47" i="6"/>
  <c r="G47" i="6" s="1"/>
  <c r="F38" i="6"/>
  <c r="G38" i="6" s="1"/>
  <c r="G7" i="13" l="1"/>
  <c r="H7" i="13" s="1"/>
  <c r="G10" i="13"/>
  <c r="H10" i="13" s="1"/>
  <c r="G14" i="13"/>
  <c r="H14" i="13" s="1"/>
  <c r="G15" i="13"/>
  <c r="H15" i="13" s="1"/>
  <c r="E18" i="4"/>
  <c r="F18" i="4" s="1"/>
  <c r="E24" i="4"/>
  <c r="F24" i="4" s="1"/>
  <c r="F10" i="7"/>
  <c r="H10" i="7" s="1"/>
  <c r="G18" i="13"/>
  <c r="H18" i="13" s="1"/>
  <c r="G21" i="13"/>
  <c r="H21" i="13" s="1"/>
  <c r="G23" i="13"/>
  <c r="H23" i="13" s="1"/>
  <c r="G25" i="13"/>
  <c r="H25" i="13" s="1"/>
  <c r="G27" i="13"/>
  <c r="H27" i="13" s="1"/>
  <c r="G28" i="13"/>
  <c r="H28" i="13" s="1"/>
  <c r="G46" i="13"/>
  <c r="H46" i="13" s="1"/>
  <c r="G32" i="13"/>
  <c r="H32" i="13" s="1"/>
  <c r="G33" i="13"/>
  <c r="H33" i="13" s="1"/>
  <c r="G34" i="13"/>
  <c r="H34" i="13" s="1"/>
  <c r="G37" i="13"/>
  <c r="H37" i="13" s="1"/>
  <c r="G38" i="13"/>
  <c r="H38" i="13" s="1"/>
  <c r="G42" i="13"/>
  <c r="H42" i="13" s="1"/>
  <c r="G43" i="13"/>
  <c r="H43" i="13" s="1"/>
  <c r="D26" i="5"/>
  <c r="F26" i="5" s="1"/>
  <c r="I29" i="13"/>
  <c r="I4" i="13" s="1"/>
  <c r="G65" i="10" l="1"/>
  <c r="G73" i="10" s="1"/>
  <c r="AD29" i="13"/>
  <c r="AB4" i="13" s="1"/>
  <c r="H53" i="10" s="1"/>
  <c r="G41" i="13"/>
  <c r="H41" i="13" s="1"/>
  <c r="E41" i="13"/>
  <c r="E29" i="13" s="1"/>
  <c r="E4" i="13" s="1"/>
  <c r="H54" i="10" l="1"/>
  <c r="H56" i="10" s="1"/>
  <c r="F20" i="13" l="1"/>
  <c r="F36" i="13"/>
  <c r="G36" i="13" s="1"/>
  <c r="H36" i="13" s="1"/>
  <c r="F8" i="13"/>
  <c r="G8" i="13" s="1"/>
  <c r="H8" i="13" s="1"/>
  <c r="F37" i="13"/>
  <c r="F23" i="13"/>
  <c r="F38" i="13"/>
  <c r="F47" i="13"/>
  <c r="G47" i="13" s="1"/>
  <c r="H47" i="13" s="1"/>
  <c r="F49" i="13"/>
  <c r="G49" i="13" s="1"/>
  <c r="H49" i="13" s="1"/>
  <c r="F42" i="13"/>
  <c r="F12" i="13"/>
  <c r="G12" i="13" s="1"/>
  <c r="H12" i="13" s="1"/>
  <c r="F55" i="13"/>
  <c r="G55" i="13" s="1"/>
  <c r="H55" i="13" s="1"/>
  <c r="F26" i="13"/>
  <c r="G26" i="13" s="1"/>
  <c r="H26" i="13" s="1"/>
  <c r="D18" i="4"/>
  <c r="F4" i="13"/>
  <c r="F64" i="13"/>
  <c r="G64" i="13" s="1"/>
  <c r="H64" i="13" s="1"/>
  <c r="F46" i="13"/>
  <c r="D24" i="4"/>
  <c r="F21" i="13"/>
  <c r="F57" i="13"/>
  <c r="G57" i="13" s="1"/>
  <c r="H57" i="13" s="1"/>
  <c r="F3" i="6"/>
  <c r="F19" i="6" s="1"/>
  <c r="G19" i="6" s="1"/>
  <c r="F25" i="13"/>
  <c r="F18" i="13"/>
  <c r="F24" i="13"/>
  <c r="G24" i="13" s="1"/>
  <c r="H24" i="13" s="1"/>
  <c r="F40" i="13"/>
  <c r="G40" i="13" s="1"/>
  <c r="H40" i="13" s="1"/>
  <c r="F43" i="13"/>
  <c r="F22" i="13"/>
  <c r="G22" i="13" s="1"/>
  <c r="H22" i="13" s="1"/>
  <c r="F31" i="13"/>
  <c r="F50" i="13"/>
  <c r="G50" i="13" s="1"/>
  <c r="H50" i="13" s="1"/>
  <c r="F48" i="13"/>
  <c r="G48" i="13" s="1"/>
  <c r="H48" i="13" s="1"/>
  <c r="F9" i="13"/>
  <c r="G9" i="13" s="1"/>
  <c r="H9" i="13" s="1"/>
  <c r="F70" i="13"/>
  <c r="G70" i="13" s="1"/>
  <c r="H70" i="13" s="1"/>
  <c r="F41" i="13"/>
  <c r="F35" i="13"/>
  <c r="G35" i="13" s="1"/>
  <c r="H35" i="13" s="1"/>
  <c r="F32" i="13"/>
  <c r="F28" i="13"/>
  <c r="F14" i="13"/>
  <c r="F65" i="13"/>
  <c r="G65" i="13" s="1"/>
  <c r="H65" i="13" s="1"/>
  <c r="F62" i="13"/>
  <c r="G62" i="13" s="1"/>
  <c r="H62" i="13" s="1"/>
  <c r="F7" i="13"/>
  <c r="F3" i="7"/>
  <c r="F19" i="13"/>
  <c r="G19" i="13" s="1"/>
  <c r="H19" i="13" s="1"/>
  <c r="F66" i="13"/>
  <c r="G66" i="13" s="1"/>
  <c r="H66" i="13" s="1"/>
  <c r="D5" i="5"/>
  <c r="F11" i="13"/>
  <c r="G11" i="13" s="1"/>
  <c r="H11" i="13" s="1"/>
  <c r="D3" i="8"/>
  <c r="D7" i="8" s="1"/>
  <c r="E7" i="8" s="1"/>
  <c r="F34" i="13"/>
  <c r="F33" i="13"/>
  <c r="F17" i="13"/>
  <c r="G17" i="13" s="1"/>
  <c r="H17" i="13" s="1"/>
  <c r="F39" i="13"/>
  <c r="G39" i="13" s="1"/>
  <c r="H39" i="13" s="1"/>
  <c r="F54" i="13"/>
  <c r="G54" i="13" s="1"/>
  <c r="H54" i="13" s="1"/>
  <c r="F13" i="13"/>
  <c r="G13" i="13" s="1"/>
  <c r="H13" i="13" s="1"/>
  <c r="F10" i="13"/>
  <c r="F69" i="13"/>
  <c r="G69" i="13" s="1"/>
  <c r="H69" i="13" s="1"/>
  <c r="F59" i="13"/>
  <c r="G59" i="13" s="1"/>
  <c r="H59" i="13" s="1"/>
  <c r="F5" i="15"/>
  <c r="F30" i="15" s="1"/>
  <c r="H30" i="15" s="1"/>
  <c r="D6" i="4"/>
  <c r="E6" i="4" s="1"/>
  <c r="F6" i="4" s="1"/>
  <c r="F30" i="13"/>
  <c r="F15" i="13"/>
  <c r="F53" i="13"/>
  <c r="G53" i="13" s="1"/>
  <c r="H53" i="13" s="1"/>
  <c r="F56" i="13"/>
  <c r="G56" i="13" s="1"/>
  <c r="H56" i="13" s="1"/>
  <c r="F27" i="13"/>
  <c r="D12" i="4"/>
  <c r="E12" i="4" s="1"/>
  <c r="F12" i="4" s="1"/>
  <c r="F17" i="6"/>
  <c r="G17" i="6" s="1"/>
  <c r="F9" i="6"/>
  <c r="G9" i="6" s="1"/>
  <c r="F71" i="6"/>
  <c r="G71" i="6" s="1"/>
  <c r="F92" i="6"/>
  <c r="G92" i="6" s="1"/>
  <c r="F55" i="6"/>
  <c r="G55" i="6" s="1"/>
  <c r="F50" i="6"/>
  <c r="G50" i="6" s="1"/>
  <c r="F51" i="6"/>
  <c r="G51" i="6" s="1"/>
  <c r="F54" i="6"/>
  <c r="G54" i="6" s="1"/>
  <c r="F20" i="6"/>
  <c r="G20" i="6" s="1"/>
  <c r="F9" i="7"/>
  <c r="H9" i="7" s="1"/>
  <c r="D35" i="5"/>
  <c r="F35" i="5" s="1"/>
  <c r="F14" i="5"/>
  <c r="F11" i="6"/>
  <c r="G11" i="6" s="1"/>
  <c r="F37" i="6"/>
  <c r="G37" i="6" s="1"/>
  <c r="F14" i="15"/>
  <c r="H14" i="15" s="1"/>
  <c r="F15" i="15"/>
  <c r="H15" i="15" s="1"/>
  <c r="F16" i="15"/>
  <c r="H16" i="15" s="1"/>
  <c r="F17" i="15"/>
  <c r="H17" i="15" s="1"/>
  <c r="F18" i="15"/>
  <c r="H18" i="15" s="1"/>
  <c r="F19" i="15"/>
  <c r="H19" i="15" s="1"/>
  <c r="F7" i="15"/>
  <c r="H7" i="15" s="1"/>
  <c r="F32" i="15"/>
  <c r="H32" i="15" s="1"/>
  <c r="F23" i="15"/>
  <c r="H23" i="15" s="1"/>
  <c r="F22" i="15"/>
  <c r="H22" i="15" s="1"/>
  <c r="F9" i="15"/>
  <c r="H9" i="15" s="1"/>
  <c r="F33" i="15"/>
  <c r="H33" i="15" s="1"/>
  <c r="F29" i="15"/>
  <c r="H29" i="15" s="1"/>
  <c r="F31" i="15"/>
  <c r="H31" i="15" s="1"/>
  <c r="F27" i="15"/>
  <c r="H27" i="15" s="1"/>
  <c r="F26" i="15"/>
  <c r="H26" i="15" s="1"/>
  <c r="F34" i="15"/>
  <c r="H34" i="15" s="1"/>
  <c r="F11" i="15"/>
  <c r="H11" i="15" s="1"/>
  <c r="F25" i="15"/>
  <c r="H25" i="15" s="1"/>
  <c r="F21" i="15"/>
  <c r="H21" i="15" s="1"/>
  <c r="F12" i="15"/>
  <c r="H12" i="15" s="1"/>
  <c r="D13" i="8"/>
  <c r="E13" i="8" s="1"/>
  <c r="D14" i="8"/>
  <c r="E14" i="8" s="1"/>
  <c r="D10" i="8"/>
  <c r="E10" i="8" s="1"/>
  <c r="F21" i="6" l="1"/>
  <c r="G21" i="6" s="1"/>
  <c r="F8" i="6"/>
  <c r="G8" i="6" s="1"/>
  <c r="G4" i="6" s="1"/>
  <c r="F147" i="6"/>
  <c r="G147" i="6" s="1"/>
  <c r="F145" i="6"/>
  <c r="G145" i="6" s="1"/>
  <c r="F29" i="6"/>
  <c r="G29" i="6" s="1"/>
  <c r="G27" i="6" s="1"/>
  <c r="F30" i="7"/>
  <c r="H30" i="7" s="1"/>
  <c r="F16" i="7"/>
  <c r="H16" i="7" s="1"/>
  <c r="F12" i="7"/>
  <c r="H12" i="7" s="1"/>
  <c r="F211" i="6"/>
  <c r="G211" i="6" s="1"/>
  <c r="F39" i="6"/>
  <c r="G39" i="6" s="1"/>
  <c r="G35" i="6" s="1"/>
  <c r="F199" i="6"/>
  <c r="F200" i="6"/>
  <c r="F195" i="6"/>
  <c r="G195" i="6" s="1"/>
  <c r="F160" i="6"/>
  <c r="G160" i="6" s="1"/>
  <c r="F165" i="6"/>
  <c r="G165" i="6" s="1"/>
  <c r="F167" i="6"/>
  <c r="G167" i="6" s="1"/>
  <c r="F161" i="6"/>
  <c r="G161" i="6" s="1"/>
  <c r="F155" i="6"/>
  <c r="G155" i="6" s="1"/>
  <c r="F166" i="6"/>
  <c r="G166" i="6" s="1"/>
  <c r="F142" i="6"/>
  <c r="G142" i="6" s="1"/>
  <c r="F152" i="6"/>
  <c r="G152" i="6" s="1"/>
  <c r="F122" i="6"/>
  <c r="G122" i="6" s="1"/>
  <c r="F132" i="6"/>
  <c r="G132" i="6" s="1"/>
  <c r="F187" i="6"/>
  <c r="G187" i="6" s="1"/>
  <c r="F180" i="6"/>
  <c r="G180" i="6" s="1"/>
  <c r="G178" i="6" s="1"/>
  <c r="F156" i="6"/>
  <c r="G156" i="6" s="1"/>
  <c r="F186" i="6"/>
  <c r="G186" i="6" s="1"/>
  <c r="F148" i="6"/>
  <c r="G148" i="6" s="1"/>
  <c r="F153" i="6"/>
  <c r="G153" i="6" s="1"/>
  <c r="F128" i="6"/>
  <c r="G128" i="6" s="1"/>
  <c r="F138" i="6"/>
  <c r="G138" i="6" s="1"/>
  <c r="F107" i="6"/>
  <c r="G107" i="6" s="1"/>
  <c r="G98" i="6" s="1"/>
  <c r="F118" i="6"/>
  <c r="G118" i="6" s="1"/>
  <c r="F171" i="6"/>
  <c r="G171" i="6" s="1"/>
  <c r="F173" i="6"/>
  <c r="G173" i="6" s="1"/>
  <c r="F192" i="6"/>
  <c r="G192" i="6" s="1"/>
  <c r="F217" i="6"/>
  <c r="G217" i="6" s="1"/>
  <c r="F216" i="6"/>
  <c r="G216" i="6" s="1"/>
  <c r="F126" i="6"/>
  <c r="G126" i="6" s="1"/>
  <c r="F212" i="6"/>
  <c r="G212" i="6" s="1"/>
  <c r="F100" i="6"/>
  <c r="G100" i="6" s="1"/>
  <c r="F112" i="6"/>
  <c r="G112" i="6" s="1"/>
  <c r="D20" i="5"/>
  <c r="F20" i="5" s="1"/>
  <c r="D52" i="5"/>
  <c r="F52" i="5" s="1"/>
  <c r="F77" i="6"/>
  <c r="G77" i="6" s="1"/>
  <c r="G75" i="6" s="1"/>
  <c r="F86" i="6"/>
  <c r="G86" i="6" s="1"/>
  <c r="F97" i="6"/>
  <c r="G97" i="6" s="1"/>
  <c r="G90" i="6" s="1"/>
  <c r="F88" i="6"/>
  <c r="G88" i="6" s="1"/>
  <c r="F65" i="6"/>
  <c r="G65" i="6" s="1"/>
  <c r="F73" i="6"/>
  <c r="G73" i="6" s="1"/>
  <c r="F114" i="6"/>
  <c r="G114" i="6" s="1"/>
  <c r="F59" i="6"/>
  <c r="G59" i="6" s="1"/>
  <c r="G57" i="6" s="1"/>
  <c r="G43" i="6" s="1"/>
  <c r="D16" i="5"/>
  <c r="F16" i="5" s="1"/>
  <c r="D8" i="5"/>
  <c r="D17" i="5"/>
  <c r="F17" i="5" s="1"/>
  <c r="D69" i="5"/>
  <c r="F69" i="5" s="1"/>
  <c r="D45" i="5"/>
  <c r="F45" i="5" s="1"/>
  <c r="D95" i="5"/>
  <c r="F95" i="5" s="1"/>
  <c r="D77" i="5"/>
  <c r="F77" i="5" s="1"/>
  <c r="D38" i="5"/>
  <c r="F38" i="5" s="1"/>
  <c r="H29" i="13"/>
  <c r="H68" i="13"/>
  <c r="H63" i="13" s="1"/>
  <c r="D48" i="5"/>
  <c r="F48" i="5" s="1"/>
  <c r="D6" i="8"/>
  <c r="E6" i="8" s="1"/>
  <c r="E3" i="8" s="1"/>
  <c r="E70" i="10" s="1"/>
  <c r="F8" i="15"/>
  <c r="H8" i="15" s="1"/>
  <c r="H52" i="13"/>
  <c r="H61" i="13"/>
  <c r="H16" i="13"/>
  <c r="F24" i="15"/>
  <c r="H24" i="15" s="1"/>
  <c r="H6" i="13"/>
  <c r="H45" i="13"/>
  <c r="F4" i="4"/>
  <c r="E66" i="10" s="1"/>
  <c r="E71" i="10"/>
  <c r="G140" i="6" l="1"/>
  <c r="G15" i="6"/>
  <c r="G130" i="6"/>
  <c r="H3" i="7"/>
  <c r="E69" i="10" s="1"/>
  <c r="G199" i="6"/>
  <c r="G189" i="6"/>
  <c r="G158" i="6"/>
  <c r="G214" i="6"/>
  <c r="G169" i="6"/>
  <c r="G150" i="6"/>
  <c r="G120" i="6"/>
  <c r="G110" i="6"/>
  <c r="G84" i="6"/>
  <c r="G63" i="6"/>
  <c r="H4" i="15"/>
  <c r="E72" i="10" s="1"/>
  <c r="F4" i="5"/>
  <c r="E67" i="10" s="1"/>
  <c r="H4" i="13"/>
  <c r="E65" i="10" l="1"/>
  <c r="G182" i="6"/>
  <c r="G3" i="6" s="1"/>
  <c r="E68" i="10" s="1"/>
  <c r="E73" i="10" s="1"/>
  <c r="H58" i="10" l="1"/>
  <c r="H59" i="10" s="1"/>
</calcChain>
</file>

<file path=xl/sharedStrings.xml><?xml version="1.0" encoding="utf-8"?>
<sst xmlns="http://schemas.openxmlformats.org/spreadsheetml/2006/main" count="1936" uniqueCount="940">
  <si>
    <t>Модель</t>
  </si>
  <si>
    <t>Размеры</t>
  </si>
  <si>
    <t>Краткое описание</t>
  </si>
  <si>
    <t>NN75 Kids</t>
  </si>
  <si>
    <t>NN-75</t>
  </si>
  <si>
    <t>30-35</t>
  </si>
  <si>
    <t>МХ-100</t>
  </si>
  <si>
    <t>NNN</t>
  </si>
  <si>
    <t>МХN-300</t>
  </si>
  <si>
    <t>МХN-300 women</t>
  </si>
  <si>
    <t>33-42</t>
  </si>
  <si>
    <t>МХN-400</t>
  </si>
  <si>
    <t>МХN-400 women</t>
  </si>
  <si>
    <t>МXS-Kids</t>
  </si>
  <si>
    <t>SNS</t>
  </si>
  <si>
    <t>МХS-300</t>
  </si>
  <si>
    <t>МХS-300 women</t>
  </si>
  <si>
    <t>МХS-400</t>
  </si>
  <si>
    <t>МХS-400 women</t>
  </si>
  <si>
    <t>МХS-500</t>
  </si>
  <si>
    <t>37-46</t>
  </si>
  <si>
    <t>серебро</t>
  </si>
  <si>
    <t>белый</t>
  </si>
  <si>
    <t>30-42</t>
  </si>
  <si>
    <t>чёрный</t>
  </si>
  <si>
    <t>раздвижной</t>
  </si>
  <si>
    <t>розовый</t>
  </si>
  <si>
    <t>синий</t>
  </si>
  <si>
    <t>ЧЕШКИ Клин Спорт (Россия)</t>
  </si>
  <si>
    <t>ЧБ-01</t>
  </si>
  <si>
    <t>ЧБ-02</t>
  </si>
  <si>
    <t>МXN-Kids</t>
  </si>
  <si>
    <t>25-40</t>
  </si>
  <si>
    <t>Аксессуары</t>
  </si>
  <si>
    <t>на липучке стандартные</t>
  </si>
  <si>
    <t>на липучке для горных лыж</t>
  </si>
  <si>
    <t>для лыж "спортивные"</t>
  </si>
  <si>
    <t>Растирки для мази</t>
  </si>
  <si>
    <t>CH-1</t>
  </si>
  <si>
    <t>CH-2</t>
  </si>
  <si>
    <t>СН-22</t>
  </si>
  <si>
    <t>СН-3</t>
  </si>
  <si>
    <t>CH-4</t>
  </si>
  <si>
    <t>CH-5</t>
  </si>
  <si>
    <t>GS</t>
  </si>
  <si>
    <t>GH</t>
  </si>
  <si>
    <t>СН-61</t>
  </si>
  <si>
    <t>СН-62</t>
  </si>
  <si>
    <t>LF-1</t>
  </si>
  <si>
    <t>LF-2</t>
  </si>
  <si>
    <t>LF-22</t>
  </si>
  <si>
    <t>LF-3</t>
  </si>
  <si>
    <t>LF-4</t>
  </si>
  <si>
    <t>LF-5</t>
  </si>
  <si>
    <t>LFGS</t>
  </si>
  <si>
    <t>LFGH</t>
  </si>
  <si>
    <t>LF-61</t>
  </si>
  <si>
    <t>LF-62</t>
  </si>
  <si>
    <t>HF-1</t>
  </si>
  <si>
    <t>HF-2</t>
  </si>
  <si>
    <t>HF-22</t>
  </si>
  <si>
    <t>HF-3</t>
  </si>
  <si>
    <t>HF-4</t>
  </si>
  <si>
    <t>HF-5</t>
  </si>
  <si>
    <t>HFGS</t>
  </si>
  <si>
    <t>HF-61</t>
  </si>
  <si>
    <t>HF-62</t>
  </si>
  <si>
    <t>W-2</t>
  </si>
  <si>
    <t>W-3</t>
  </si>
  <si>
    <t>W-4</t>
  </si>
  <si>
    <t>W-5</t>
  </si>
  <si>
    <t>W-6</t>
  </si>
  <si>
    <t>W-7</t>
  </si>
  <si>
    <t>W-8</t>
  </si>
  <si>
    <t>W-9</t>
  </si>
  <si>
    <t>WT-10</t>
  </si>
  <si>
    <t>WT-20</t>
  </si>
  <si>
    <t>WG-2</t>
  </si>
  <si>
    <t>WG-3</t>
  </si>
  <si>
    <t>WG-4</t>
  </si>
  <si>
    <t>WG-5</t>
  </si>
  <si>
    <t>WG-6</t>
  </si>
  <si>
    <t>Лыжные палки</t>
  </si>
  <si>
    <t>100-120</t>
  </si>
  <si>
    <t>125-140</t>
  </si>
  <si>
    <t>STC step</t>
  </si>
  <si>
    <t>STC комби</t>
  </si>
  <si>
    <t>step</t>
  </si>
  <si>
    <t>200-205</t>
  </si>
  <si>
    <t>155-170</t>
  </si>
  <si>
    <t>Лыжные крепления</t>
  </si>
  <si>
    <t>SnowMatic</t>
  </si>
  <si>
    <t>NN75</t>
  </si>
  <si>
    <t>Сани, ледянки и снегокаты</t>
  </si>
  <si>
    <t>Snow Assss</t>
  </si>
  <si>
    <t>Тобоган</t>
  </si>
  <si>
    <t>Снежный вихрь</t>
  </si>
  <si>
    <t>Снежный гонщик</t>
  </si>
  <si>
    <t>Шапочки и перчатки</t>
  </si>
  <si>
    <t>б/р</t>
  </si>
  <si>
    <t>Перчатки</t>
  </si>
  <si>
    <t>РРЦ</t>
  </si>
  <si>
    <t>Описание</t>
  </si>
  <si>
    <t>Лыжные ботинки MARAX система NN-75 мм</t>
  </si>
  <si>
    <t>руб.</t>
  </si>
  <si>
    <t>Лыжные ботинки MARAX система NNN</t>
  </si>
  <si>
    <t>NN75 KIDS</t>
  </si>
  <si>
    <t>МXN KIDS</t>
  </si>
  <si>
    <t>Лыжные ботинки MARAX система SNS</t>
  </si>
  <si>
    <t>МXS KIDS</t>
  </si>
  <si>
    <t>Фигурные коньки MARAX</t>
  </si>
  <si>
    <t>Чешки MARAX</t>
  </si>
  <si>
    <t>Чехлы для лезвий MARAX</t>
  </si>
  <si>
    <t>Чехлы</t>
  </si>
  <si>
    <t>для фигурных коньков</t>
  </si>
  <si>
    <t>для хоккейных коньков</t>
  </si>
  <si>
    <t>универсальные на пружинке</t>
  </si>
  <si>
    <t>для коньков большая с карманом</t>
  </si>
  <si>
    <t>спортивная</t>
  </si>
  <si>
    <t>для бутс</t>
  </si>
  <si>
    <t>пляжная</t>
  </si>
  <si>
    <t>Рюкзачок</t>
  </si>
  <si>
    <t>обычный</t>
  </si>
  <si>
    <t>Растирка</t>
  </si>
  <si>
    <t>5 мм.</t>
  </si>
  <si>
    <t>4 мм.</t>
  </si>
  <si>
    <t>3 мм.</t>
  </si>
  <si>
    <t>Вес</t>
  </si>
  <si>
    <t>60 г.</t>
  </si>
  <si>
    <t>36 г.</t>
  </si>
  <si>
    <t>70 г.</t>
  </si>
  <si>
    <t>Лыжи, палки, лыжные комплекты и клюшки</t>
  </si>
  <si>
    <t>Система</t>
  </si>
  <si>
    <t>STC wax</t>
  </si>
  <si>
    <t>прогулочные</t>
  </si>
  <si>
    <t>Клюшки</t>
  </si>
  <si>
    <t>Крепления стальные</t>
  </si>
  <si>
    <t>Ледянки</t>
  </si>
  <si>
    <t>Кол-во, шт.</t>
  </si>
  <si>
    <t>Общая сумма заказа в РРЦ, руб.</t>
  </si>
  <si>
    <t>Общие сумма со скидкой и количество заказа</t>
  </si>
  <si>
    <t>Сумма в РРЦ, руб.</t>
  </si>
  <si>
    <t>Скидка
от РРЦ</t>
  </si>
  <si>
    <t>Кол-во,
пар</t>
  </si>
  <si>
    <t>Размерный ряд</t>
  </si>
  <si>
    <t xml:space="preserve"> - бланк заказа спортивной обуви</t>
  </si>
  <si>
    <t xml:space="preserve"> - бланк заказа чехлов для лезвий коньков</t>
  </si>
  <si>
    <t>ЦВЕТА</t>
  </si>
  <si>
    <t xml:space="preserve"> - бланк заказа аксессуаров</t>
  </si>
  <si>
    <t>черный</t>
  </si>
  <si>
    <t>металлик</t>
  </si>
  <si>
    <t>желтый</t>
  </si>
  <si>
    <t>РРЦ,  руб.</t>
  </si>
  <si>
    <t>Итоги</t>
  </si>
  <si>
    <t>красный</t>
  </si>
  <si>
    <t>полиуретановая (заказ кратен 10 шт.)</t>
  </si>
  <si>
    <t>РРЦ,
руб.</t>
  </si>
  <si>
    <t>Палки лыжные Алюминиевые MARAX</t>
  </si>
  <si>
    <t>Длина
/ шаг (см)</t>
  </si>
  <si>
    <t>Цвет</t>
  </si>
  <si>
    <t>Состав</t>
  </si>
  <si>
    <t>ALU 6061</t>
  </si>
  <si>
    <t>Длина / шаг (см)
Профиль</t>
  </si>
  <si>
    <t>Скользящая поверхность</t>
  </si>
  <si>
    <t>46-46-46</t>
  </si>
  <si>
    <t>44-44-44</t>
  </si>
  <si>
    <t>Гоночные лыжи STC</t>
  </si>
  <si>
    <t>Длина лыж / шаг (см)</t>
  </si>
  <si>
    <t>Профиль</t>
  </si>
  <si>
    <t>RS Skate</t>
  </si>
  <si>
    <t>43-43-43</t>
  </si>
  <si>
    <t>wax</t>
  </si>
  <si>
    <t>RS Classic</t>
  </si>
  <si>
    <t>50-50-50</t>
  </si>
  <si>
    <t>200-205 / 5</t>
  </si>
  <si>
    <t>Длина  / шаг (см)</t>
  </si>
  <si>
    <t>100% стекло</t>
  </si>
  <si>
    <t>Прогулочные SONATA</t>
  </si>
  <si>
    <t>155-170 / 5</t>
  </si>
  <si>
    <t>60% уголь / 40% стекло</t>
  </si>
  <si>
    <t>100% уголь</t>
  </si>
  <si>
    <t>Клюшки хоккейные - STC  минимальный заказ 10 шт. на тип крюка</t>
  </si>
  <si>
    <t>Крюк</t>
  </si>
  <si>
    <t>Принадлежность</t>
  </si>
  <si>
    <t>Кол-во,
шт.</t>
  </si>
  <si>
    <t>Лев.</t>
  </si>
  <si>
    <t>Прав.</t>
  </si>
  <si>
    <t>взрослая</t>
  </si>
  <si>
    <t>РРЦ, руб.</t>
  </si>
  <si>
    <t>Скидка -</t>
  </si>
  <si>
    <t xml:space="preserve"> - бланк заказа лыжи, палки, клюшки</t>
  </si>
  <si>
    <t>Артикул</t>
  </si>
  <si>
    <t xml:space="preserve"> - бланк заказа лыжных креплений</t>
  </si>
  <si>
    <t>Сани и Снегокаты</t>
  </si>
  <si>
    <t>Ледянка "Snow Assss"
заказ 40 шт.
цвета в ассортименте</t>
  </si>
  <si>
    <t>Санки "ТОБОГАН"
заказ 7 шт.
цвета в ассортименте</t>
  </si>
  <si>
    <t xml:space="preserve">РРЦ,
руб. </t>
  </si>
  <si>
    <t xml:space="preserve"> - бланк заказа санок</t>
  </si>
  <si>
    <t>Уважаемые партнеры!</t>
  </si>
  <si>
    <t>1.</t>
  </si>
  <si>
    <t>2.</t>
  </si>
  <si>
    <t>3.</t>
  </si>
  <si>
    <t>Сумма внесенного депозита учитывается в качестве оплаты за последнюю партию товара.</t>
  </si>
  <si>
    <t>4.</t>
  </si>
  <si>
    <t>от</t>
  </si>
  <si>
    <t>до</t>
  </si>
  <si>
    <t>свыше</t>
  </si>
  <si>
    <t>меньше</t>
  </si>
  <si>
    <t>Базовая
скидка</t>
  </si>
  <si>
    <t>Доп. скидка</t>
  </si>
  <si>
    <t>Итоговая скидка</t>
  </si>
  <si>
    <t>При заключении Договора на поставку товара по Заказу Заказчику предоставляется базовая скидка в размере 42% от РРЦ и дополнительная скидка в соответствии с объемом заказа, согласно нижеприведенной таблице.</t>
  </si>
  <si>
    <t>Интервалы сумм Заказа в РРЦ</t>
  </si>
  <si>
    <t>При увеличении % предоплаты скидка оговаривается индивидуально.</t>
  </si>
  <si>
    <t>5.</t>
  </si>
  <si>
    <r>
      <rPr>
        <sz val="11"/>
        <color indexed="10"/>
        <rFont val="Calibri"/>
        <family val="2"/>
        <charset val="204"/>
      </rPr>
      <t>При самовывозе с нашего склада</t>
    </r>
    <r>
      <rPr>
        <sz val="11"/>
        <rFont val="Calibri"/>
        <family val="2"/>
        <charset val="204"/>
      </rPr>
      <t xml:space="preserve"> находящегося по адресу Московская область, г. Клин, ул. Транспортная, д. 31 предоставляется </t>
    </r>
    <r>
      <rPr>
        <sz val="11"/>
        <color indexed="10"/>
        <rFont val="Calibri"/>
        <family val="2"/>
        <charset val="204"/>
      </rPr>
      <t>дополнительная скидка в размере 1%</t>
    </r>
    <r>
      <rPr>
        <sz val="11"/>
        <rFont val="Calibri"/>
        <family val="2"/>
        <charset val="204"/>
      </rPr>
      <t>.</t>
    </r>
  </si>
  <si>
    <t>6.</t>
  </si>
  <si>
    <t>7.</t>
  </si>
  <si>
    <t>8.</t>
  </si>
  <si>
    <t xml:space="preserve">Если график поставок не согласован, Поставщик не гарантирует: 
- наличие товара в любое время на складе;
- продажу по ценам размещенного Заказа.
</t>
  </si>
  <si>
    <t>Каждая отгрузка товара должна быть предварительно оплачена согласно выставленным счетам. Если счет не оплачивается Заказчиком в течение пяти банковских дней, товар без предупреждения снимается с резерва.</t>
  </si>
  <si>
    <t>9.</t>
  </si>
  <si>
    <t>Убедительная просьба заполнить все нижеприведенные поля!</t>
  </si>
  <si>
    <t>Название Заказчика:</t>
  </si>
  <si>
    <t>Фактический адрес Заказчика:</t>
  </si>
  <si>
    <t>почтовый индекс:</t>
  </si>
  <si>
    <t>область:</t>
  </si>
  <si>
    <t>город:</t>
  </si>
  <si>
    <t>улица, дом:</t>
  </si>
  <si>
    <t>Контактные данные Заказчика:</t>
  </si>
  <si>
    <t>Телефоны:</t>
  </si>
  <si>
    <t>+7</t>
  </si>
  <si>
    <t>код города:</t>
  </si>
  <si>
    <t>код оператора:</t>
  </si>
  <si>
    <t>Мобильный телефон 1:</t>
  </si>
  <si>
    <t>Мобильный телефон 2:</t>
  </si>
  <si>
    <t>Адреса электронной почты:</t>
  </si>
  <si>
    <t>e-mail 2:</t>
  </si>
  <si>
    <t>e-mail 3:</t>
  </si>
  <si>
    <t>e-mail 1:</t>
  </si>
  <si>
    <t>ИТОГИ ПО ЗАКАЗУ.</t>
  </si>
  <si>
    <t>Я буду вывозить товар со склада поставщика своими силами (поставьте "ДА" или "НЕТ") -</t>
  </si>
  <si>
    <t>ДА</t>
  </si>
  <si>
    <t>НЕТ</t>
  </si>
  <si>
    <t>Сумма вашего заказа в РРЦ составила:</t>
  </si>
  <si>
    <t>Ваша скидка на сезон:</t>
  </si>
  <si>
    <t>Сумма вашего заказа в с учетом скидки составила:</t>
  </si>
  <si>
    <t>Сумма 30% депозита составила:</t>
  </si>
  <si>
    <t>Скидка</t>
  </si>
  <si>
    <t>МJN-1000
Polaris</t>
  </si>
  <si>
    <t>МХN-300
women</t>
  </si>
  <si>
    <t>МХN-400
women</t>
  </si>
  <si>
    <t>МХS-400
women</t>
  </si>
  <si>
    <t>МХS-300
women</t>
  </si>
  <si>
    <t>MXS-323</t>
  </si>
  <si>
    <t>ЧБ-01
ЧБ-02</t>
  </si>
  <si>
    <t>Связки</t>
  </si>
  <si>
    <t>для лыж</t>
  </si>
  <si>
    <t>Размер</t>
  </si>
  <si>
    <r>
      <t xml:space="preserve">верх и подошва - </t>
    </r>
    <r>
      <rPr>
        <b/>
        <sz val="11"/>
        <rFont val="Calibri"/>
        <family val="2"/>
        <charset val="204"/>
      </rPr>
      <t xml:space="preserve">натуральная кожа
</t>
    </r>
    <r>
      <rPr>
        <sz val="11"/>
        <rFont val="Calibri"/>
        <family val="2"/>
        <charset val="204"/>
      </rPr>
      <t>цвет: белый, черный</t>
    </r>
  </si>
  <si>
    <t>нейлон, искусственная кожа
EVA-матерьялы, пластиковый мысок</t>
  </si>
  <si>
    <r>
      <rPr>
        <b/>
        <sz val="11"/>
        <rFont val="Calibri"/>
        <family val="2"/>
        <charset val="204"/>
      </rPr>
      <t>натуральная кожа</t>
    </r>
    <r>
      <rPr>
        <sz val="11"/>
        <rFont val="Calibri"/>
        <family val="2"/>
        <charset val="204"/>
      </rPr>
      <t xml:space="preserve">
цвет: черный</t>
    </r>
  </si>
  <si>
    <t>искусственная кожа
цвет: синий, серый</t>
  </si>
  <si>
    <t>искусственная кожа
цвет: серебро</t>
  </si>
  <si>
    <t>искусственная кожа
цвет: серебро, синий, серый</t>
  </si>
  <si>
    <t>на завязке</t>
  </si>
  <si>
    <t>стандартный (молния)</t>
  </si>
  <si>
    <t>см. бланк</t>
  </si>
  <si>
    <t>Сумки</t>
  </si>
  <si>
    <t>желтая (0:+10°С)</t>
  </si>
  <si>
    <t>красная (+3:-3°С)</t>
  </si>
  <si>
    <t>оранжевая (0:-5°С)</t>
  </si>
  <si>
    <t>фиолетовая (-2:-7°С)</t>
  </si>
  <si>
    <t>зеленая (-10:-30°С)</t>
  </si>
  <si>
    <t>С графитом без фтора (+10:-5°С) soft</t>
  </si>
  <si>
    <t>С графитом без фтора (-5:-30°С) hard</t>
  </si>
  <si>
    <t>СН-комби (CH-2, CH-3, CH-4)</t>
  </si>
  <si>
    <t>СН-комби (CH-3, CH-4, CH-5)</t>
  </si>
  <si>
    <t>желтая (+1:+10°С)</t>
  </si>
  <si>
    <t>серебристая (+5:-2°C)</t>
  </si>
  <si>
    <t>с графитом низкий фтор (+10:-5°С) soft</t>
  </si>
  <si>
    <t>с графитом низкий фтор (-5:-30°C) hard</t>
  </si>
  <si>
    <t xml:space="preserve">LF-комби (LF-2, LF-3, LF-4) </t>
  </si>
  <si>
    <t xml:space="preserve">LF-комби (LF-3, LF-4, LF-5) </t>
  </si>
  <si>
    <t>зеленая (-5:-25°C)</t>
  </si>
  <si>
    <t>с графитом высокий фтор (+10:-5°С) soft</t>
  </si>
  <si>
    <t>HF-комби (HF-2, HF-3, HF-4)</t>
  </si>
  <si>
    <t>HF-комби (HF-3, HF-4, HF-5)</t>
  </si>
  <si>
    <t>красная (0:+2°С)</t>
  </si>
  <si>
    <t>фиолетовая (0°С)</t>
  </si>
  <si>
    <t>светло-фиолетовая (0:-2°С)</t>
  </si>
  <si>
    <t>голубая (-1:-4°С)</t>
  </si>
  <si>
    <t>светло-голубая (-3:-9°С)</t>
  </si>
  <si>
    <t>зеленая (-6:-13°С)</t>
  </si>
  <si>
    <t>светло-зеленая (-10:-18°С)</t>
  </si>
  <si>
    <t>бесцветная (-15:-30°С)</t>
  </si>
  <si>
    <t>этикетка - зеленая, (-8:-25°С) туризм</t>
  </si>
  <si>
    <t>этикетка - голубая (-1:-12°С) туризм</t>
  </si>
  <si>
    <t>этикетка - красная (+1:-1°С)</t>
  </si>
  <si>
    <t>этикетка - фиолетовая (0:-3°С)</t>
  </si>
  <si>
    <t>этикетка - голубая (-2:-8°С)</t>
  </si>
  <si>
    <t>этикетка - зеленая (-5:-12°С)</t>
  </si>
  <si>
    <t>этикетка - светло-зеленая (-10:-25°С)</t>
  </si>
  <si>
    <t>смола для деревянных лыж</t>
  </si>
  <si>
    <t>скребок для беговых лыж</t>
  </si>
  <si>
    <t>Сервисные аксессуары для беговых лыж</t>
  </si>
  <si>
    <t>состав: alu 6061</t>
  </si>
  <si>
    <t>цвет: красный, синий</t>
  </si>
  <si>
    <t>Лыжи</t>
  </si>
  <si>
    <t>гоночные</t>
  </si>
  <si>
    <t>STC</t>
  </si>
  <si>
    <t>Лыжные</t>
  </si>
  <si>
    <t>комплекты</t>
  </si>
  <si>
    <t>Модель - Sonata</t>
  </si>
  <si>
    <t>состав: 100% стекло</t>
  </si>
  <si>
    <t>спортивные STC</t>
  </si>
  <si>
    <t>гоночные STC</t>
  </si>
  <si>
    <t>состав: 60% уголь, 40% стекло</t>
  </si>
  <si>
    <t>скребок металлический
для смазок, чехол</t>
  </si>
  <si>
    <t>скребок для желобка
беговых лыж</t>
  </si>
  <si>
    <t>набор сумка мазь WT-10, WT-20,
пробка, скребок</t>
  </si>
  <si>
    <t>Rottefella</t>
  </si>
  <si>
    <t>D80 см</t>
  </si>
  <si>
    <t>D100 см</t>
  </si>
  <si>
    <t>-</t>
  </si>
  <si>
    <t>Навигация по БЛАНКАМ ЗАКАЗОВ:</t>
  </si>
  <si>
    <t>для перехода в бланк нажмите на ссылку ниже</t>
  </si>
  <si>
    <t>телескопическая, alu 6061, max рост 130</t>
  </si>
  <si>
    <t>90-130</t>
  </si>
  <si>
    <t>Дополнительная скидка:</t>
  </si>
  <si>
    <t>MXS-323 КОЖА</t>
  </si>
  <si>
    <t>M-323 КОЖА</t>
  </si>
  <si>
    <t>длина 205 см</t>
  </si>
  <si>
    <t>длина 160 см</t>
  </si>
  <si>
    <t>длина 180 см</t>
  </si>
  <si>
    <t>длина 175 см</t>
  </si>
  <si>
    <t>длина 190 см</t>
  </si>
  <si>
    <t>Сумма со скидкой</t>
  </si>
  <si>
    <t>Цена с учетом скидки</t>
  </si>
  <si>
    <t>смола для деревянных лыж в герметичной банке ПЭТ</t>
  </si>
  <si>
    <t>скребок для беговых лыж 5 мм.</t>
  </si>
  <si>
    <t>скребок для беговых лыж 4 мм.</t>
  </si>
  <si>
    <t>скребок для беговых лыж 3 мм.</t>
  </si>
  <si>
    <t>MIX</t>
  </si>
  <si>
    <t>Для фигурных коньков</t>
  </si>
  <si>
    <t>Для хоккейных коньков</t>
  </si>
  <si>
    <t>Универсальные на пружинке</t>
  </si>
  <si>
    <t>Цена со
скидкой</t>
  </si>
  <si>
    <t>Сумма со
скидкой</t>
  </si>
  <si>
    <t>Общие сумма со скидкой
и количество заказа</t>
  </si>
  <si>
    <t>Комплектации коробок "MIX" (70 пар в коробе) по цветам</t>
  </si>
  <si>
    <t>Итого:</t>
  </si>
  <si>
    <t>Кол-во,
коробка</t>
  </si>
  <si>
    <t>PRO Skate</t>
  </si>
  <si>
    <t>Цена со скидкой</t>
  </si>
  <si>
    <t>alu</t>
  </si>
  <si>
    <t>Длина (см), заказ 10 пар на размер</t>
  </si>
  <si>
    <t>Лыжные комплекты</t>
  </si>
  <si>
    <t>125-140 / 5</t>
  </si>
  <si>
    <t>ЛЫЖНЫЕ КРЕПЛЕНИЯ NN-75.</t>
  </si>
  <si>
    <t>Наименование</t>
  </si>
  <si>
    <t>АВТОМАТИЧЕСКИЕ ЛЫЖНЫЕ КРЕПЛЕНИЯ SNOW MATIC. ПОДХОДЯТ ДЛЯ СИСТЕМ SNS И NNN. ПРОИЗВОДСТВО РОССИЯ.</t>
  </si>
  <si>
    <r>
      <t xml:space="preserve">STEP-IN </t>
    </r>
    <r>
      <rPr>
        <b/>
        <sz val="10"/>
        <color indexed="10"/>
        <rFont val="Calibri"/>
        <family val="2"/>
        <charset val="204"/>
      </rPr>
      <t>без индивидуальной упаковки</t>
    </r>
  </si>
  <si>
    <t>Количество
в упаковке</t>
  </si>
  <si>
    <t>10 пар</t>
  </si>
  <si>
    <t>30 пар</t>
  </si>
  <si>
    <t>Оптовая цена</t>
  </si>
  <si>
    <t>Ледянка "СНЕЖНЫЙ  ВИХРЬ"
заказ 10 шт.
цвета в ассортименте</t>
  </si>
  <si>
    <t>ФОТО</t>
  </si>
  <si>
    <t>190-195</t>
  </si>
  <si>
    <t>190-195 / 5</t>
  </si>
  <si>
    <t>10.</t>
  </si>
  <si>
    <t>36-47</t>
  </si>
  <si>
    <t>серо-желтый</t>
  </si>
  <si>
    <t>сине-серебряный</t>
  </si>
  <si>
    <t>серый</t>
  </si>
  <si>
    <t>серебряно-синий</t>
  </si>
  <si>
    <t>серебряно-черный</t>
  </si>
  <si>
    <t>37-47</t>
  </si>
  <si>
    <t>33-47</t>
  </si>
  <si>
    <t>КОНЬКИ ФИГУРНЫЕ MARAX (Россия - Клин Спорт)</t>
  </si>
  <si>
    <t>красная (+1:-4°С)</t>
  </si>
  <si>
    <t>CH-3</t>
  </si>
  <si>
    <t>фиолетовая (-2:-8°С)</t>
  </si>
  <si>
    <t>синяя (-6:-12°С)</t>
  </si>
  <si>
    <t>CH-6</t>
  </si>
  <si>
    <t>зеленая (- 10:-32°С)</t>
  </si>
  <si>
    <t>комби (СH-3; СН-4; СН-5)</t>
  </si>
  <si>
    <t>Смазки скольжения RAY без фторорганических соединений, серия LF (Low fluor) ВЕС - 60 г. (заказ кратен 5 шт.)</t>
  </si>
  <si>
    <t>Смазки скольжения RAY без фтор соединений, серия LF</t>
  </si>
  <si>
    <t>Смазки скольжения RAY с фтор соединениями, серия HF</t>
  </si>
  <si>
    <t>желтая (+0:+ 5°С)</t>
  </si>
  <si>
    <t>VISTI-1</t>
  </si>
  <si>
    <t>красная (+1:-1°С)</t>
  </si>
  <si>
    <t>VISTI-2</t>
  </si>
  <si>
    <t>фиолетовая (-1:-3°С)</t>
  </si>
  <si>
    <t>VISTI-3</t>
  </si>
  <si>
    <t>VISTI-4</t>
  </si>
  <si>
    <t>VISTI-5</t>
  </si>
  <si>
    <t>синяя (-3:-10°С)</t>
  </si>
  <si>
    <t>зеленая (-10:-18°С)</t>
  </si>
  <si>
    <t>50 г.</t>
  </si>
  <si>
    <t>зеленая (-10:-32°С)</t>
  </si>
  <si>
    <t>голубая (-6:-12°С)</t>
  </si>
  <si>
    <t>Смазки сцепления, смоляные RAY</t>
  </si>
  <si>
    <t>Шайба хоккейная</t>
  </si>
  <si>
    <t>Кол-во</t>
  </si>
  <si>
    <t>ШАЙБА</t>
  </si>
  <si>
    <t>хоккейная</t>
  </si>
  <si>
    <t>---</t>
  </si>
  <si>
    <t>NNN Auto Universal M</t>
  </si>
  <si>
    <t>NNN Auto Universal L</t>
  </si>
  <si>
    <t>30-47</t>
  </si>
  <si>
    <t>ВНИМАНИЕ!!! В БЛАНКАХ ВАША ЦЕНА МЕНЯЕТСЯ АВТОМАТИЧЕСКИ, СОГЛАСНО НИЖЕУКАЗАННЫМ УСЛОВИЯМ, В МОМЕНТ ЗАПОЛНЕНИЕ ВАМИ ЗАКАЗА!</t>
  </si>
  <si>
    <t>1602/3,5х7</t>
  </si>
  <si>
    <t>Сверло для установки креплений</t>
  </si>
  <si>
    <t>3,5х7 мм</t>
  </si>
  <si>
    <t>Спортивная обувь</t>
  </si>
  <si>
    <t>Чехлы для лезвий коньков</t>
  </si>
  <si>
    <t>Лыжи, палки, клюшки</t>
  </si>
  <si>
    <t>Крепления лыжные</t>
  </si>
  <si>
    <t>Ватрушки, санки, ледянки</t>
  </si>
  <si>
    <t>Шапки и перчатки</t>
  </si>
  <si>
    <t>Сумма</t>
  </si>
  <si>
    <t>Количество</t>
  </si>
  <si>
    <t>Сумма рассчитана с учетом вашей скидки!</t>
  </si>
  <si>
    <t>Если депозит не внесен до выше указанного срока - Заказ принимается для рассмотрения, но его выполнение не гарантируется!</t>
  </si>
  <si>
    <t>Минимальная сумма Предварительного заказа (далее Заказ) на весь ассортимент должна составлять не менее 500 000 рублей в Рекомендованных розничных ценах (далее РРЦ) или 290 000 рублей в оптовых ценах.</t>
  </si>
  <si>
    <t>WT-Набор</t>
  </si>
  <si>
    <t>Набор смазок сцепления  WT-10 и WT-20</t>
  </si>
  <si>
    <t>Смазка для лыж туристическая RAY</t>
  </si>
  <si>
    <t>П-4</t>
  </si>
  <si>
    <t>П-5</t>
  </si>
  <si>
    <t>П-61</t>
  </si>
  <si>
    <t>П-62</t>
  </si>
  <si>
    <t>Парафин туристический "RAY" комби № 1</t>
  </si>
  <si>
    <t>Парафин туристический "RAY" комби № 2</t>
  </si>
  <si>
    <t>Парафин туристический "RAY" (-4:-14°С)</t>
  </si>
  <si>
    <t>Парафин туристический "RAY" (-12:-25°С)</t>
  </si>
  <si>
    <t>25 пар</t>
  </si>
  <si>
    <t>PRO Classic</t>
  </si>
  <si>
    <t>172-178</t>
  </si>
  <si>
    <t>182-198/ 5</t>
  </si>
  <si>
    <t>182-198</t>
  </si>
  <si>
    <t>180-185</t>
  </si>
  <si>
    <t>180-185 / 5</t>
  </si>
  <si>
    <t>90-100</t>
  </si>
  <si>
    <t>170-175</t>
  </si>
  <si>
    <t>110-130</t>
  </si>
  <si>
    <t>Прогулочные лыжи STC STEP</t>
  </si>
  <si>
    <t>90-100 / 10</t>
  </si>
  <si>
    <t>110-130 / 10</t>
  </si>
  <si>
    <t>Лыжи прогулочные STC
с насечкой (step)</t>
  </si>
  <si>
    <t>Прогулочные лыжи STC WAX</t>
  </si>
  <si>
    <t>Лыжи прогулочные STC
без насечки (wax)</t>
  </si>
  <si>
    <t>Комплект с креплением
"комби"</t>
  </si>
  <si>
    <t>Длина (см), комби заказ по 4 пары</t>
  </si>
  <si>
    <t>145-155</t>
  </si>
  <si>
    <t>Палки лыжные STC прогулочные</t>
  </si>
  <si>
    <t>100-120 / 5</t>
  </si>
  <si>
    <t>145-155 / 5</t>
  </si>
  <si>
    <t>135-150</t>
  </si>
  <si>
    <t>Модель - Cyber деколь</t>
  </si>
  <si>
    <t>Модель - RS этикетка</t>
  </si>
  <si>
    <t>состав: 100% уголь</t>
  </si>
  <si>
    <t>135-145</t>
  </si>
  <si>
    <t>150-160</t>
  </si>
  <si>
    <t>165-175</t>
  </si>
  <si>
    <t>Модель - Avanti деколь</t>
  </si>
  <si>
    <t>Палки лыжные STC спортивные</t>
  </si>
  <si>
    <t>135-150 / 5</t>
  </si>
  <si>
    <t>30% уголь / 70% стекло</t>
  </si>
  <si>
    <t>Гоночные CYBER деколь</t>
  </si>
  <si>
    <t>Гоночные RS этикетка</t>
  </si>
  <si>
    <t>Гоночные AVANTI деколь</t>
  </si>
  <si>
    <t>135-145 / 5</t>
  </si>
  <si>
    <t>150-160 / 5</t>
  </si>
  <si>
    <t>165-175 / 5</t>
  </si>
  <si>
    <t>Палки лыжные STC гоночные</t>
  </si>
  <si>
    <t>Прям.</t>
  </si>
  <si>
    <t>STC Юниорская</t>
  </si>
  <si>
    <t>STC Детская</t>
  </si>
  <si>
    <t>STC ABS 3600</t>
  </si>
  <si>
    <t>STC МИНИ</t>
  </si>
  <si>
    <t>подростковая</t>
  </si>
  <si>
    <t>детская</t>
  </si>
  <si>
    <t>Клюшки хоккейные - TISA  минимальный заказ 10 шт. на тип крюка</t>
  </si>
  <si>
    <t>Клюшка Detroit PRO</t>
  </si>
  <si>
    <t>Клюшка Detroit SR</t>
  </si>
  <si>
    <t>Клюшка Detroit INT</t>
  </si>
  <si>
    <t>Клюшка Detroit JR</t>
  </si>
  <si>
    <t>Клюшка Detroit KID</t>
  </si>
  <si>
    <t>Клюшка Detroit PW</t>
  </si>
  <si>
    <t>Клюшка Super Elita</t>
  </si>
  <si>
    <t>Клюшка Elita</t>
  </si>
  <si>
    <t>Клюшка Master</t>
  </si>
  <si>
    <t>Клюшка Sokol</t>
  </si>
  <si>
    <t>Клюшка Pioneer</t>
  </si>
  <si>
    <t>Клюшка Champion</t>
  </si>
  <si>
    <t>TISA</t>
  </si>
  <si>
    <t>Шайба взрослая (Россия)</t>
  </si>
  <si>
    <t>Шайбы хоккейные Россия минимальный заказ 20 шт.</t>
  </si>
  <si>
    <t>EXTREME</t>
  </si>
  <si>
    <t>100-120  / 5</t>
  </si>
  <si>
    <t>125-135 / 5</t>
  </si>
  <si>
    <t>NORDIC WALKING</t>
  </si>
  <si>
    <t>Модель - EXTREME</t>
  </si>
  <si>
    <t>125-135</t>
  </si>
  <si>
    <t>SHAMOV</t>
  </si>
  <si>
    <t>NNN Universal 01</t>
  </si>
  <si>
    <r>
      <rPr>
        <b/>
        <sz val="11"/>
        <rFont val="Calibri"/>
        <family val="2"/>
        <charset val="204"/>
      </rPr>
      <t>натуральная кожа</t>
    </r>
    <r>
      <rPr>
        <sz val="11"/>
        <rFont val="Calibri"/>
        <family val="2"/>
        <charset val="204"/>
      </rPr>
      <t xml:space="preserve">
цвет: черный-графит</t>
    </r>
  </si>
  <si>
    <t>комбинация искусственной и натуральной кожи
цвет: белый</t>
  </si>
  <si>
    <t>МХN-500</t>
  </si>
  <si>
    <t>Сумка для велосипеда</t>
  </si>
  <si>
    <t>вело</t>
  </si>
  <si>
    <t>nordic walking</t>
  </si>
  <si>
    <r>
      <rPr>
        <b/>
        <sz val="10"/>
        <rFont val="Calibri"/>
        <family val="2"/>
        <charset val="204"/>
      </rPr>
      <t>ПРОБКА</t>
    </r>
    <r>
      <rPr>
        <sz val="10"/>
        <rFont val="Calibri"/>
        <family val="2"/>
        <charset val="204"/>
      </rPr>
      <t xml:space="preserve"> (заказ кратен 10 шт.)</t>
    </r>
  </si>
  <si>
    <t>Модель - Sprint</t>
  </si>
  <si>
    <t>Лыжные палки ALU
MARAX SPRINT</t>
  </si>
  <si>
    <t>Модель - Skate SPORT</t>
  </si>
  <si>
    <t>состав: 35% уголь, 65% стекло</t>
  </si>
  <si>
    <t>Модель - POLO этикетка</t>
  </si>
  <si>
    <t>Гоночные POLO этикетка</t>
  </si>
  <si>
    <t>Спортивные SKATE SPORT</t>
  </si>
  <si>
    <t>155-160</t>
  </si>
  <si>
    <t>гибрид 60/40</t>
  </si>
  <si>
    <t>ATCHLETIC</t>
  </si>
  <si>
    <t>состав: гибрид 60/40</t>
  </si>
  <si>
    <t>Модель - ATCHLETIC</t>
  </si>
  <si>
    <t>STC ABS 5100</t>
  </si>
  <si>
    <t xml:space="preserve">Набор хоккейный детский </t>
  </si>
  <si>
    <t>mix</t>
  </si>
  <si>
    <r>
      <t xml:space="preserve">VICTORIA </t>
    </r>
    <r>
      <rPr>
        <b/>
        <sz val="8"/>
        <color indexed="10"/>
        <rFont val="Calibri"/>
        <family val="2"/>
        <charset val="204"/>
      </rPr>
      <t>КОЖА</t>
    </r>
  </si>
  <si>
    <t>комбинация искусственной кожи и меха
цвет: белый</t>
  </si>
  <si>
    <t>RGX</t>
  </si>
  <si>
    <t>37-42</t>
  </si>
  <si>
    <t>Палки STC для скандинавской ХОДЬБЫ</t>
  </si>
  <si>
    <t>S, M, L</t>
  </si>
  <si>
    <t>Балаклава</t>
  </si>
  <si>
    <t>140-145</t>
  </si>
  <si>
    <t>Палки для ходьбы</t>
  </si>
  <si>
    <t>STC ABS 5100 взрослая  ДЛИНА 1500</t>
  </si>
  <si>
    <t>STC Юниорская длина 1300</t>
  </si>
  <si>
    <t>STC Мини Прямая длина 700</t>
  </si>
  <si>
    <t>Набор хоккейный детский (2 клюшки+2 детские шайбы) длина 700</t>
  </si>
  <si>
    <t>SENIOR DYNAMIC Black/Green  длина 1500</t>
  </si>
  <si>
    <t>SENIOR DYNAMIC Dark Blue  длина 1500</t>
  </si>
  <si>
    <t>JUNIOR DYNAMIC Black/Green  длина 1360</t>
  </si>
  <si>
    <t>JUNIOR DYNAMIC Dark Blue  длина 1360</t>
  </si>
  <si>
    <t>JUNIOR DYNAMIC Black/Red  длина 1360</t>
  </si>
  <si>
    <t>YOUTH METEOR Dark Blue длина 1070</t>
  </si>
  <si>
    <t>YOUTH METEOR Black/Green длина 1070</t>
  </si>
  <si>
    <t>YOUTH METEOR Black/Red длина 1070</t>
  </si>
  <si>
    <t>взрослая длина 1500</t>
  </si>
  <si>
    <t>подростковая длина 1300</t>
  </si>
  <si>
    <t>детская длина 1100</t>
  </si>
  <si>
    <t>детская длина 700</t>
  </si>
  <si>
    <t>детский длина 700</t>
  </si>
  <si>
    <t xml:space="preserve">Благодарим Вас за приверженность к нашей продукции!
</t>
  </si>
  <si>
    <r>
      <t xml:space="preserve">Ватрушка </t>
    </r>
    <r>
      <rPr>
        <b/>
        <sz val="10"/>
        <color indexed="10"/>
        <rFont val="Calibri"/>
        <family val="2"/>
        <charset val="204"/>
      </rPr>
      <t>D100 см.</t>
    </r>
    <r>
      <rPr>
        <b/>
        <sz val="10"/>
        <rFont val="Calibri"/>
        <family val="2"/>
        <charset val="204"/>
      </rPr>
      <t xml:space="preserve">
ПВХ/ткань
заказ 5 шт. </t>
    </r>
    <r>
      <rPr>
        <b/>
        <sz val="10"/>
        <color indexed="10"/>
        <rFont val="Calibri"/>
        <family val="2"/>
        <charset val="204"/>
      </rPr>
      <t>С КАМЕРОЙ!!! В ИНДИВИДУАЛЬНОЙ УПАКОВКЕ.</t>
    </r>
  </si>
  <si>
    <t>СТАНДАРТ ПВХ с  камерой</t>
  </si>
  <si>
    <t>Ледянки и санки ПЛАСТИК</t>
  </si>
  <si>
    <r>
      <rPr>
        <b/>
        <sz val="10"/>
        <color indexed="10"/>
        <rFont val="Calibri"/>
        <family val="2"/>
        <charset val="204"/>
      </rPr>
      <t>Тюбинг D-110 мм
(3цветный, с камерой).</t>
    </r>
    <r>
      <rPr>
        <b/>
        <sz val="10"/>
        <rFont val="Calibri"/>
        <family val="2"/>
        <charset val="204"/>
      </rPr>
      <t>"Ватрушка" ПВХ
заказ 5 шт.</t>
    </r>
  </si>
  <si>
    <r>
      <rPr>
        <b/>
        <sz val="10"/>
        <color indexed="10"/>
        <rFont val="Calibri"/>
        <family val="2"/>
        <charset val="204"/>
      </rPr>
      <t>Тюбинг D-100 мм
(3цветный, с камерой)</t>
    </r>
    <r>
      <rPr>
        <b/>
        <sz val="10"/>
        <rFont val="Calibri"/>
        <family val="2"/>
        <charset val="204"/>
      </rPr>
      <t>"Ватрушка" ПВХ
заказ 5 шт.</t>
    </r>
  </si>
  <si>
    <r>
      <rPr>
        <b/>
        <sz val="10"/>
        <color indexed="10"/>
        <rFont val="Calibri"/>
        <family val="2"/>
        <charset val="204"/>
      </rPr>
      <t>Тюбинг D-80 мм
(3цветный, с камерой).</t>
    </r>
    <r>
      <rPr>
        <b/>
        <sz val="10"/>
        <rFont val="Calibri"/>
        <family val="2"/>
        <charset val="204"/>
      </rPr>
      <t>"Ватрушка" ПВХ
заказ 5 шт.</t>
    </r>
  </si>
  <si>
    <t>сереб/синие</t>
  </si>
  <si>
    <t>D110 см</t>
  </si>
  <si>
    <t>флис или трикотаж</t>
  </si>
  <si>
    <t>Чехол для ПАЛОК Ходьба</t>
  </si>
  <si>
    <r>
      <t xml:space="preserve">Заказчику предоставляется возможность сохранить предзаказные цены при увеличении заказа  в сезон </t>
    </r>
    <r>
      <rPr>
        <b/>
        <sz val="11"/>
        <color indexed="10"/>
        <rFont val="Calibri"/>
        <family val="2"/>
        <charset val="204"/>
      </rPr>
      <t>до 10% объема заказа, при наличии товара на свободном складе.</t>
    </r>
  </si>
  <si>
    <r>
      <t xml:space="preserve">Плки </t>
    </r>
    <r>
      <rPr>
        <b/>
        <sz val="11"/>
        <color rgb="FFFF0000"/>
        <rFont val="Calibri"/>
        <family val="2"/>
        <charset val="204"/>
        <scheme val="minor"/>
      </rPr>
      <t xml:space="preserve">MARAX </t>
    </r>
    <r>
      <rPr>
        <b/>
        <sz val="11"/>
        <rFont val="Calibri"/>
        <family val="2"/>
        <charset val="204"/>
        <scheme val="minor"/>
      </rPr>
      <t>для ходьбы раздвижные ALU</t>
    </r>
  </si>
  <si>
    <t>90% уголь</t>
  </si>
  <si>
    <t>мягкие чехлы (ткань)</t>
  </si>
  <si>
    <t>QUEEN 112</t>
  </si>
  <si>
    <t>ROSY</t>
  </si>
  <si>
    <t>35-42</t>
  </si>
  <si>
    <t>Цветная</t>
  </si>
  <si>
    <r>
      <t xml:space="preserve">для коньков </t>
    </r>
    <r>
      <rPr>
        <sz val="11"/>
        <color rgb="FFFF0000"/>
        <rFont val="Calibri"/>
        <family val="2"/>
        <charset val="204"/>
        <scheme val="minor"/>
      </rPr>
      <t>ЦВЕТНАЯ</t>
    </r>
  </si>
  <si>
    <t>Snowtube  ВАТРУШКИ</t>
  </si>
  <si>
    <t>ПРИНТ Верх - яркая ткань "Оксфорд"/ПВХ -дно</t>
  </si>
  <si>
    <r>
      <rPr>
        <b/>
        <sz val="11"/>
        <rFont val="Calibri"/>
        <family val="2"/>
        <charset val="204"/>
        <scheme val="minor"/>
      </rPr>
      <t>ПРИНТ(Оксфорд)</t>
    </r>
    <r>
      <rPr>
        <sz val="11"/>
        <rFont val="Calibri"/>
        <family val="2"/>
        <charset val="204"/>
        <scheme val="minor"/>
      </rPr>
      <t xml:space="preserve"> Верх - яркая ткань /ПВХ -дно </t>
    </r>
  </si>
  <si>
    <t>Сумма РРЦ</t>
  </si>
  <si>
    <t>мини 700</t>
  </si>
  <si>
    <t>(2 клюшки+2 детские шайбы) длина 700</t>
  </si>
  <si>
    <t>суммаРРЦ</t>
  </si>
  <si>
    <t>ЛЫЖНЫЙ КОМПЛЕКТ
с креплением "75 мм"
с насечкой (step)</t>
  </si>
  <si>
    <t>ЛЫЖНЫЙ КОМПЛЕКТ
с креплением "75 мм"
без насечки (wax)</t>
  </si>
  <si>
    <t>ЛЫЖНЫЙ КОМПЛЕКТ
с креплением "NNN"
без насечки (WAX)</t>
  </si>
  <si>
    <t>ЛЫЖНЫЙ КОМПЛЕКТ
с креплением "NNN"
с насечкой (STEP)</t>
  </si>
  <si>
    <t>ЛЫЖНЫЙ КОМПЛЕКТ
с креплением "SNS"без насечки (wax)</t>
  </si>
  <si>
    <t>ЛЫЖНЫЙ КОМПЛЕКТ
с креплением "SNS"    с насечкой (step)</t>
  </si>
  <si>
    <t>37-44</t>
  </si>
  <si>
    <t>190-205</t>
  </si>
  <si>
    <t>180-185 / 10</t>
  </si>
  <si>
    <t>190-205/ 5</t>
  </si>
  <si>
    <t>Мягкие чехлы коньков</t>
  </si>
  <si>
    <t>МЕХАНИЧИСКИЕ ЛЫЖНЫЕ КРЕПЛЕНИЯ SHAMOV или ELVA. ПОДХОДЯТ ДЛЯ СИСТЕМ SNS И NNN. ПРОИЗВОДСТВО РОССИЯ.</t>
  </si>
  <si>
    <r>
      <t xml:space="preserve">СИСТЕМНЫЕ ЛЫЖНЫЕ КРЕПЛЕНИЯ </t>
    </r>
    <r>
      <rPr>
        <b/>
        <sz val="10"/>
        <color rgb="FF00B0F0"/>
        <rFont val="Calibri"/>
        <family val="2"/>
        <charset val="204"/>
        <scheme val="minor"/>
      </rPr>
      <t>ROTTEFELLA</t>
    </r>
    <r>
      <rPr>
        <b/>
        <sz val="10"/>
        <color rgb="FFFFFF00"/>
        <rFont val="Calibri"/>
        <family val="2"/>
        <charset val="204"/>
        <scheme val="minor"/>
      </rPr>
      <t>. СИСТЕМА NNN. ПРОИЗВОДСТВО НОРВЕГИЯ.</t>
    </r>
  </si>
  <si>
    <t xml:space="preserve">МХN-500 </t>
  </si>
  <si>
    <t>MXN-323</t>
  </si>
  <si>
    <t>Baby Star</t>
  </si>
  <si>
    <t>искусственная  кожа
цвет: Розовый</t>
  </si>
  <si>
    <t>Двухполозные</t>
  </si>
  <si>
    <t>Цена не окончательная, т.к привязана к $</t>
  </si>
  <si>
    <t>Условия (Скрыть)</t>
  </si>
  <si>
    <t>Snow SLIPPER NNN</t>
  </si>
  <si>
    <t>Snow SLIPPER SNS</t>
  </si>
  <si>
    <r>
      <t>искусственная кожа, поддержка голеностопа
подошва-Salomon</t>
    </r>
    <r>
      <rPr>
        <b/>
        <sz val="11"/>
        <rFont val="Calibri"/>
        <family val="2"/>
        <charset val="204"/>
        <scheme val="minor"/>
      </rPr>
      <t>/Pilot</t>
    </r>
  </si>
  <si>
    <t>Чехол для лыж</t>
  </si>
  <si>
    <t>до 175</t>
  </si>
  <si>
    <t xml:space="preserve">выше 180 </t>
  </si>
  <si>
    <t>Держатели для лыжных комплектов</t>
  </si>
  <si>
    <t>ELVA</t>
  </si>
  <si>
    <t>Мазь для лыж с насечкой</t>
  </si>
  <si>
    <t xml:space="preserve">Температура +5/-20°С </t>
  </si>
  <si>
    <t>универсальная (туба с губкой)</t>
  </si>
  <si>
    <t>Парафин Жидкий скольжения, синтетические</t>
  </si>
  <si>
    <t>комбинорованный</t>
  </si>
  <si>
    <t>искусственная кожа
поддержка голеностопа, цвет: комби</t>
  </si>
  <si>
    <t>яркая искусственная кожа и капровелюр
цвет: комби</t>
  </si>
  <si>
    <t>искусственная кожа
цвет: комби</t>
  </si>
  <si>
    <t>комбинация искусственной кожи и меха
цвет: белый с розовым рисунком</t>
  </si>
  <si>
    <t>комбинация искусственной кожи и меха
цвет: белый с синим рисунком</t>
  </si>
  <si>
    <t>белый  с синим</t>
  </si>
  <si>
    <t>белый  с розовым</t>
  </si>
  <si>
    <r>
      <t>Раздвижные коньки MARAX  (Китай)</t>
    </r>
    <r>
      <rPr>
        <b/>
        <sz val="11"/>
        <color rgb="FFFFFF00"/>
        <rFont val="Calibri"/>
        <family val="2"/>
        <charset val="204"/>
        <scheme val="minor"/>
      </rPr>
      <t>***  (ЦЕНА привязана к $)</t>
    </r>
  </si>
  <si>
    <r>
      <t xml:space="preserve">Хоккейные коньки MARAX  (Китай) </t>
    </r>
    <r>
      <rPr>
        <b/>
        <sz val="11"/>
        <color rgb="FFFFFF00"/>
        <rFont val="Calibri"/>
        <family val="2"/>
        <charset val="204"/>
        <scheme val="minor"/>
      </rPr>
      <t>***  (ЦЕНА привязана к $)</t>
    </r>
  </si>
  <si>
    <r>
      <t xml:space="preserve">Смазки скольжения </t>
    </r>
    <r>
      <rPr>
        <b/>
        <sz val="11"/>
        <color rgb="FFFFFF00"/>
        <rFont val="Calibri"/>
        <family val="2"/>
        <charset val="204"/>
        <scheme val="minor"/>
      </rPr>
      <t>RAY</t>
    </r>
    <r>
      <rPr>
        <b/>
        <sz val="11"/>
        <rFont val="Calibri"/>
        <family val="2"/>
        <charset val="204"/>
        <scheme val="minor"/>
      </rPr>
      <t xml:space="preserve"> без фтор соединений, серия СН</t>
    </r>
  </si>
  <si>
    <t>xs-2xl</t>
  </si>
  <si>
    <t>Смазки держания, синтетические RAY</t>
  </si>
  <si>
    <t>сумма РРЦ</t>
  </si>
  <si>
    <t>ррц сумма</t>
  </si>
  <si>
    <t xml:space="preserve"> (ЖИДКИЕ) Парафины скольжения, синтетические </t>
  </si>
  <si>
    <t>Чехол для ПАЛОК ХОДЬБА</t>
  </si>
  <si>
    <t>Смола</t>
  </si>
  <si>
    <t>STC скребок</t>
  </si>
  <si>
    <t>Щетка лыжная (натуральный  волос)</t>
  </si>
  <si>
    <t>Щетка лыжная (искусственный  волос)</t>
  </si>
  <si>
    <t>Щетка лыжная (комбинированный  волос)</t>
  </si>
  <si>
    <t>ЩН</t>
  </si>
  <si>
    <t>Щкомби</t>
  </si>
  <si>
    <t>Щис</t>
  </si>
  <si>
    <t>Состав : 50% хлопок, 50% полиэфир, плотность 200 г/м2</t>
  </si>
  <si>
    <t>92-98</t>
  </si>
  <si>
    <t>104-110</t>
  </si>
  <si>
    <t>116-122</t>
  </si>
  <si>
    <t>128-134</t>
  </si>
  <si>
    <t>140-146</t>
  </si>
  <si>
    <t>152-158</t>
  </si>
  <si>
    <t>Термобелье Детское</t>
  </si>
  <si>
    <t>Состав : 50% хлопок, 50% полиэфир, плотность  200 г/м2</t>
  </si>
  <si>
    <t xml:space="preserve">Термобелье Мужское </t>
  </si>
  <si>
    <t>Термобелье Женское</t>
  </si>
  <si>
    <t>40-52</t>
  </si>
  <si>
    <t>46-60</t>
  </si>
  <si>
    <t>92-158 см</t>
  </si>
  <si>
    <t>Термобельё</t>
  </si>
  <si>
    <t>Рост</t>
  </si>
  <si>
    <t>Смазки скольжения RAY с высоким содержанием фторорганических соединений, серия  HF (High fluor) ВЕС - 60 г.</t>
  </si>
  <si>
    <t>Смазки скольжения RAY без фторорганических соединений, серия СН (Carbon) ВЕС - 60 г.</t>
  </si>
  <si>
    <t>Смазки сцепления, синтетические ВЕС - 36 г.</t>
  </si>
  <si>
    <t>Смазки сцепления, смоляные (terva) ВЕС - 36 г.</t>
  </si>
  <si>
    <t xml:space="preserve">Смола для обработки деревянных лыж ВЕС - 70 г. </t>
  </si>
  <si>
    <t>СМ</t>
  </si>
  <si>
    <t xml:space="preserve">Маска лыжника </t>
  </si>
  <si>
    <t>шарф - шапка (флис) 2 в 1</t>
  </si>
  <si>
    <t>Маска лыжника-труба</t>
  </si>
  <si>
    <t>100-115/ 5</t>
  </si>
  <si>
    <t>120-135/ 5</t>
  </si>
  <si>
    <t>140-155/ 5</t>
  </si>
  <si>
    <t>160-165/ 5</t>
  </si>
  <si>
    <t>100-115</t>
  </si>
  <si>
    <t>120-135</t>
  </si>
  <si>
    <t>140-155</t>
  </si>
  <si>
    <t>160-165</t>
  </si>
  <si>
    <t>Лыжные палки MARAX ALU</t>
  </si>
  <si>
    <t>Лыжные палки MARAX ALU ( c КАПКАНОМ)</t>
  </si>
  <si>
    <t>100-130</t>
  </si>
  <si>
    <t>ALU телескопические для ЛЫЖ (Детские)</t>
  </si>
  <si>
    <t>скребок металлический для смазок в чехле</t>
  </si>
  <si>
    <t>набор сумка мазь WT-10, WT-20, пробка, скребок</t>
  </si>
  <si>
    <t>Лыжные палки ALU
MARAX (с КАПКАНОМ)</t>
  </si>
  <si>
    <t>Палки лыжные Алюминиевые MARAX С КАПКАНОМ</t>
  </si>
  <si>
    <t>min 100 max 130</t>
  </si>
  <si>
    <t>Длина  (см)</t>
  </si>
  <si>
    <t>Палки ДЛЯ ХОДЬБЫ Алюминиевые ТЕЛЕСКОПИЧЕСКИЕ</t>
  </si>
  <si>
    <t>min 110 max 135</t>
  </si>
  <si>
    <t xml:space="preserve">MARAX  / Yeti </t>
  </si>
  <si>
    <r>
      <t xml:space="preserve">лыжи MARAX Россия </t>
    </r>
    <r>
      <rPr>
        <b/>
        <sz val="9"/>
        <color theme="1"/>
        <rFont val="Calibri"/>
        <family val="2"/>
        <charset val="204"/>
        <scheme val="minor"/>
      </rPr>
      <t>(Распродажа Остатков)</t>
    </r>
  </si>
  <si>
    <t>MARAX</t>
  </si>
  <si>
    <t>185 и - 195</t>
  </si>
  <si>
    <t>WAX</t>
  </si>
  <si>
    <r>
      <t xml:space="preserve">Алюминиевые телескопические для ЛЫЖ </t>
    </r>
    <r>
      <rPr>
        <b/>
        <sz val="9"/>
        <color theme="1"/>
        <rFont val="Calibri"/>
        <family val="2"/>
        <charset val="204"/>
        <scheme val="minor"/>
      </rPr>
      <t>(Детские)</t>
    </r>
  </si>
  <si>
    <r>
      <t>Раздвижные для лыж</t>
    </r>
    <r>
      <rPr>
        <b/>
        <sz val="10"/>
        <color rgb="FFFF0000"/>
        <rFont val="Calibri"/>
        <family val="2"/>
        <charset val="204"/>
        <scheme val="minor"/>
      </rPr>
      <t xml:space="preserve"> (Детские)</t>
    </r>
  </si>
  <si>
    <t>Шайба детская (Россия)</t>
  </si>
  <si>
    <t>Комплект с креплением "75 мм" WAX</t>
  </si>
  <si>
    <t>Комплект с креплением "75 мм" STEP</t>
  </si>
  <si>
    <t>Комплект с креплением NNN (WAX)</t>
  </si>
  <si>
    <t>Комплект с креплением NNN (STEP)</t>
  </si>
  <si>
    <t>Комплект с креплением SNS (WAX)</t>
  </si>
  <si>
    <t>Комплект с креплением SNS (STEP)</t>
  </si>
  <si>
    <t>82 гр.</t>
  </si>
  <si>
    <r>
      <t xml:space="preserve">БОТИНКИ ЛЫЖНЫЕ </t>
    </r>
    <r>
      <rPr>
        <b/>
        <i/>
        <u/>
        <sz val="10"/>
        <color rgb="FFFF0000"/>
        <rFont val="Calibri"/>
        <family val="2"/>
        <charset val="204"/>
      </rPr>
      <t>NN-75</t>
    </r>
    <r>
      <rPr>
        <b/>
        <sz val="10"/>
        <color theme="1"/>
        <rFont val="Calibri"/>
        <family val="2"/>
        <charset val="204"/>
      </rPr>
      <t xml:space="preserve"> MARAX (Россия)</t>
    </r>
  </si>
  <si>
    <t>РРЦ Сумма</t>
  </si>
  <si>
    <r>
      <rPr>
        <b/>
        <sz val="11"/>
        <rFont val="Calibri"/>
        <family val="2"/>
        <charset val="204"/>
        <scheme val="minor"/>
      </rPr>
      <t>натуральная кожа</t>
    </r>
    <r>
      <rPr>
        <sz val="11"/>
        <rFont val="Calibri"/>
        <family val="2"/>
        <charset val="204"/>
        <scheme val="minor"/>
      </rPr>
      <t xml:space="preserve">
цвет: белый</t>
    </r>
  </si>
  <si>
    <t>Труба</t>
  </si>
  <si>
    <t>SNS Auto Universal M до 42 р-ра</t>
  </si>
  <si>
    <t>SNS Auto Universal L  до 47р-ра</t>
  </si>
  <si>
    <t>комби</t>
  </si>
  <si>
    <t>SNSystem Auto Universal M</t>
  </si>
  <si>
    <t>SNSystem Auto Universal L</t>
  </si>
  <si>
    <t>МX-350 JR</t>
  </si>
  <si>
    <t>Мягкие лыжные креплений</t>
  </si>
  <si>
    <t>Мягкие лыжные крепления</t>
  </si>
  <si>
    <t xml:space="preserve">ELVA </t>
  </si>
  <si>
    <t>90-95</t>
  </si>
  <si>
    <t>STC Детская  длина 1100</t>
  </si>
  <si>
    <t>STC ABS 2600 (MAX 2.0)</t>
  </si>
  <si>
    <t>искусственная кожа
цвет: сереб.-синий, сереб.-черный</t>
  </si>
  <si>
    <t>Ski Nordic System Auto Universal L под установку 30 пар.</t>
  </si>
  <si>
    <t>34-37</t>
  </si>
  <si>
    <t>38-41</t>
  </si>
  <si>
    <t>30-33</t>
  </si>
  <si>
    <t xml:space="preserve">Terret </t>
  </si>
  <si>
    <t>30-33,
34-37, 38-41</t>
  </si>
  <si>
    <t xml:space="preserve">мягкий ботинок, пластиковый каркас
цвет: черн/бел/син </t>
  </si>
  <si>
    <t xml:space="preserve">мягкий ботинок, пластиковый каркас
цвет: черн/оранж/сер </t>
  </si>
  <si>
    <t>30-33,
34-37, 38-40</t>
  </si>
  <si>
    <t>мягкий ботинок, пластиковый каркас
цвет: бел/розов</t>
  </si>
  <si>
    <t xml:space="preserve"> Juliet     </t>
  </si>
  <si>
    <t xml:space="preserve"> Ottava     </t>
  </si>
  <si>
    <t xml:space="preserve">мягкий ботинок, пластиковый каркас
</t>
  </si>
  <si>
    <t>26-29, 30-33
34-37, 38-41</t>
  </si>
  <si>
    <t>26-29</t>
  </si>
  <si>
    <t>E-mail: klin-sport@yandex.ru, klin_sport@bk.ru. Home page: www.maraxsport.ru</t>
  </si>
  <si>
    <t>ELVA , Shamov Механика</t>
  </si>
  <si>
    <t>SNS Механика 02</t>
  </si>
  <si>
    <t xml:space="preserve">ELVA, Shamov Механика </t>
  </si>
  <si>
    <t>Gladiator</t>
  </si>
  <si>
    <t>МJS-2000 Evolution</t>
  </si>
  <si>
    <r>
      <t>Двухполозные коньки (Китай)</t>
    </r>
    <r>
      <rPr>
        <b/>
        <sz val="11"/>
        <color rgb="FFFFFF00"/>
        <rFont val="Calibri"/>
        <family val="2"/>
        <charset val="204"/>
        <scheme val="minor"/>
      </rPr>
      <t xml:space="preserve"> </t>
    </r>
  </si>
  <si>
    <t>пластик</t>
  </si>
  <si>
    <t>932 Шапочка  материал ТЕРМО-БИФЛЕКС</t>
  </si>
  <si>
    <t>скребок для желобка</t>
  </si>
  <si>
    <t>Скребок для желобка</t>
  </si>
  <si>
    <t>WG</t>
  </si>
  <si>
    <t>HF</t>
  </si>
  <si>
    <t>Внимание ! Цены могут корректироваться.</t>
  </si>
  <si>
    <t>Спрей-смывка VISTI (баллон)</t>
  </si>
  <si>
    <t>150 г.</t>
  </si>
  <si>
    <t>Температура -2°С/-12°С (Красная) 150 гр.</t>
  </si>
  <si>
    <t>Температура -2°С/-12°С (Синяя) 150 гр.</t>
  </si>
  <si>
    <t>Смазки сцепления, синтетические VISTI ВЕС - 50 г. (заказ кратен 10 шт.)</t>
  </si>
  <si>
    <r>
      <t xml:space="preserve">Смазки сцепления, синтетические </t>
    </r>
    <r>
      <rPr>
        <b/>
        <sz val="11"/>
        <color rgb="FFFFFF00"/>
        <rFont val="Calibri"/>
        <family val="2"/>
        <charset val="204"/>
        <scheme val="minor"/>
      </rPr>
      <t>VISTI</t>
    </r>
  </si>
  <si>
    <r>
      <t xml:space="preserve">Смазки скольжения </t>
    </r>
    <r>
      <rPr>
        <b/>
        <sz val="11"/>
        <color rgb="FFFFFF00"/>
        <rFont val="Calibri"/>
        <family val="2"/>
        <charset val="204"/>
        <scheme val="minor"/>
      </rPr>
      <t>VISTI</t>
    </r>
  </si>
  <si>
    <t>Rezer</t>
  </si>
  <si>
    <t>REZER</t>
  </si>
  <si>
    <t>LEGION</t>
  </si>
  <si>
    <t>31-34</t>
  </si>
  <si>
    <t>35-38</t>
  </si>
  <si>
    <r>
      <t xml:space="preserve">РАЗДВИЖНЫЕ КОНЬКИ (Китай) и Двухполозные  </t>
    </r>
    <r>
      <rPr>
        <b/>
        <sz val="10"/>
        <color rgb="FFFF0000"/>
        <rFont val="Calibri"/>
        <family val="2"/>
        <charset val="204"/>
        <scheme val="minor"/>
      </rPr>
      <t>(ЦЕНА от Курса $)</t>
    </r>
  </si>
  <si>
    <r>
      <t xml:space="preserve">КОНЬКИ ХОККЕЙНЫЕ (Китай) </t>
    </r>
    <r>
      <rPr>
        <b/>
        <sz val="10"/>
        <color rgb="FFFF0000"/>
        <rFont val="Calibri"/>
        <family val="2"/>
        <charset val="204"/>
        <scheme val="minor"/>
      </rPr>
      <t>(ЦЕНА от Курса $)</t>
    </r>
  </si>
  <si>
    <t>39-42</t>
  </si>
  <si>
    <t xml:space="preserve"> Jasmin **
</t>
  </si>
  <si>
    <t>TIM  **</t>
  </si>
  <si>
    <t xml:space="preserve"> Jimmy  **</t>
  </si>
  <si>
    <t xml:space="preserve">  **  (кол-во ограничено)</t>
  </si>
  <si>
    <t>30-46</t>
  </si>
  <si>
    <t>32-45</t>
  </si>
  <si>
    <t>32-46</t>
  </si>
  <si>
    <r>
      <rPr>
        <sz val="11"/>
        <color rgb="FFFF0000"/>
        <rFont val="Calibri"/>
        <family val="2"/>
        <charset val="204"/>
        <scheme val="minor"/>
      </rPr>
      <t xml:space="preserve">РАЗДВИЖНОЙ !!! </t>
    </r>
    <r>
      <rPr>
        <sz val="11"/>
        <rFont val="Calibri"/>
        <family val="2"/>
        <charset val="204"/>
        <scheme val="minor"/>
      </rPr>
      <t xml:space="preserve"> нейлон, искусственная кожа
EVA-матерьялы, пластиковый мысок</t>
    </r>
  </si>
  <si>
    <t>LEGION (Раздвижной)</t>
  </si>
  <si>
    <t>SPINE Concept Skate 496 (SNS)**</t>
  </si>
  <si>
    <t xml:space="preserve">МJS-1000  Polaris **
</t>
  </si>
  <si>
    <t>31-34
35-38, 39-42</t>
  </si>
  <si>
    <t>Baby Star **</t>
  </si>
  <si>
    <r>
      <t>Температура -2°С/-12°С (Красная)</t>
    </r>
    <r>
      <rPr>
        <b/>
        <sz val="11"/>
        <rFont val="Calibri"/>
        <family val="2"/>
        <charset val="204"/>
        <scheme val="minor"/>
      </rPr>
      <t xml:space="preserve"> 150 гр.</t>
    </r>
  </si>
  <si>
    <r>
      <t xml:space="preserve">Температура -2°С/-12°С (Синяя) </t>
    </r>
    <r>
      <rPr>
        <b/>
        <sz val="11"/>
        <rFont val="Calibri"/>
        <family val="2"/>
        <charset val="204"/>
        <scheme val="minor"/>
      </rPr>
      <t>150 гр.</t>
    </r>
  </si>
  <si>
    <t xml:space="preserve">Спрей-смывка VISTI </t>
  </si>
  <si>
    <t xml:space="preserve">Спрей-мазь держания  </t>
  </si>
  <si>
    <t xml:space="preserve">Спрей-мазь скольжения </t>
  </si>
  <si>
    <t xml:space="preserve">Спрей-мазь держания </t>
  </si>
  <si>
    <t>Гоночные лыжи BRADOS Red Star Junior</t>
  </si>
  <si>
    <t xml:space="preserve">
Гоночные BRADOS Red Star Junior</t>
  </si>
  <si>
    <t>41-44-44</t>
  </si>
  <si>
    <t>152-157</t>
  </si>
  <si>
    <t>162-167</t>
  </si>
  <si>
    <t>CAP, Высокая колодка</t>
  </si>
  <si>
    <t>BRADOS Red Star Junior</t>
  </si>
  <si>
    <t xml:space="preserve">Гоночные лыжи </t>
  </si>
  <si>
    <t>193-198/ 5</t>
  </si>
  <si>
    <t>183-187/ 5</t>
  </si>
  <si>
    <t>183-188</t>
  </si>
  <si>
    <t>193-198</t>
  </si>
  <si>
    <t>90-95  / 5</t>
  </si>
  <si>
    <t>28-41</t>
  </si>
  <si>
    <t>Термобелье Детское , цвет синий</t>
  </si>
  <si>
    <t>Термобелье Детское , цвет розовый</t>
  </si>
  <si>
    <t>Термобелье женское , цвет черный</t>
  </si>
  <si>
    <t>Термобелье мужское , цвет черный</t>
  </si>
  <si>
    <t xml:space="preserve">С камерой </t>
  </si>
  <si>
    <r>
      <rPr>
        <b/>
        <sz val="11"/>
        <rFont val="Calibri"/>
        <family val="2"/>
        <charset val="204"/>
        <scheme val="minor"/>
      </rPr>
      <t>СТАНДАРТ</t>
    </r>
    <r>
      <rPr>
        <sz val="11"/>
        <rFont val="Calibri"/>
        <family val="2"/>
        <charset val="204"/>
        <scheme val="minor"/>
      </rPr>
      <t xml:space="preserve"> ПВХ (3-х цветный) </t>
    </r>
  </si>
  <si>
    <t xml:space="preserve">Арктик </t>
  </si>
  <si>
    <t>Цвета в ассортименте</t>
  </si>
  <si>
    <t xml:space="preserve">QUEEN 112 </t>
  </si>
  <si>
    <t>CH</t>
  </si>
  <si>
    <t>в Ассортименте</t>
  </si>
  <si>
    <t>LF</t>
  </si>
  <si>
    <t>W</t>
  </si>
  <si>
    <t>61 г.</t>
  </si>
  <si>
    <t>62 г.</t>
  </si>
  <si>
    <t>63 г.</t>
  </si>
  <si>
    <t>Shamov автомат-е NNN (05)**(Остатки)</t>
  </si>
  <si>
    <t xml:space="preserve">NNN </t>
  </si>
  <si>
    <t>Ski Nordic System Auto Universal под установку 30 пар.</t>
  </si>
  <si>
    <t>163 гр,</t>
  </si>
  <si>
    <t xml:space="preserve">МX-(350) JR
</t>
  </si>
  <si>
    <t>МX-(350) 75mm</t>
  </si>
  <si>
    <t>МX-(350) 75 mm</t>
  </si>
  <si>
    <t xml:space="preserve">Крепления алюминиевые </t>
  </si>
  <si>
    <t>32 пары</t>
  </si>
  <si>
    <t xml:space="preserve">NN-75 </t>
  </si>
  <si>
    <r>
      <t>Shamov автоматические NNN (05)</t>
    </r>
    <r>
      <rPr>
        <b/>
        <sz val="11"/>
        <rFont val="Calibri"/>
        <family val="2"/>
        <charset val="204"/>
        <scheme val="minor"/>
      </rPr>
      <t>**(Остатки)</t>
    </r>
  </si>
  <si>
    <t>искусственная кожа **
поддержка голеностопа, цвет: комби</t>
  </si>
  <si>
    <t>МJS-2000 Evolution PILOT**</t>
  </si>
  <si>
    <t>STEP</t>
  </si>
  <si>
    <t>Лыжные (Детские телескопические)</t>
  </si>
  <si>
    <t>173-178/5</t>
  </si>
  <si>
    <t>157-165</t>
  </si>
  <si>
    <t>146-151</t>
  </si>
  <si>
    <t>скользящая поверхность P-TEX 2100</t>
  </si>
  <si>
    <t>40-44-43</t>
  </si>
  <si>
    <t>клин деревянный с воздушными каналами</t>
  </si>
  <si>
    <t>RS Combi</t>
  </si>
  <si>
    <t>RS Skate/RS Combi</t>
  </si>
  <si>
    <t>PRO Skate 2023, скользящая поверхность P-TEX 2100</t>
  </si>
  <si>
    <t>173-178</t>
  </si>
  <si>
    <t>184-199</t>
  </si>
  <si>
    <t>183-188/ 5</t>
  </si>
  <si>
    <t>Длина (см)</t>
  </si>
  <si>
    <r>
      <t xml:space="preserve">ЛЫЖНЫЙ КОМПЛЕКТ
</t>
    </r>
    <r>
      <rPr>
        <b/>
        <sz val="16"/>
        <rFont val="Calibri"/>
        <family val="2"/>
        <charset val="204"/>
        <scheme val="minor"/>
      </rPr>
      <t>с креплением "75 мм"</t>
    </r>
    <r>
      <rPr>
        <b/>
        <sz val="11"/>
        <rFont val="Calibri"/>
        <family val="2"/>
        <charset val="204"/>
        <scheme val="minor"/>
      </rPr>
      <t xml:space="preserve">
без насечки</t>
    </r>
    <r>
      <rPr>
        <b/>
        <sz val="20"/>
        <rFont val="Calibri"/>
        <family val="2"/>
        <charset val="204"/>
        <scheme val="minor"/>
      </rPr>
      <t xml:space="preserve"> (wax)</t>
    </r>
  </si>
  <si>
    <r>
      <t xml:space="preserve">ЛЫЖНЫЙ КОМПЛЕКТ 
</t>
    </r>
    <r>
      <rPr>
        <b/>
        <sz val="16"/>
        <rFont val="Calibri"/>
        <family val="2"/>
        <charset val="204"/>
        <scheme val="minor"/>
      </rPr>
      <t>с креплением "75 мм"</t>
    </r>
    <r>
      <rPr>
        <b/>
        <sz val="11"/>
        <rFont val="Calibri"/>
        <family val="2"/>
        <charset val="204"/>
        <scheme val="minor"/>
      </rPr>
      <t xml:space="preserve">
с насечкой </t>
    </r>
    <r>
      <rPr>
        <b/>
        <sz val="20"/>
        <rFont val="Calibri"/>
        <family val="2"/>
        <charset val="204"/>
        <scheme val="minor"/>
      </rPr>
      <t>(step)</t>
    </r>
  </si>
  <si>
    <r>
      <t xml:space="preserve">Неотъемлемым условием размещения Заказа является внесение Заказчиком депозита в размере 30% от суммы Заказа </t>
    </r>
    <r>
      <rPr>
        <sz val="11"/>
        <color indexed="10"/>
        <rFont val="Calibri"/>
        <family val="2"/>
        <charset val="204"/>
      </rPr>
      <t>до 15 апреля 2024 года</t>
    </r>
    <r>
      <rPr>
        <sz val="11"/>
        <rFont val="Calibri"/>
        <family val="2"/>
        <charset val="204"/>
      </rPr>
      <t xml:space="preserve">! </t>
    </r>
    <r>
      <rPr>
        <b/>
        <u/>
        <sz val="11"/>
        <color indexed="10"/>
        <rFont val="Calibri"/>
        <family val="2"/>
        <charset val="204"/>
      </rPr>
      <t>Сохранение цен гарантируется на сумму предоплаты!!!</t>
    </r>
    <r>
      <rPr>
        <sz val="11"/>
        <rFont val="Calibri"/>
        <family val="2"/>
        <charset val="204"/>
      </rPr>
      <t xml:space="preserve"> </t>
    </r>
  </si>
  <si>
    <t>ОГРАНИЧЕНО</t>
  </si>
  <si>
    <r>
      <t xml:space="preserve">МX-330 </t>
    </r>
    <r>
      <rPr>
        <b/>
        <sz val="11"/>
        <color rgb="FFFF0000"/>
        <rFont val="Calibri"/>
        <family val="2"/>
        <charset val="204"/>
        <scheme val="minor"/>
      </rPr>
      <t>(КОЖА)</t>
    </r>
  </si>
  <si>
    <r>
      <t>МX-100</t>
    </r>
    <r>
      <rPr>
        <b/>
        <sz val="11"/>
        <color rgb="FFFF0000"/>
        <rFont val="Calibri"/>
        <family val="2"/>
        <charset val="204"/>
        <scheme val="minor"/>
      </rPr>
      <t xml:space="preserve"> (КОЖА)</t>
    </r>
    <r>
      <rPr>
        <b/>
        <sz val="11"/>
        <rFont val="Calibri"/>
        <family val="2"/>
        <charset val="204"/>
        <scheme val="minor"/>
      </rPr>
      <t xml:space="preserve"> Комби</t>
    </r>
  </si>
  <si>
    <t>МX-330 КОЖА</t>
  </si>
  <si>
    <r>
      <t xml:space="preserve">ЛЫЖНЫЙ КОМПЛЕКТ 
</t>
    </r>
    <r>
      <rPr>
        <b/>
        <sz val="16"/>
        <rFont val="Calibri"/>
        <family val="2"/>
        <charset val="204"/>
        <scheme val="minor"/>
      </rPr>
      <t>с креплением NNN</t>
    </r>
    <r>
      <rPr>
        <b/>
        <sz val="11"/>
        <rFont val="Calibri"/>
        <family val="2"/>
        <charset val="204"/>
        <scheme val="minor"/>
      </rPr>
      <t xml:space="preserve"> или SNS
</t>
    </r>
    <r>
      <rPr>
        <b/>
        <sz val="14"/>
        <rFont val="Calibri"/>
        <family val="2"/>
        <charset val="204"/>
        <scheme val="minor"/>
      </rPr>
      <t>без насечки (WAX)</t>
    </r>
  </si>
  <si>
    <r>
      <t xml:space="preserve">ЛЫЖНЫЙ КОМПЛЕКТ
</t>
    </r>
    <r>
      <rPr>
        <b/>
        <sz val="14"/>
        <rFont val="Calibri"/>
        <family val="2"/>
        <charset val="204"/>
        <scheme val="minor"/>
      </rPr>
      <t xml:space="preserve">с креплением NNN </t>
    </r>
    <r>
      <rPr>
        <b/>
        <sz val="11"/>
        <rFont val="Calibri"/>
        <family val="2"/>
        <charset val="204"/>
        <scheme val="minor"/>
      </rPr>
      <t xml:space="preserve">или SNS
</t>
    </r>
    <r>
      <rPr>
        <b/>
        <sz val="14"/>
        <rFont val="Calibri"/>
        <family val="2"/>
        <charset val="204"/>
        <scheme val="minor"/>
      </rPr>
      <t>с насечкой (STEP)</t>
    </r>
  </si>
  <si>
    <t>NNN Auto Universal под установку 30 пар. (M, L )</t>
  </si>
  <si>
    <t>Лыжные комплекты NNN (SNS)</t>
  </si>
  <si>
    <t>30-41</t>
  </si>
  <si>
    <t>200 см</t>
  </si>
  <si>
    <t>взрослая длина 200 см</t>
  </si>
  <si>
    <t>STC ABS 3600 взрослая ДЛИНА 2000 мм</t>
  </si>
  <si>
    <t>STC ABS 2600  (MAX) 2.0 взрослая ДЛИНА 2000 мм</t>
  </si>
  <si>
    <t>130 см</t>
  </si>
  <si>
    <t>110 см</t>
  </si>
  <si>
    <t>70 см</t>
  </si>
  <si>
    <t>Прайс-лист на продукцию Компании MARAX на сезон FW 2025 на февраль</t>
  </si>
  <si>
    <t>Бланк заказа на спортивную обувь Компании MARAX на сезон FW 2025</t>
  </si>
  <si>
    <t>Бланк заказа на чехлы для лезвий Компании MARAX
на сезон FW 2025</t>
  </si>
  <si>
    <t>Бланк заказа на аксессуары Компании MARAX на сезон FW 2025</t>
  </si>
  <si>
    <t>ПРЕДВАРИТЕЛЬНЫЙ ЗАКАЗ
на продукцию Компании MARAX на сезон FW 2025</t>
  </si>
  <si>
    <r>
      <rPr>
        <b/>
        <sz val="11"/>
        <rFont val="Calibri"/>
        <family val="2"/>
        <charset val="204"/>
        <scheme val="minor"/>
      </rPr>
      <t>Поставщик оставляет за собой право корректировки цен на товар в случае:</t>
    </r>
    <r>
      <rPr>
        <sz val="11"/>
        <rFont val="Calibri"/>
        <family val="2"/>
        <charset val="204"/>
        <scheme val="minor"/>
      </rPr>
      <t xml:space="preserve">
 - увеличения курсов иностранных валют (доллар, евро, юань) более чем на 10% относительно даты составления прай-листа, прайс-лист составлен в феврале </t>
    </r>
    <r>
      <rPr>
        <b/>
        <sz val="11"/>
        <color rgb="FFFF0000"/>
        <rFont val="Calibri"/>
        <family val="2"/>
        <charset val="204"/>
        <scheme val="minor"/>
      </rPr>
      <t xml:space="preserve"> 2025 года;</t>
    </r>
    <r>
      <rPr>
        <sz val="11"/>
        <rFont val="Calibri"/>
        <family val="2"/>
        <charset val="204"/>
        <scheme val="minor"/>
      </rPr>
      <t xml:space="preserve">
 - изменения таможенных пошлин пропорционально росту;
 - в случае резкого подорожания материалов.</t>
    </r>
  </si>
  <si>
    <t>Бланк заказа на лыжи, лыжные палки и клюшки Компании MARAX на сезон FW 2025</t>
  </si>
  <si>
    <t>Бланк заказа на лыжные крепления Компании MARAX на сезон FW 2025</t>
  </si>
  <si>
    <t>Депозит нужно внести до 15 апреля 2025 года!</t>
  </si>
  <si>
    <r>
      <rPr>
        <b/>
        <u/>
        <sz val="14"/>
        <color rgb="FFFF0000"/>
        <rFont val="Calibri"/>
        <family val="2"/>
        <charset val="204"/>
        <scheme val="minor"/>
      </rPr>
      <t xml:space="preserve">Распродажа </t>
    </r>
    <r>
      <rPr>
        <b/>
        <u/>
        <sz val="14"/>
        <rFont val="Calibri"/>
        <family val="2"/>
        <charset val="204"/>
        <scheme val="minor"/>
      </rPr>
      <t xml:space="preserve">ТЕРМОБЕЛЬЁ 
</t>
    </r>
  </si>
  <si>
    <t>Остаток</t>
  </si>
  <si>
    <t>164-170</t>
  </si>
  <si>
    <t>Термобелье  SALE</t>
  </si>
  <si>
    <r>
      <t xml:space="preserve">Бланк заказа на сани представляемые Компанией MARAX
</t>
    </r>
    <r>
      <rPr>
        <b/>
        <u/>
        <sz val="14"/>
        <color rgb="FFFF0000"/>
        <rFont val="Calibri"/>
        <family val="2"/>
        <charset val="204"/>
        <scheme val="minor"/>
      </rPr>
      <t>РАСПРОДАЖА</t>
    </r>
  </si>
  <si>
    <t>РАСПРОДАЖА</t>
  </si>
  <si>
    <r>
      <t xml:space="preserve">Ватрушка </t>
    </r>
    <r>
      <rPr>
        <b/>
        <sz val="10"/>
        <color indexed="10"/>
        <rFont val="Calibri"/>
        <family val="2"/>
        <charset val="204"/>
      </rPr>
      <t>D80 см.</t>
    </r>
    <r>
      <rPr>
        <b/>
        <sz val="10"/>
        <rFont val="Calibri"/>
        <family val="2"/>
        <charset val="204"/>
      </rPr>
      <t xml:space="preserve">
ПВХ/ткань
 </t>
    </r>
    <r>
      <rPr>
        <b/>
        <sz val="10"/>
        <color indexed="10"/>
        <rFont val="Calibri"/>
        <family val="2"/>
        <charset val="204"/>
      </rPr>
      <t>С КАМЕРОЙ!!! В ИНДИВИДУАЛЬНОЙ УПАКОВКЕ.</t>
    </r>
  </si>
  <si>
    <t>длина 150 см</t>
  </si>
  <si>
    <t>длина 170 см</t>
  </si>
  <si>
    <t xml:space="preserve">Чехол для лыж на завязке
</t>
  </si>
  <si>
    <t xml:space="preserve"> Баллон 150 гр.</t>
  </si>
  <si>
    <t>WT-Набор -8;-25</t>
  </si>
  <si>
    <r>
      <t>набор  -8;-25</t>
    </r>
    <r>
      <rPr>
        <b/>
        <sz val="11"/>
        <rFont val="Calibri"/>
        <family val="2"/>
        <charset val="204"/>
        <scheme val="minor"/>
      </rPr>
      <t>( зеленая+голубая)</t>
    </r>
  </si>
  <si>
    <t>П-3</t>
  </si>
  <si>
    <t>Парафин туристический "RAY" (0:-16°С)</t>
  </si>
  <si>
    <t>Смазки скольжения VISTI ВЕС - 60 г.</t>
  </si>
  <si>
    <t>П (Парафин туристический)</t>
  </si>
  <si>
    <t xml:space="preserve">Рюкзачок универсальный
с карманом
</t>
  </si>
  <si>
    <t xml:space="preserve">Сумка для коньков
</t>
  </si>
  <si>
    <t xml:space="preserve">Рюкзак обычный
</t>
  </si>
  <si>
    <t xml:space="preserve">Связки для лыж
</t>
  </si>
  <si>
    <t xml:space="preserve">Сумка для коньков БОЛЬШАЯ
с карманом
</t>
  </si>
  <si>
    <t>для коньков стандартная</t>
  </si>
  <si>
    <r>
      <t xml:space="preserve">для мазей </t>
    </r>
    <r>
      <rPr>
        <b/>
        <sz val="12"/>
        <rFont val="Calibri"/>
        <family val="2"/>
        <charset val="204"/>
      </rPr>
      <t>ИСКУССТВЕННАЯ</t>
    </r>
  </si>
  <si>
    <r>
      <t xml:space="preserve">для мазей </t>
    </r>
    <r>
      <rPr>
        <b/>
        <sz val="12"/>
        <rFont val="Calibri"/>
        <family val="2"/>
        <charset val="204"/>
      </rPr>
      <t>НАТУРАЛЬНАЯ ПРОБКА</t>
    </r>
  </si>
  <si>
    <t>CH-1/CH-6</t>
  </si>
  <si>
    <t>VISTI-1/5</t>
  </si>
  <si>
    <t>искусственная кожа
цвет:  Серый</t>
  </si>
  <si>
    <t>37-41</t>
  </si>
  <si>
    <r>
      <t>TWIZZEL 113</t>
    </r>
    <r>
      <rPr>
        <sz val="10"/>
        <color rgb="FFFF0000"/>
        <rFont val="Calibri"/>
        <family val="2"/>
        <charset val="204"/>
        <scheme val="minor"/>
      </rPr>
      <t xml:space="preserve"> с мехом</t>
    </r>
  </si>
  <si>
    <r>
      <t xml:space="preserve">BUTTERFLY 113 </t>
    </r>
    <r>
      <rPr>
        <sz val="10"/>
        <color rgb="FFFF0000"/>
        <rFont val="Calibri"/>
        <family val="2"/>
        <charset val="204"/>
        <scheme val="minor"/>
      </rPr>
      <t>с мехом</t>
    </r>
  </si>
  <si>
    <r>
      <t xml:space="preserve">GZHEL 113 </t>
    </r>
    <r>
      <rPr>
        <sz val="10"/>
        <color rgb="FFFF0000"/>
        <rFont val="Calibri"/>
        <family val="2"/>
        <charset val="204"/>
        <scheme val="minor"/>
      </rPr>
      <t>с мехом</t>
    </r>
  </si>
  <si>
    <r>
      <t xml:space="preserve">ТВИЗЛ ПЛЮС 114 </t>
    </r>
    <r>
      <rPr>
        <sz val="10"/>
        <color rgb="FFFF0000"/>
        <rFont val="Calibri"/>
        <family val="2"/>
        <charset val="204"/>
        <scheme val="minor"/>
      </rPr>
      <t>высокие</t>
    </r>
  </si>
  <si>
    <r>
      <t xml:space="preserve">Чехол для лыж стандартный </t>
    </r>
    <r>
      <rPr>
        <b/>
        <sz val="11"/>
        <rFont val="Calibri"/>
        <family val="2"/>
        <charset val="204"/>
        <scheme val="minor"/>
      </rPr>
      <t>на МОЛНИИ</t>
    </r>
    <r>
      <rPr>
        <sz val="11"/>
        <rFont val="Calibri"/>
        <family val="2"/>
        <charset val="204"/>
        <scheme val="minor"/>
      </rPr>
      <t xml:space="preserve">
</t>
    </r>
  </si>
  <si>
    <t>BRADOS Red Star Junior P-tex 1500</t>
  </si>
  <si>
    <r>
      <t xml:space="preserve">NNN STEP </t>
    </r>
    <r>
      <rPr>
        <sz val="14"/>
        <color rgb="FFFF0000"/>
        <rFont val="Calibri"/>
        <family val="2"/>
        <charset val="204"/>
        <scheme val="minor"/>
      </rPr>
      <t>(STC)</t>
    </r>
  </si>
  <si>
    <r>
      <t xml:space="preserve">NNN  SUPER AUTO </t>
    </r>
    <r>
      <rPr>
        <b/>
        <sz val="11"/>
        <rFont val="Calibri"/>
        <family val="2"/>
        <charset val="204"/>
        <scheme val="minor"/>
      </rPr>
      <t>полуавтомат</t>
    </r>
    <r>
      <rPr>
        <sz val="11"/>
        <rFont val="Calibri"/>
        <family val="2"/>
        <charset val="204"/>
        <scheme val="minor"/>
      </rPr>
      <t xml:space="preserve"> S,XS (До 41 размера)</t>
    </r>
  </si>
  <si>
    <r>
      <t>NNN  SUPER AUTO</t>
    </r>
    <r>
      <rPr>
        <b/>
        <sz val="11"/>
        <rFont val="Calibri"/>
        <family val="2"/>
        <charset val="204"/>
        <scheme val="minor"/>
      </rPr>
      <t xml:space="preserve"> полуавтомат </t>
    </r>
    <r>
      <rPr>
        <sz val="11"/>
        <rFont val="Calibri"/>
        <family val="2"/>
        <charset val="204"/>
        <scheme val="minor"/>
      </rPr>
      <t xml:space="preserve">S,XS (До 41 размера) </t>
    </r>
    <r>
      <rPr>
        <sz val="11"/>
        <color rgb="FFFF0000"/>
        <rFont val="Calibri"/>
        <family val="2"/>
        <charset val="204"/>
        <scheme val="minor"/>
      </rPr>
      <t>Установ</t>
    </r>
  </si>
  <si>
    <r>
      <t xml:space="preserve">Мягкие лыжные креплений </t>
    </r>
    <r>
      <rPr>
        <b/>
        <sz val="12"/>
        <rFont val="Calibri"/>
        <family val="2"/>
        <charset val="204"/>
        <scheme val="minor"/>
      </rPr>
      <t>KIDS SOFT free size</t>
    </r>
  </si>
  <si>
    <r>
      <t xml:space="preserve">NNN </t>
    </r>
    <r>
      <rPr>
        <sz val="14"/>
        <rFont val="Calibri"/>
        <family val="2"/>
        <charset val="204"/>
        <scheme val="minor"/>
      </rPr>
      <t>Auto Universal (</t>
    </r>
    <r>
      <rPr>
        <b/>
        <sz val="14"/>
        <rFont val="Calibri"/>
        <family val="2"/>
        <charset val="204"/>
        <scheme val="minor"/>
      </rPr>
      <t>M)</t>
    </r>
    <r>
      <rPr>
        <sz val="14"/>
        <rFont val="Calibri"/>
        <family val="2"/>
        <charset val="204"/>
        <scheme val="minor"/>
      </rPr>
      <t xml:space="preserve"> до 43 р-ра</t>
    </r>
  </si>
  <si>
    <r>
      <t xml:space="preserve">NNN </t>
    </r>
    <r>
      <rPr>
        <sz val="14"/>
        <rFont val="Calibri"/>
        <family val="2"/>
        <charset val="204"/>
        <scheme val="minor"/>
      </rPr>
      <t xml:space="preserve">Auto Universal </t>
    </r>
    <r>
      <rPr>
        <b/>
        <sz val="14"/>
        <rFont val="Calibri"/>
        <family val="2"/>
        <charset val="204"/>
        <scheme val="minor"/>
      </rPr>
      <t xml:space="preserve">(L) </t>
    </r>
    <r>
      <rPr>
        <sz val="14"/>
        <rFont val="Calibri"/>
        <family val="2"/>
        <charset val="204"/>
        <scheme val="minor"/>
      </rPr>
      <t>до 47 р-ра</t>
    </r>
  </si>
  <si>
    <r>
      <t>NNN</t>
    </r>
    <r>
      <rPr>
        <sz val="14"/>
        <rFont val="Calibri"/>
        <family val="2"/>
        <charset val="204"/>
        <scheme val="minor"/>
      </rPr>
      <t xml:space="preserve"> Auto Universal M </t>
    </r>
    <r>
      <rPr>
        <sz val="14"/>
        <color rgb="FFFF0000"/>
        <rFont val="Calibri"/>
        <family val="2"/>
        <charset val="204"/>
        <scheme val="minor"/>
      </rPr>
      <t>(установочные)</t>
    </r>
  </si>
  <si>
    <r>
      <t xml:space="preserve">NNN </t>
    </r>
    <r>
      <rPr>
        <sz val="14"/>
        <rFont val="Calibri"/>
        <family val="2"/>
        <charset val="204"/>
        <scheme val="minor"/>
      </rPr>
      <t xml:space="preserve">Auto Universal L </t>
    </r>
    <r>
      <rPr>
        <sz val="14"/>
        <color rgb="FFFF0000"/>
        <rFont val="Calibri"/>
        <family val="2"/>
        <charset val="204"/>
        <scheme val="minor"/>
      </rPr>
      <t>(установочные)</t>
    </r>
  </si>
  <si>
    <r>
      <t xml:space="preserve">SNSystem Auto Universal M </t>
    </r>
    <r>
      <rPr>
        <sz val="14"/>
        <color rgb="FFFF0000"/>
        <rFont val="Calibri"/>
        <family val="2"/>
        <charset val="204"/>
        <scheme val="minor"/>
      </rPr>
      <t>(установочные)</t>
    </r>
  </si>
  <si>
    <r>
      <t xml:space="preserve">SNSystem Auto Universal L </t>
    </r>
    <r>
      <rPr>
        <sz val="14"/>
        <color rgb="FFFF0000"/>
        <rFont val="Calibri"/>
        <family val="2"/>
        <charset val="204"/>
        <scheme val="minor"/>
      </rPr>
      <t>(установочные)</t>
    </r>
  </si>
  <si>
    <r>
      <t xml:space="preserve">NNN </t>
    </r>
    <r>
      <rPr>
        <sz val="14"/>
        <rFont val="Calibri"/>
        <family val="2"/>
        <charset val="204"/>
        <scheme val="minor"/>
      </rPr>
      <t xml:space="preserve">SUPER AUTO ХS </t>
    </r>
    <r>
      <rPr>
        <sz val="12"/>
        <rFont val="Calibri"/>
        <family val="2"/>
        <charset val="204"/>
        <scheme val="minor"/>
      </rPr>
      <t>(лыжи до 150 см)</t>
    </r>
  </si>
  <si>
    <r>
      <t xml:space="preserve">NNN </t>
    </r>
    <r>
      <rPr>
        <sz val="14"/>
        <rFont val="Calibri"/>
        <family val="2"/>
        <charset val="204"/>
        <scheme val="minor"/>
      </rPr>
      <t xml:space="preserve">SUPER AUTO S </t>
    </r>
    <r>
      <rPr>
        <sz val="12"/>
        <rFont val="Calibri"/>
        <family val="2"/>
        <charset val="204"/>
        <scheme val="minor"/>
      </rPr>
      <t xml:space="preserve">(лыжи до 170 см) </t>
    </r>
  </si>
  <si>
    <r>
      <t xml:space="preserve">NNN </t>
    </r>
    <r>
      <rPr>
        <sz val="14"/>
        <rFont val="Calibri"/>
        <family val="2"/>
        <charset val="204"/>
        <scheme val="minor"/>
      </rPr>
      <t xml:space="preserve">SUPER AUTO S </t>
    </r>
    <r>
      <rPr>
        <sz val="12"/>
        <rFont val="Calibri"/>
        <family val="2"/>
        <charset val="204"/>
        <scheme val="minor"/>
      </rPr>
      <t>(лыжи до 170 см)</t>
    </r>
    <r>
      <rPr>
        <sz val="12"/>
        <color rgb="FFFF0000"/>
        <rFont val="Calibri"/>
        <family val="2"/>
        <charset val="204"/>
        <scheme val="minor"/>
      </rPr>
      <t xml:space="preserve"> Устан-е</t>
    </r>
  </si>
  <si>
    <r>
      <t xml:space="preserve">NNN </t>
    </r>
    <r>
      <rPr>
        <sz val="14"/>
        <rFont val="Calibri"/>
        <family val="2"/>
        <charset val="204"/>
        <scheme val="minor"/>
      </rPr>
      <t>SUPER AUTO ХS</t>
    </r>
    <r>
      <rPr>
        <sz val="12"/>
        <rFont val="Calibri"/>
        <family val="2"/>
        <charset val="204"/>
        <scheme val="minor"/>
      </rPr>
      <t xml:space="preserve"> (лыжи до 150 см)</t>
    </r>
    <r>
      <rPr>
        <sz val="12"/>
        <color rgb="FFFF0000"/>
        <rFont val="Calibri"/>
        <family val="2"/>
        <charset val="204"/>
        <scheme val="minor"/>
      </rPr>
      <t xml:space="preserve"> Устан-е</t>
    </r>
  </si>
  <si>
    <t xml:space="preserve"> - бланк заказа термобелье</t>
  </si>
  <si>
    <r>
      <t>GZHEL 113</t>
    </r>
    <r>
      <rPr>
        <b/>
        <sz val="12"/>
        <rFont val="Calibri"/>
        <family val="2"/>
        <charset val="204"/>
        <scheme val="minor"/>
      </rPr>
      <t xml:space="preserve"> </t>
    </r>
    <r>
      <rPr>
        <b/>
        <sz val="12"/>
        <color rgb="FFFF0000"/>
        <rFont val="Calibri"/>
        <family val="2"/>
        <charset val="204"/>
        <scheme val="minor"/>
      </rPr>
      <t>с мехом</t>
    </r>
  </si>
  <si>
    <r>
      <t>BUTTERFLY 113</t>
    </r>
    <r>
      <rPr>
        <b/>
        <sz val="12"/>
        <rFont val="Calibri"/>
        <family val="2"/>
        <charset val="204"/>
        <scheme val="minor"/>
      </rPr>
      <t xml:space="preserve"> </t>
    </r>
    <r>
      <rPr>
        <b/>
        <sz val="12"/>
        <color rgb="FFFF0000"/>
        <rFont val="Calibri"/>
        <family val="2"/>
        <charset val="204"/>
        <scheme val="minor"/>
      </rPr>
      <t>с мехом</t>
    </r>
  </si>
  <si>
    <r>
      <t>TWIZZEL 113</t>
    </r>
    <r>
      <rPr>
        <b/>
        <sz val="8"/>
        <color rgb="FFFF0000"/>
        <rFont val="Calibri"/>
        <family val="2"/>
        <charset val="204"/>
        <scheme val="minor"/>
      </rPr>
      <t xml:space="preserve"> </t>
    </r>
    <r>
      <rPr>
        <b/>
        <sz val="12"/>
        <color rgb="FFFF0000"/>
        <rFont val="Calibri"/>
        <family val="2"/>
        <charset val="204"/>
        <scheme val="minor"/>
      </rPr>
      <t>с мехом</t>
    </r>
  </si>
  <si>
    <r>
      <t xml:space="preserve">ТВИЗЛ ПЛЮС 114 </t>
    </r>
    <r>
      <rPr>
        <b/>
        <sz val="12"/>
        <color rgb="FFFF0000"/>
        <rFont val="Calibri"/>
        <family val="2"/>
        <charset val="204"/>
        <scheme val="minor"/>
      </rPr>
      <t>высокие</t>
    </r>
  </si>
  <si>
    <t>яркая искусственная кожа
цвет: серо-желтый, сине-серебряный, СЕРЫЕ</t>
  </si>
  <si>
    <r>
      <rPr>
        <b/>
        <sz val="10"/>
        <color theme="1"/>
        <rFont val="Calibri"/>
        <family val="2"/>
        <charset val="204"/>
        <scheme val="minor"/>
      </rPr>
      <t>СЕРЫЕ</t>
    </r>
    <r>
      <rPr>
        <b/>
        <sz val="10"/>
        <color rgb="FFFF0000"/>
        <rFont val="Calibri"/>
        <family val="2"/>
        <charset val="204"/>
        <scheme val="minor"/>
      </rPr>
      <t xml:space="preserve"> NEW</t>
    </r>
  </si>
  <si>
    <r>
      <t xml:space="preserve">БОТИНКИ ЛЫЖНЫЕ </t>
    </r>
    <r>
      <rPr>
        <b/>
        <i/>
        <u/>
        <sz val="10"/>
        <color rgb="FFFF0000"/>
        <rFont val="Calibri"/>
        <family val="2"/>
        <charset val="204"/>
      </rPr>
      <t>NNN</t>
    </r>
    <r>
      <rPr>
        <b/>
        <sz val="10"/>
        <color theme="1"/>
        <rFont val="Calibri"/>
        <family val="2"/>
        <charset val="204"/>
      </rPr>
      <t xml:space="preserve"> MARAX (Россия)</t>
    </r>
  </si>
  <si>
    <r>
      <t xml:space="preserve">БОТИНКИ ЛЫЖНЫЕ </t>
    </r>
    <r>
      <rPr>
        <b/>
        <i/>
        <u/>
        <sz val="10"/>
        <color rgb="FFFF0000"/>
        <rFont val="Calibri"/>
        <family val="2"/>
        <charset val="204"/>
      </rPr>
      <t>SNS</t>
    </r>
    <r>
      <rPr>
        <b/>
        <sz val="10"/>
        <color theme="1"/>
        <rFont val="Calibri"/>
        <family val="2"/>
        <charset val="204"/>
      </rPr>
      <t xml:space="preserve"> MARAX (Россия)</t>
    </r>
  </si>
  <si>
    <r>
      <t>Заказ должен быть полностью детализирован Заказчиком до</t>
    </r>
    <r>
      <rPr>
        <b/>
        <sz val="11"/>
        <color indexed="10"/>
        <rFont val="Calibri"/>
        <family val="2"/>
        <charset val="204"/>
      </rPr>
      <t xml:space="preserve"> 15 марта 2025 года</t>
    </r>
    <r>
      <rPr>
        <b/>
        <sz val="11"/>
        <rFont val="Calibri"/>
        <family val="2"/>
        <charset val="204"/>
      </rPr>
      <t xml:space="preserve"> включительно.</t>
    </r>
  </si>
  <si>
    <r>
      <t xml:space="preserve">яркая искусственная кожа
цвет: серо-желтый, сине-серебряный, </t>
    </r>
    <r>
      <rPr>
        <b/>
        <sz val="11"/>
        <rFont val="Calibri"/>
        <family val="2"/>
        <charset val="204"/>
        <scheme val="minor"/>
      </rPr>
      <t>СЕРЫЕ</t>
    </r>
  </si>
  <si>
    <t>Длина (см) 4 пары на размер</t>
  </si>
  <si>
    <t>Длина (см), заказ 4 пар на размер</t>
  </si>
  <si>
    <t>РАЗВЕРНУТЫЕ ИТОГИ ПО ПРЕДВОРИТЕЛЬНОМУ ЗАКАЗУ НА СЕЗОН FW 2025.</t>
  </si>
  <si>
    <r>
      <t>Поставщик и Заказчик согласовывают сроки поставок, которые прописываются в Приложении №1 являющемся неотъемлемой частью Договора. Весь Заказ должен</t>
    </r>
    <r>
      <rPr>
        <b/>
        <sz val="11"/>
        <rFont val="Calibri"/>
        <family val="2"/>
        <charset val="204"/>
        <scheme val="minor"/>
      </rPr>
      <t xml:space="preserve"> быть оплачен и отгружен до 10 декабря 2025 года</t>
    </r>
    <r>
      <rPr>
        <sz val="11"/>
        <rFont val="Calibri"/>
        <family val="2"/>
        <charset val="204"/>
        <scheme val="minor"/>
      </rPr>
      <t>, после этой даты товар переводится в свободный доступ.</t>
    </r>
  </si>
  <si>
    <t>универсальный для СМЕНКИ</t>
  </si>
  <si>
    <t>универсальный с КАРМАНОМ для СМЕНКИ</t>
  </si>
  <si>
    <t xml:space="preserve">Рюкзачок универсальный (для сменки)
</t>
  </si>
  <si>
    <t>СЕЗОН</t>
  </si>
  <si>
    <t>140-165/ 5</t>
  </si>
  <si>
    <t>PRO Skate 2023 (ОГРАНИЧЕНО)</t>
  </si>
  <si>
    <t>BRADOS Red Star Junior (Ограничено)</t>
  </si>
  <si>
    <r>
      <t>ООО"МАРАКС", Московская область, г.Клин, ул.Транспортная, д.31.</t>
    </r>
    <r>
      <rPr>
        <b/>
        <sz val="11"/>
        <rFont val="Calibri"/>
        <family val="2"/>
        <charset val="204"/>
        <scheme val="minor"/>
      </rPr>
      <t xml:space="preserve"> Тел.+7(915)242-00-24.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</si>
</sst>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_₽_-;\-* #,##0.00\ _₽_-;_-* &quot;-&quot;??\ _₽_-;_-@_-"/>
    <numFmt numFmtId="165" formatCode="#,##0&quot;р.&quot;"/>
    <numFmt numFmtId="166" formatCode="#,##0.00&quot;р.&quot;"/>
    <numFmt numFmtId="167" formatCode="#,##0.0"/>
    <numFmt numFmtId="168" formatCode="#,##0.0&quot;р.&quot;"/>
    <numFmt numFmtId="169" formatCode="#,##0_р_."/>
    <numFmt numFmtId="170" formatCode="_-* #,##0.0\ _₽_-;\-* #,##0.0\ _₽_-;_-* &quot;-&quot;??\ _₽_-;_-@_-"/>
  </numFmts>
  <fonts count="12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E"/>
      <charset val="238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0"/>
      <name val="Arial Cyr"/>
      <charset val="204"/>
    </font>
    <font>
      <b/>
      <sz val="10"/>
      <name val="Calibri"/>
      <family val="2"/>
      <charset val="204"/>
    </font>
    <font>
      <b/>
      <sz val="10"/>
      <color indexed="10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u/>
      <sz val="11"/>
      <color indexed="10"/>
      <name val="Calibri"/>
      <family val="2"/>
      <charset val="204"/>
    </font>
    <font>
      <b/>
      <sz val="8"/>
      <color indexed="10"/>
      <name val="Calibri"/>
      <family val="2"/>
      <charset val="204"/>
    </font>
    <font>
      <sz val="10"/>
      <name val="Calibri"/>
      <family val="2"/>
      <charset val="204"/>
    </font>
    <font>
      <b/>
      <sz val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u/>
      <sz val="13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i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b/>
      <sz val="11"/>
      <color indexed="10"/>
      <name val="Calibri"/>
      <family val="2"/>
      <charset val="204"/>
      <scheme val="minor"/>
    </font>
    <font>
      <sz val="11"/>
      <color indexed="10"/>
      <name val="Calibri"/>
      <family val="2"/>
      <charset val="204"/>
      <scheme val="minor"/>
    </font>
    <font>
      <b/>
      <u/>
      <sz val="11"/>
      <color indexed="12"/>
      <name val="Calibri"/>
      <family val="2"/>
      <charset val="204"/>
      <scheme val="minor"/>
    </font>
    <font>
      <b/>
      <u/>
      <sz val="8"/>
      <name val="Calibri"/>
      <family val="2"/>
      <charset val="204"/>
      <scheme val="minor"/>
    </font>
    <font>
      <u/>
      <sz val="8"/>
      <name val="Calibri"/>
      <family val="2"/>
      <charset val="204"/>
      <scheme val="minor"/>
    </font>
    <font>
      <b/>
      <u/>
      <sz val="11"/>
      <color rgb="FFFF0000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  <font>
      <b/>
      <sz val="9"/>
      <color indexed="9"/>
      <name val="Calibri"/>
      <family val="2"/>
      <charset val="204"/>
      <scheme val="minor"/>
    </font>
    <font>
      <b/>
      <u/>
      <sz val="1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u/>
      <sz val="16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b/>
      <u/>
      <sz val="11"/>
      <color rgb="FF0070C0"/>
      <name val="Calibri"/>
      <family val="2"/>
      <charset val="204"/>
      <scheme val="minor"/>
    </font>
    <font>
      <b/>
      <u/>
      <sz val="9"/>
      <name val="Calibri"/>
      <family val="2"/>
      <charset val="204"/>
      <scheme val="minor"/>
    </font>
    <font>
      <b/>
      <sz val="8"/>
      <color indexed="9"/>
      <name val="Calibri"/>
      <family val="2"/>
      <charset val="204"/>
      <scheme val="minor"/>
    </font>
    <font>
      <b/>
      <sz val="8"/>
      <color indexed="10"/>
      <name val="Calibri"/>
      <family val="2"/>
      <charset val="204"/>
      <scheme val="minor"/>
    </font>
    <font>
      <b/>
      <sz val="8"/>
      <color indexed="8"/>
      <name val="Calibri"/>
      <family val="2"/>
      <charset val="204"/>
      <scheme val="minor"/>
    </font>
    <font>
      <sz val="8"/>
      <color theme="3" tint="-0.249977111117893"/>
      <name val="Calibri"/>
      <family val="2"/>
      <charset val="204"/>
      <scheme val="minor"/>
    </font>
    <font>
      <b/>
      <u/>
      <sz val="10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u/>
      <sz val="8"/>
      <color rgb="FFFF0000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sz val="10"/>
      <color indexed="22"/>
      <name val="Calibri"/>
      <family val="2"/>
      <charset val="204"/>
      <scheme val="minor"/>
    </font>
    <font>
      <sz val="10"/>
      <color indexed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1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0"/>
      <color indexed="1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u/>
      <sz val="18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u/>
      <sz val="14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9"/>
      <color rgb="FFFFFF00"/>
      <name val="Calibri"/>
      <family val="2"/>
      <charset val="204"/>
      <scheme val="minor"/>
    </font>
    <font>
      <sz val="8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b/>
      <sz val="10"/>
      <color rgb="FFFFFF00"/>
      <name val="Calibri"/>
      <family val="2"/>
      <charset val="204"/>
      <scheme val="minor"/>
    </font>
    <font>
      <b/>
      <sz val="10"/>
      <color rgb="FF00B0F0"/>
      <name val="Calibri"/>
      <family val="2"/>
      <charset val="204"/>
      <scheme val="minor"/>
    </font>
    <font>
      <b/>
      <u/>
      <sz val="8"/>
      <color theme="1"/>
      <name val="Calibri"/>
      <family val="2"/>
      <charset val="204"/>
      <scheme val="minor"/>
    </font>
    <font>
      <b/>
      <sz val="11"/>
      <color rgb="FFFFFF00"/>
      <name val="Calibri"/>
      <family val="2"/>
      <charset val="204"/>
      <scheme val="minor"/>
    </font>
    <font>
      <b/>
      <sz val="8"/>
      <color rgb="FFFFFF00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b/>
      <sz val="8"/>
      <color theme="3" tint="0.39997558519241921"/>
      <name val="Calibri"/>
      <family val="2"/>
      <charset val="204"/>
      <scheme val="minor"/>
    </font>
    <font>
      <b/>
      <sz val="13"/>
      <color rgb="FFFF000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u/>
      <sz val="10"/>
      <color rgb="FFFF0000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rgb="FFFF0000"/>
      <name val="Calibri"/>
      <family val="2"/>
      <charset val="204"/>
      <scheme val="minor"/>
    </font>
    <font>
      <b/>
      <sz val="14"/>
      <color rgb="FFFFFF00"/>
      <name val="Calibri"/>
      <family val="2"/>
      <charset val="204"/>
      <scheme val="minor"/>
    </font>
    <font>
      <sz val="14"/>
      <color rgb="FFFFFF0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u/>
      <sz val="14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4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u/>
      <sz val="12"/>
      <color indexed="12"/>
      <name val="Arial Cyr"/>
      <charset val="204"/>
    </font>
    <font>
      <u/>
      <sz val="12"/>
      <color indexed="12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color theme="0"/>
      <name val="Calibri"/>
      <family val="2"/>
      <charset val="204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5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3" fillId="0" borderId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7" borderId="1" applyNumberFormat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8" fillId="0" borderId="0"/>
    <xf numFmtId="0" fontId="5" fillId="0" borderId="0"/>
    <xf numFmtId="0" fontId="4" fillId="0" borderId="0"/>
    <xf numFmtId="0" fontId="3" fillId="0" borderId="0"/>
    <xf numFmtId="0" fontId="27" fillId="0" borderId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3" fillId="23" borderId="8" applyNumberFormat="0" applyFont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1" fillId="0" borderId="9" applyNumberFormat="0" applyFill="0" applyAlignment="0" applyProtection="0"/>
    <xf numFmtId="0" fontId="24" fillId="0" borderId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89" fillId="0" borderId="0"/>
    <xf numFmtId="0" fontId="2" fillId="0" borderId="0"/>
    <xf numFmtId="164" fontId="3" fillId="0" borderId="0" applyFont="0" applyFill="0" applyBorder="0" applyAlignment="0" applyProtection="0"/>
  </cellStyleXfs>
  <cellXfs count="1906">
    <xf numFmtId="0" fontId="0" fillId="0" borderId="0" xfId="0"/>
    <xf numFmtId="0" fontId="34" fillId="0" borderId="0" xfId="41" applyFont="1" applyAlignment="1" applyProtection="1">
      <alignment vertical="center"/>
      <protection hidden="1"/>
    </xf>
    <xf numFmtId="0" fontId="35" fillId="0" borderId="0" xfId="0" applyFont="1" applyAlignment="1" applyProtection="1">
      <alignment vertical="justify"/>
      <protection hidden="1"/>
    </xf>
    <xf numFmtId="0" fontId="36" fillId="0" borderId="0" xfId="41" applyFont="1" applyAlignment="1" applyProtection="1">
      <alignment vertical="center"/>
      <protection hidden="1"/>
    </xf>
    <xf numFmtId="0" fontId="37" fillId="0" borderId="0" xfId="0" applyFont="1" applyAlignment="1" applyProtection="1">
      <alignment vertical="justify"/>
      <protection hidden="1"/>
    </xf>
    <xf numFmtId="0" fontId="38" fillId="0" borderId="0" xfId="0" applyFont="1" applyAlignment="1" applyProtection="1">
      <alignment vertical="justify"/>
      <protection hidden="1"/>
    </xf>
    <xf numFmtId="0" fontId="39" fillId="0" borderId="0" xfId="0" applyFont="1" applyAlignment="1" applyProtection="1">
      <alignment vertical="justify"/>
      <protection hidden="1"/>
    </xf>
    <xf numFmtId="0" fontId="40" fillId="0" borderId="0" xfId="0" applyFont="1" applyAlignment="1" applyProtection="1">
      <alignment horizontal="center" vertical="justify"/>
      <protection hidden="1"/>
    </xf>
    <xf numFmtId="0" fontId="41" fillId="0" borderId="0" xfId="0" applyFont="1" applyAlignment="1" applyProtection="1">
      <alignment vertical="justify"/>
      <protection hidden="1"/>
    </xf>
    <xf numFmtId="0" fontId="40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vertical="center"/>
      <protection hidden="1"/>
    </xf>
    <xf numFmtId="0" fontId="40" fillId="0" borderId="0" xfId="0" applyFont="1" applyAlignment="1" applyProtection="1">
      <alignment vertical="center"/>
      <protection hidden="1"/>
    </xf>
    <xf numFmtId="0" fontId="43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vertical="justify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3" fontId="40" fillId="0" borderId="0" xfId="0" applyNumberFormat="1" applyFont="1" applyAlignment="1" applyProtection="1">
      <alignment horizontal="center" vertical="center"/>
      <protection hidden="1"/>
    </xf>
    <xf numFmtId="0" fontId="43" fillId="0" borderId="0" xfId="0" applyFont="1" applyAlignment="1" applyProtection="1">
      <alignment horizontal="center" vertical="center"/>
      <protection hidden="1"/>
    </xf>
    <xf numFmtId="0" fontId="44" fillId="0" borderId="0" xfId="0" applyFont="1" applyAlignment="1" applyProtection="1">
      <alignment horizontal="center" vertical="center"/>
      <protection hidden="1"/>
    </xf>
    <xf numFmtId="3" fontId="44" fillId="0" borderId="0" xfId="0" applyNumberFormat="1" applyFont="1" applyAlignment="1" applyProtection="1">
      <alignment horizontal="center" vertical="center"/>
      <protection hidden="1"/>
    </xf>
    <xf numFmtId="0" fontId="35" fillId="0" borderId="0" xfId="0" applyFont="1" applyAlignment="1" applyProtection="1">
      <alignment vertical="center"/>
      <protection hidden="1"/>
    </xf>
    <xf numFmtId="0" fontId="35" fillId="0" borderId="0" xfId="0" applyFont="1" applyAlignment="1" applyProtection="1">
      <alignment horizontal="center" vertical="center"/>
      <protection hidden="1"/>
    </xf>
    <xf numFmtId="0" fontId="34" fillId="0" borderId="0" xfId="0" applyFont="1" applyAlignment="1" applyProtection="1">
      <alignment horizontal="center" vertical="center"/>
      <protection hidden="1"/>
    </xf>
    <xf numFmtId="3" fontId="34" fillId="0" borderId="0" xfId="0" applyNumberFormat="1" applyFont="1" applyAlignment="1" applyProtection="1">
      <alignment horizontal="center" vertical="center"/>
      <protection hidden="1"/>
    </xf>
    <xf numFmtId="0" fontId="36" fillId="0" borderId="0" xfId="41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left" vertical="justify"/>
      <protection hidden="1"/>
    </xf>
    <xf numFmtId="9" fontId="42" fillId="0" borderId="10" xfId="46" applyFont="1" applyBorder="1" applyAlignment="1" applyProtection="1">
      <alignment horizontal="center" vertical="justify"/>
      <protection hidden="1"/>
    </xf>
    <xf numFmtId="9" fontId="42" fillId="0" borderId="11" xfId="46" applyFont="1" applyBorder="1" applyAlignment="1" applyProtection="1">
      <alignment horizontal="center" vertical="justify"/>
      <protection hidden="1"/>
    </xf>
    <xf numFmtId="0" fontId="40" fillId="0" borderId="12" xfId="0" applyFont="1" applyBorder="1" applyAlignment="1" applyProtection="1">
      <alignment horizontal="center" vertical="justify"/>
      <protection hidden="1"/>
    </xf>
    <xf numFmtId="9" fontId="40" fillId="0" borderId="13" xfId="46" applyFont="1" applyBorder="1" applyAlignment="1" applyProtection="1">
      <alignment horizontal="center" vertical="justify"/>
      <protection hidden="1"/>
    </xf>
    <xf numFmtId="9" fontId="40" fillId="0" borderId="14" xfId="46" applyFont="1" applyBorder="1" applyAlignment="1" applyProtection="1">
      <alignment horizontal="center" vertical="justify"/>
      <protection hidden="1"/>
    </xf>
    <xf numFmtId="9" fontId="40" fillId="0" borderId="15" xfId="46" applyFont="1" applyBorder="1" applyAlignment="1" applyProtection="1">
      <alignment horizontal="center" vertical="justify"/>
      <protection hidden="1"/>
    </xf>
    <xf numFmtId="0" fontId="42" fillId="0" borderId="16" xfId="0" applyFont="1" applyBorder="1" applyAlignment="1" applyProtection="1">
      <alignment horizontal="right" vertical="justify"/>
      <protection hidden="1"/>
    </xf>
    <xf numFmtId="0" fontId="40" fillId="0" borderId="17" xfId="0" applyFont="1" applyBorder="1" applyAlignment="1" applyProtection="1">
      <alignment horizontal="center" vertical="justify" wrapText="1"/>
      <protection hidden="1"/>
    </xf>
    <xf numFmtId="0" fontId="40" fillId="0" borderId="18" xfId="0" applyFont="1" applyBorder="1" applyAlignment="1" applyProtection="1">
      <alignment horizontal="center" vertical="justify"/>
      <protection hidden="1"/>
    </xf>
    <xf numFmtId="0" fontId="42" fillId="0" borderId="19" xfId="0" applyFont="1" applyBorder="1" applyAlignment="1" applyProtection="1">
      <alignment horizontal="right" vertical="justify"/>
      <protection hidden="1"/>
    </xf>
    <xf numFmtId="9" fontId="42" fillId="0" borderId="20" xfId="46" applyFont="1" applyBorder="1" applyAlignment="1" applyProtection="1">
      <alignment horizontal="center" vertical="justify"/>
      <protection hidden="1"/>
    </xf>
    <xf numFmtId="1" fontId="42" fillId="0" borderId="21" xfId="46" applyNumberFormat="1" applyFont="1" applyBorder="1" applyAlignment="1" applyProtection="1">
      <alignment horizontal="center" vertical="justify"/>
      <protection hidden="1"/>
    </xf>
    <xf numFmtId="0" fontId="42" fillId="0" borderId="22" xfId="0" applyFont="1" applyBorder="1" applyAlignment="1" applyProtection="1">
      <alignment horizontal="right" vertical="justify"/>
      <protection hidden="1"/>
    </xf>
    <xf numFmtId="9" fontId="42" fillId="0" borderId="23" xfId="46" applyFont="1" applyBorder="1" applyAlignment="1" applyProtection="1">
      <alignment horizontal="center" vertical="justify"/>
      <protection hidden="1"/>
    </xf>
    <xf numFmtId="0" fontId="42" fillId="0" borderId="24" xfId="0" applyFont="1" applyBorder="1" applyAlignment="1" applyProtection="1">
      <alignment horizontal="right" vertical="justify"/>
      <protection hidden="1"/>
    </xf>
    <xf numFmtId="9" fontId="42" fillId="0" borderId="25" xfId="46" applyFont="1" applyBorder="1" applyAlignment="1" applyProtection="1">
      <alignment horizontal="center" vertical="justify"/>
      <protection hidden="1"/>
    </xf>
    <xf numFmtId="0" fontId="40" fillId="0" borderId="26" xfId="0" applyFont="1" applyBorder="1" applyAlignment="1" applyProtection="1">
      <alignment horizontal="right" vertical="justify"/>
      <protection hidden="1"/>
    </xf>
    <xf numFmtId="0" fontId="40" fillId="0" borderId="27" xfId="0" applyFont="1" applyBorder="1" applyAlignment="1" applyProtection="1">
      <alignment horizontal="right" vertical="justify"/>
      <protection hidden="1"/>
    </xf>
    <xf numFmtId="49" fontId="42" fillId="0" borderId="0" xfId="0" applyNumberFormat="1" applyFont="1" applyAlignment="1" applyProtection="1">
      <alignment horizontal="center" vertical="center"/>
      <protection hidden="1"/>
    </xf>
    <xf numFmtId="1" fontId="42" fillId="0" borderId="0" xfId="0" applyNumberFormat="1" applyFont="1" applyAlignment="1" applyProtection="1">
      <alignment horizontal="center" vertical="center"/>
      <protection locked="0" hidden="1"/>
    </xf>
    <xf numFmtId="0" fontId="42" fillId="0" borderId="0" xfId="0" applyFont="1" applyAlignment="1" applyProtection="1">
      <alignment horizontal="left" vertical="center"/>
      <protection hidden="1"/>
    </xf>
    <xf numFmtId="165" fontId="43" fillId="0" borderId="0" xfId="0" applyNumberFormat="1" applyFont="1" applyAlignment="1" applyProtection="1">
      <alignment vertical="center"/>
      <protection hidden="1"/>
    </xf>
    <xf numFmtId="165" fontId="42" fillId="0" borderId="10" xfId="0" applyNumberFormat="1" applyFont="1" applyBorder="1" applyAlignment="1" applyProtection="1">
      <alignment horizontal="center" vertical="center"/>
      <protection hidden="1"/>
    </xf>
    <xf numFmtId="165" fontId="42" fillId="0" borderId="0" xfId="0" applyNumberFormat="1" applyFont="1" applyAlignment="1" applyProtection="1">
      <alignment horizontal="center" vertical="center"/>
      <protection hidden="1"/>
    </xf>
    <xf numFmtId="0" fontId="42" fillId="0" borderId="10" xfId="40" applyFont="1" applyBorder="1" applyAlignment="1" applyProtection="1">
      <alignment horizontal="left" vertical="center"/>
      <protection hidden="1"/>
    </xf>
    <xf numFmtId="165" fontId="42" fillId="0" borderId="0" xfId="0" applyNumberFormat="1" applyFont="1" applyAlignment="1" applyProtection="1">
      <alignment vertical="center"/>
      <protection hidden="1"/>
    </xf>
    <xf numFmtId="0" fontId="42" fillId="0" borderId="34" xfId="40" applyFont="1" applyBorder="1" applyAlignment="1" applyProtection="1">
      <alignment horizontal="left" vertical="center"/>
      <protection hidden="1"/>
    </xf>
    <xf numFmtId="0" fontId="42" fillId="0" borderId="34" xfId="40" applyFont="1" applyBorder="1" applyAlignment="1" applyProtection="1">
      <alignment vertical="center"/>
      <protection hidden="1"/>
    </xf>
    <xf numFmtId="0" fontId="42" fillId="0" borderId="10" xfId="0" applyFont="1" applyBorder="1" applyAlignment="1" applyProtection="1">
      <alignment horizontal="left" vertical="center" wrapText="1"/>
      <protection hidden="1"/>
    </xf>
    <xf numFmtId="0" fontId="42" fillId="0" borderId="10" xfId="41" applyFont="1" applyBorder="1" applyAlignment="1" applyProtection="1">
      <alignment horizontal="left" vertical="center" wrapText="1"/>
      <protection hidden="1"/>
    </xf>
    <xf numFmtId="0" fontId="37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vertical="center"/>
      <protection hidden="1"/>
    </xf>
    <xf numFmtId="0" fontId="42" fillId="0" borderId="10" xfId="0" applyFont="1" applyBorder="1" applyAlignment="1" applyProtection="1">
      <alignment vertical="center" wrapText="1"/>
      <protection hidden="1"/>
    </xf>
    <xf numFmtId="0" fontId="47" fillId="0" borderId="0" xfId="29" applyFont="1" applyBorder="1" applyAlignment="1" applyProtection="1">
      <alignment horizontal="left" vertical="center"/>
      <protection hidden="1"/>
    </xf>
    <xf numFmtId="9" fontId="45" fillId="24" borderId="10" xfId="46" applyFont="1" applyFill="1" applyBorder="1" applyAlignment="1" applyProtection="1">
      <alignment horizontal="center" vertical="center"/>
      <protection hidden="1"/>
    </xf>
    <xf numFmtId="165" fontId="42" fillId="0" borderId="31" xfId="0" applyNumberFormat="1" applyFont="1" applyBorder="1" applyAlignment="1" applyProtection="1">
      <alignment horizontal="center" vertical="center"/>
      <protection hidden="1"/>
    </xf>
    <xf numFmtId="165" fontId="42" fillId="0" borderId="32" xfId="0" applyNumberFormat="1" applyFont="1" applyBorder="1" applyAlignment="1" applyProtection="1">
      <alignment horizontal="center" vertical="center"/>
      <protection hidden="1"/>
    </xf>
    <xf numFmtId="9" fontId="40" fillId="0" borderId="36" xfId="40" applyNumberFormat="1" applyFont="1" applyBorder="1" applyAlignment="1" applyProtection="1">
      <alignment horizontal="center" vertical="center"/>
      <protection hidden="1"/>
    </xf>
    <xf numFmtId="9" fontId="40" fillId="0" borderId="37" xfId="40" applyNumberFormat="1" applyFont="1" applyBorder="1" applyAlignment="1" applyProtection="1">
      <alignment horizontal="center" vertical="center"/>
      <protection hidden="1"/>
    </xf>
    <xf numFmtId="165" fontId="42" fillId="0" borderId="34" xfId="0" applyNumberFormat="1" applyFont="1" applyBorder="1" applyAlignment="1" applyProtection="1">
      <alignment horizontal="center" vertical="center"/>
      <protection hidden="1"/>
    </xf>
    <xf numFmtId="2" fontId="45" fillId="24" borderId="10" xfId="0" applyNumberFormat="1" applyFont="1" applyFill="1" applyBorder="1" applyAlignment="1" applyProtection="1">
      <alignment horizontal="center" vertical="center"/>
      <protection hidden="1"/>
    </xf>
    <xf numFmtId="0" fontId="40" fillId="0" borderId="10" xfId="0" applyFont="1" applyBorder="1" applyAlignment="1" applyProtection="1">
      <alignment vertical="center"/>
      <protection hidden="1"/>
    </xf>
    <xf numFmtId="0" fontId="40" fillId="0" borderId="10" xfId="41" applyFont="1" applyBorder="1" applyAlignment="1" applyProtection="1">
      <alignment vertical="center"/>
      <protection hidden="1"/>
    </xf>
    <xf numFmtId="0" fontId="40" fillId="0" borderId="10" xfId="41" applyFont="1" applyBorder="1" applyAlignment="1" applyProtection="1">
      <alignment vertical="center" wrapText="1"/>
      <protection hidden="1"/>
    </xf>
    <xf numFmtId="0" fontId="40" fillId="0" borderId="10" xfId="0" applyFont="1" applyBorder="1" applyAlignment="1" applyProtection="1">
      <alignment vertical="center" wrapText="1"/>
      <protection hidden="1"/>
    </xf>
    <xf numFmtId="0" fontId="40" fillId="0" borderId="10" xfId="40" applyFont="1" applyBorder="1" applyAlignment="1" applyProtection="1">
      <alignment vertical="center"/>
      <protection hidden="1"/>
    </xf>
    <xf numFmtId="0" fontId="40" fillId="0" borderId="10" xfId="40" applyFont="1" applyBorder="1" applyAlignment="1" applyProtection="1">
      <alignment horizontal="left" vertical="center"/>
      <protection hidden="1"/>
    </xf>
    <xf numFmtId="0" fontId="40" fillId="0" borderId="31" xfId="40" applyFont="1" applyBorder="1" applyAlignment="1" applyProtection="1">
      <alignment vertical="center"/>
      <protection hidden="1"/>
    </xf>
    <xf numFmtId="0" fontId="42" fillId="0" borderId="34" xfId="40" applyFont="1" applyBorder="1" applyAlignment="1" applyProtection="1">
      <alignment horizontal="left" vertical="center" wrapText="1"/>
      <protection hidden="1"/>
    </xf>
    <xf numFmtId="0" fontId="40" fillId="0" borderId="33" xfId="40" applyFont="1" applyBorder="1" applyAlignment="1" applyProtection="1">
      <alignment vertical="center"/>
      <protection hidden="1"/>
    </xf>
    <xf numFmtId="0" fontId="40" fillId="0" borderId="33" xfId="0" applyFont="1" applyBorder="1" applyAlignment="1" applyProtection="1">
      <alignment vertical="center"/>
      <protection hidden="1"/>
    </xf>
    <xf numFmtId="0" fontId="40" fillId="0" borderId="32" xfId="40" applyFont="1" applyBorder="1" applyAlignment="1" applyProtection="1">
      <alignment horizontal="left" vertical="center"/>
      <protection hidden="1"/>
    </xf>
    <xf numFmtId="0" fontId="42" fillId="0" borderId="32" xfId="40" applyFont="1" applyBorder="1" applyAlignment="1" applyProtection="1">
      <alignment horizontal="left" vertical="center"/>
      <protection hidden="1"/>
    </xf>
    <xf numFmtId="0" fontId="42" fillId="0" borderId="16" xfId="0" applyFont="1" applyBorder="1" applyAlignment="1" applyProtection="1">
      <alignment horizontal="center" vertical="center"/>
      <protection hidden="1"/>
    </xf>
    <xf numFmtId="0" fontId="42" fillId="0" borderId="40" xfId="0" applyFont="1" applyBorder="1" applyAlignment="1" applyProtection="1">
      <alignment horizontal="center" vertical="center"/>
      <protection hidden="1"/>
    </xf>
    <xf numFmtId="9" fontId="40" fillId="0" borderId="41" xfId="40" applyNumberFormat="1" applyFont="1" applyBorder="1" applyAlignment="1" applyProtection="1">
      <alignment horizontal="center" vertical="center"/>
      <protection hidden="1"/>
    </xf>
    <xf numFmtId="165" fontId="42" fillId="0" borderId="30" xfId="0" applyNumberFormat="1" applyFont="1" applyBorder="1" applyAlignment="1" applyProtection="1">
      <alignment horizontal="center" vertical="center"/>
      <protection hidden="1"/>
    </xf>
    <xf numFmtId="165" fontId="42" fillId="0" borderId="28" xfId="0" applyNumberFormat="1" applyFont="1" applyBorder="1" applyAlignment="1" applyProtection="1">
      <alignment horizontal="center" vertical="center"/>
      <protection hidden="1"/>
    </xf>
    <xf numFmtId="165" fontId="40" fillId="0" borderId="12" xfId="40" applyNumberFormat="1" applyFont="1" applyBorder="1" applyAlignment="1" applyProtection="1">
      <alignment horizontal="center" vertical="center"/>
      <protection hidden="1"/>
    </xf>
    <xf numFmtId="0" fontId="45" fillId="24" borderId="16" xfId="0" applyFont="1" applyFill="1" applyBorder="1" applyAlignment="1" applyProtection="1">
      <alignment horizontal="center" vertical="center"/>
      <protection hidden="1"/>
    </xf>
    <xf numFmtId="0" fontId="42" fillId="0" borderId="43" xfId="0" applyFont="1" applyBorder="1" applyAlignment="1" applyProtection="1">
      <alignment horizontal="center" vertical="center"/>
      <protection hidden="1"/>
    </xf>
    <xf numFmtId="9" fontId="45" fillId="24" borderId="34" xfId="46" applyFont="1" applyFill="1" applyBorder="1" applyAlignment="1" applyProtection="1">
      <alignment horizontal="center" vertical="center"/>
      <protection hidden="1"/>
    </xf>
    <xf numFmtId="0" fontId="45" fillId="24" borderId="44" xfId="0" applyFont="1" applyFill="1" applyBorder="1" applyAlignment="1" applyProtection="1">
      <alignment horizontal="center" vertical="center"/>
      <protection hidden="1"/>
    </xf>
    <xf numFmtId="0" fontId="42" fillId="0" borderId="16" xfId="41" applyFont="1" applyBorder="1" applyAlignment="1" applyProtection="1">
      <alignment horizontal="center" vertical="center"/>
      <protection hidden="1"/>
    </xf>
    <xf numFmtId="0" fontId="48" fillId="0" borderId="16" xfId="41" applyFont="1" applyBorder="1" applyAlignment="1" applyProtection="1">
      <alignment horizontal="center" vertical="center" wrapText="1"/>
      <protection hidden="1"/>
    </xf>
    <xf numFmtId="2" fontId="45" fillId="24" borderId="34" xfId="0" applyNumberFormat="1" applyFont="1" applyFill="1" applyBorder="1" applyAlignment="1" applyProtection="1">
      <alignment horizontal="center" vertical="center"/>
      <protection hidden="1"/>
    </xf>
    <xf numFmtId="0" fontId="45" fillId="24" borderId="14" xfId="0" applyFont="1" applyFill="1" applyBorder="1" applyAlignment="1" applyProtection="1">
      <alignment horizontal="center" vertical="center"/>
      <protection hidden="1"/>
    </xf>
    <xf numFmtId="0" fontId="49" fillId="0" borderId="46" xfId="0" applyFont="1" applyBorder="1" applyAlignment="1" applyProtection="1">
      <alignment vertical="top"/>
      <protection hidden="1"/>
    </xf>
    <xf numFmtId="0" fontId="49" fillId="0" borderId="47" xfId="0" applyFont="1" applyBorder="1" applyAlignment="1" applyProtection="1">
      <alignment vertical="top"/>
      <protection hidden="1"/>
    </xf>
    <xf numFmtId="0" fontId="50" fillId="0" borderId="0" xfId="0" applyFont="1" applyAlignment="1" applyProtection="1">
      <alignment vertical="top"/>
      <protection hidden="1"/>
    </xf>
    <xf numFmtId="0" fontId="50" fillId="0" borderId="35" xfId="0" applyFont="1" applyBorder="1" applyAlignment="1" applyProtection="1">
      <alignment vertical="top"/>
      <protection hidden="1"/>
    </xf>
    <xf numFmtId="0" fontId="10" fillId="0" borderId="0" xfId="29" applyBorder="1" applyAlignment="1" applyProtection="1">
      <alignment vertical="top"/>
      <protection hidden="1"/>
    </xf>
    <xf numFmtId="0" fontId="10" fillId="0" borderId="35" xfId="29" applyBorder="1" applyAlignment="1" applyProtection="1">
      <alignment vertical="top"/>
      <protection hidden="1"/>
    </xf>
    <xf numFmtId="0" fontId="47" fillId="0" borderId="0" xfId="29" applyFont="1" applyBorder="1" applyAlignment="1" applyProtection="1">
      <alignment vertical="center"/>
      <protection hidden="1"/>
    </xf>
    <xf numFmtId="0" fontId="49" fillId="0" borderId="0" xfId="0" applyFont="1" applyAlignment="1" applyProtection="1">
      <alignment vertical="top"/>
      <protection hidden="1"/>
    </xf>
    <xf numFmtId="0" fontId="51" fillId="0" borderId="0" xfId="29" applyFont="1" applyBorder="1" applyAlignment="1" applyProtection="1">
      <alignment vertical="center"/>
      <protection hidden="1"/>
    </xf>
    <xf numFmtId="0" fontId="50" fillId="0" borderId="46" xfId="0" applyFont="1" applyBorder="1" applyAlignment="1" applyProtection="1">
      <alignment vertical="top"/>
      <protection hidden="1"/>
    </xf>
    <xf numFmtId="0" fontId="50" fillId="0" borderId="47" xfId="0" applyFont="1" applyBorder="1" applyAlignment="1" applyProtection="1">
      <alignment vertical="top"/>
      <protection hidden="1"/>
    </xf>
    <xf numFmtId="0" fontId="43" fillId="0" borderId="0" xfId="0" applyFont="1" applyAlignment="1" applyProtection="1">
      <alignment horizontal="right" vertical="center"/>
      <protection hidden="1"/>
    </xf>
    <xf numFmtId="166" fontId="44" fillId="0" borderId="0" xfId="0" applyNumberFormat="1" applyFont="1" applyAlignment="1" applyProtection="1">
      <alignment horizontal="center" vertical="center"/>
      <protection hidden="1"/>
    </xf>
    <xf numFmtId="0" fontId="43" fillId="0" borderId="0" xfId="0" applyFont="1" applyAlignment="1" applyProtection="1">
      <alignment horizontal="left" vertical="center"/>
      <protection hidden="1"/>
    </xf>
    <xf numFmtId="0" fontId="35" fillId="0" borderId="0" xfId="0" applyFont="1" applyAlignment="1" applyProtection="1">
      <alignment horizontal="right" vertical="center"/>
      <protection hidden="1"/>
    </xf>
    <xf numFmtId="166" fontId="52" fillId="0" borderId="0" xfId="0" applyNumberFormat="1" applyFont="1" applyAlignment="1" applyProtection="1">
      <alignment horizontal="center" vertical="center"/>
      <protection hidden="1"/>
    </xf>
    <xf numFmtId="0" fontId="35" fillId="0" borderId="0" xfId="0" applyFont="1" applyAlignment="1" applyProtection="1">
      <alignment horizontal="left" vertical="center"/>
      <protection hidden="1"/>
    </xf>
    <xf numFmtId="4" fontId="52" fillId="0" borderId="0" xfId="0" applyNumberFormat="1" applyFont="1" applyAlignment="1" applyProtection="1">
      <alignment horizontal="center" vertical="center"/>
      <protection hidden="1"/>
    </xf>
    <xf numFmtId="0" fontId="53" fillId="0" borderId="0" xfId="0" applyFont="1" applyAlignment="1" applyProtection="1">
      <alignment vertical="center"/>
      <protection hidden="1"/>
    </xf>
    <xf numFmtId="3" fontId="34" fillId="0" borderId="10" xfId="0" applyNumberFormat="1" applyFont="1" applyBorder="1" applyAlignment="1" applyProtection="1">
      <alignment horizontal="center" vertical="center"/>
      <protection hidden="1"/>
    </xf>
    <xf numFmtId="4" fontId="35" fillId="0" borderId="10" xfId="0" applyNumberFormat="1" applyFont="1" applyBorder="1" applyAlignment="1" applyProtection="1">
      <alignment horizontal="center" vertical="center"/>
      <protection hidden="1"/>
    </xf>
    <xf numFmtId="2" fontId="35" fillId="25" borderId="10" xfId="0" applyNumberFormat="1" applyFont="1" applyFill="1" applyBorder="1" applyAlignment="1" applyProtection="1">
      <alignment horizontal="left" vertical="center"/>
      <protection hidden="1"/>
    </xf>
    <xf numFmtId="0" fontId="34" fillId="0" borderId="0" xfId="0" applyFont="1" applyAlignment="1" applyProtection="1">
      <alignment vertical="center"/>
      <protection hidden="1"/>
    </xf>
    <xf numFmtId="2" fontId="35" fillId="0" borderId="0" xfId="0" applyNumberFormat="1" applyFont="1" applyAlignment="1" applyProtection="1">
      <alignment horizontal="left" vertical="center"/>
      <protection hidden="1"/>
    </xf>
    <xf numFmtId="165" fontId="35" fillId="0" borderId="0" xfId="0" applyNumberFormat="1" applyFont="1" applyAlignment="1" applyProtection="1">
      <alignment horizontal="center" vertical="center"/>
      <protection hidden="1"/>
    </xf>
    <xf numFmtId="165" fontId="34" fillId="0" borderId="0" xfId="0" applyNumberFormat="1" applyFont="1" applyAlignment="1" applyProtection="1">
      <alignment horizontal="center" vertical="center"/>
      <protection hidden="1"/>
    </xf>
    <xf numFmtId="3" fontId="35" fillId="0" borderId="0" xfId="0" applyNumberFormat="1" applyFont="1" applyAlignment="1" applyProtection="1">
      <alignment vertical="center"/>
      <protection hidden="1"/>
    </xf>
    <xf numFmtId="9" fontId="35" fillId="0" borderId="0" xfId="0" applyNumberFormat="1" applyFont="1" applyAlignment="1" applyProtection="1">
      <alignment vertical="center"/>
      <protection hidden="1"/>
    </xf>
    <xf numFmtId="0" fontId="38" fillId="0" borderId="0" xfId="41" applyFont="1" applyAlignment="1" applyProtection="1">
      <alignment vertical="center"/>
      <protection hidden="1"/>
    </xf>
    <xf numFmtId="0" fontId="38" fillId="0" borderId="0" xfId="0" applyFont="1" applyAlignment="1" applyProtection="1">
      <alignment horizontal="right" vertical="center"/>
      <protection hidden="1"/>
    </xf>
    <xf numFmtId="0" fontId="41" fillId="0" borderId="0" xfId="0" applyFont="1" applyAlignment="1" applyProtection="1">
      <alignment horizontal="center" vertical="center"/>
      <protection hidden="1"/>
    </xf>
    <xf numFmtId="166" fontId="41" fillId="0" borderId="0" xfId="0" applyNumberFormat="1" applyFont="1" applyAlignment="1" applyProtection="1">
      <alignment horizontal="center" vertical="center"/>
      <protection hidden="1"/>
    </xf>
    <xf numFmtId="3" fontId="41" fillId="0" borderId="0" xfId="0" applyNumberFormat="1" applyFont="1" applyAlignment="1" applyProtection="1">
      <alignment horizontal="center" vertical="center"/>
      <protection hidden="1"/>
    </xf>
    <xf numFmtId="165" fontId="38" fillId="0" borderId="0" xfId="0" applyNumberFormat="1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left" vertical="center" wrapText="1"/>
      <protection hidden="1"/>
    </xf>
    <xf numFmtId="0" fontId="38" fillId="0" borderId="0" xfId="0" applyFont="1" applyAlignment="1" applyProtection="1">
      <alignment horizontal="left" vertical="center"/>
      <protection hidden="1"/>
    </xf>
    <xf numFmtId="0" fontId="55" fillId="0" borderId="0" xfId="0" applyFont="1" applyAlignment="1" applyProtection="1">
      <alignment vertical="center"/>
      <protection hidden="1"/>
    </xf>
    <xf numFmtId="9" fontId="41" fillId="0" borderId="0" xfId="0" applyNumberFormat="1" applyFont="1" applyAlignment="1" applyProtection="1">
      <alignment horizontal="center" vertical="center"/>
      <protection hidden="1"/>
    </xf>
    <xf numFmtId="0" fontId="38" fillId="0" borderId="0" xfId="0" applyFont="1" applyAlignment="1" applyProtection="1">
      <alignment horizontal="center" vertical="center"/>
      <protection hidden="1"/>
    </xf>
    <xf numFmtId="0" fontId="35" fillId="0" borderId="0" xfId="42" applyFont="1" applyAlignment="1" applyProtection="1">
      <alignment vertical="center"/>
      <protection hidden="1"/>
    </xf>
    <xf numFmtId="0" fontId="35" fillId="0" borderId="10" xfId="42" applyFont="1" applyBorder="1" applyAlignment="1" applyProtection="1">
      <alignment horizontal="center" vertical="center"/>
      <protection hidden="1"/>
    </xf>
    <xf numFmtId="0" fontId="35" fillId="25" borderId="10" xfId="42" applyFont="1" applyFill="1" applyBorder="1" applyAlignment="1" applyProtection="1">
      <alignment horizontal="center" vertical="center"/>
      <protection hidden="1"/>
    </xf>
    <xf numFmtId="0" fontId="56" fillId="0" borderId="0" xfId="0" applyFont="1" applyAlignment="1" applyProtection="1">
      <alignment horizontal="center"/>
      <protection hidden="1"/>
    </xf>
    <xf numFmtId="166" fontId="42" fillId="0" borderId="34" xfId="0" applyNumberFormat="1" applyFont="1" applyBorder="1" applyAlignment="1" applyProtection="1">
      <alignment horizontal="center" vertical="center"/>
      <protection hidden="1"/>
    </xf>
    <xf numFmtId="166" fontId="42" fillId="0" borderId="10" xfId="0" applyNumberFormat="1" applyFont="1" applyBorder="1" applyAlignment="1" applyProtection="1">
      <alignment horizontal="center" vertical="center"/>
      <protection hidden="1"/>
    </xf>
    <xf numFmtId="166" fontId="42" fillId="0" borderId="30" xfId="0" applyNumberFormat="1" applyFont="1" applyBorder="1" applyAlignment="1" applyProtection="1">
      <alignment horizontal="center" vertical="center"/>
      <protection hidden="1"/>
    </xf>
    <xf numFmtId="166" fontId="42" fillId="0" borderId="32" xfId="0" applyNumberFormat="1" applyFont="1" applyBorder="1" applyAlignment="1" applyProtection="1">
      <alignment horizontal="center" vertical="center"/>
      <protection hidden="1"/>
    </xf>
    <xf numFmtId="0" fontId="57" fillId="0" borderId="0" xfId="41" applyFont="1" applyAlignment="1" applyProtection="1">
      <alignment vertical="center"/>
      <protection hidden="1"/>
    </xf>
    <xf numFmtId="0" fontId="38" fillId="0" borderId="0" xfId="40" applyFont="1" applyAlignment="1" applyProtection="1">
      <alignment vertical="center"/>
      <protection hidden="1"/>
    </xf>
    <xf numFmtId="0" fontId="38" fillId="0" borderId="0" xfId="40" applyFont="1" applyAlignment="1" applyProtection="1">
      <alignment horizontal="center" vertical="center"/>
      <protection hidden="1"/>
    </xf>
    <xf numFmtId="0" fontId="38" fillId="0" borderId="20" xfId="40" applyFont="1" applyBorder="1" applyAlignment="1" applyProtection="1">
      <alignment horizontal="left" vertical="center"/>
      <protection hidden="1"/>
    </xf>
    <xf numFmtId="165" fontId="41" fillId="0" borderId="26" xfId="40" applyNumberFormat="1" applyFont="1" applyBorder="1" applyAlignment="1" applyProtection="1">
      <alignment horizontal="center" vertical="center"/>
      <protection hidden="1"/>
    </xf>
    <xf numFmtId="0" fontId="38" fillId="0" borderId="0" xfId="41" applyFont="1" applyAlignment="1" applyProtection="1">
      <alignment horizontal="right" vertical="center"/>
      <protection hidden="1"/>
    </xf>
    <xf numFmtId="0" fontId="38" fillId="0" borderId="10" xfId="40" applyFont="1" applyBorder="1" applyAlignment="1" applyProtection="1">
      <alignment horizontal="left" vertical="center"/>
      <protection hidden="1"/>
    </xf>
    <xf numFmtId="165" fontId="41" fillId="0" borderId="16" xfId="40" applyNumberFormat="1" applyFont="1" applyBorder="1" applyAlignment="1" applyProtection="1">
      <alignment horizontal="center" vertical="center"/>
      <protection hidden="1"/>
    </xf>
    <xf numFmtId="0" fontId="38" fillId="0" borderId="11" xfId="40" applyFont="1" applyBorder="1" applyAlignment="1" applyProtection="1">
      <alignment horizontal="left" vertical="center"/>
      <protection hidden="1"/>
    </xf>
    <xf numFmtId="165" fontId="41" fillId="0" borderId="24" xfId="40" applyNumberFormat="1" applyFont="1" applyBorder="1" applyAlignment="1" applyProtection="1">
      <alignment horizontal="center" vertical="center"/>
      <protection hidden="1"/>
    </xf>
    <xf numFmtId="0" fontId="38" fillId="0" borderId="53" xfId="40" applyFont="1" applyBorder="1" applyAlignment="1" applyProtection="1">
      <alignment horizontal="left" vertical="center"/>
      <protection hidden="1"/>
    </xf>
    <xf numFmtId="0" fontId="38" fillId="0" borderId="32" xfId="40" applyFont="1" applyBorder="1" applyAlignment="1" applyProtection="1">
      <alignment horizontal="left" vertical="center"/>
      <protection hidden="1"/>
    </xf>
    <xf numFmtId="0" fontId="38" fillId="0" borderId="50" xfId="40" applyFont="1" applyBorder="1" applyAlignment="1" applyProtection="1">
      <alignment horizontal="left" vertical="center"/>
      <protection hidden="1"/>
    </xf>
    <xf numFmtId="0" fontId="38" fillId="0" borderId="50" xfId="40" applyFont="1" applyBorder="1" applyAlignment="1" applyProtection="1">
      <alignment vertical="center" wrapText="1"/>
      <protection hidden="1"/>
    </xf>
    <xf numFmtId="0" fontId="38" fillId="0" borderId="51" xfId="40" applyFont="1" applyBorder="1" applyAlignment="1" applyProtection="1">
      <alignment vertical="center" wrapText="1"/>
      <protection hidden="1"/>
    </xf>
    <xf numFmtId="0" fontId="38" fillId="0" borderId="51" xfId="40" applyFont="1" applyBorder="1" applyAlignment="1" applyProtection="1">
      <alignment horizontal="left" vertical="center"/>
      <protection hidden="1"/>
    </xf>
    <xf numFmtId="166" fontId="41" fillId="0" borderId="26" xfId="40" applyNumberFormat="1" applyFont="1" applyBorder="1" applyAlignment="1" applyProtection="1">
      <alignment horizontal="center" vertical="center"/>
      <protection hidden="1"/>
    </xf>
    <xf numFmtId="166" fontId="41" fillId="0" borderId="16" xfId="40" applyNumberFormat="1" applyFont="1" applyBorder="1" applyAlignment="1" applyProtection="1">
      <alignment horizontal="center" vertical="center"/>
      <protection hidden="1"/>
    </xf>
    <xf numFmtId="166" fontId="41" fillId="0" borderId="24" xfId="40" applyNumberFormat="1" applyFont="1" applyBorder="1" applyAlignment="1" applyProtection="1">
      <alignment horizontal="center" vertical="center"/>
      <protection hidden="1"/>
    </xf>
    <xf numFmtId="166" fontId="41" fillId="0" borderId="38" xfId="40" applyNumberFormat="1" applyFont="1" applyBorder="1" applyAlignment="1" applyProtection="1">
      <alignment horizontal="center" vertical="center"/>
      <protection hidden="1"/>
    </xf>
    <xf numFmtId="4" fontId="57" fillId="0" borderId="0" xfId="41" applyNumberFormat="1" applyFont="1" applyAlignment="1" applyProtection="1">
      <alignment vertical="center"/>
      <protection hidden="1"/>
    </xf>
    <xf numFmtId="4" fontId="38" fillId="0" borderId="0" xfId="40" applyNumberFormat="1" applyFont="1" applyAlignment="1" applyProtection="1">
      <alignment horizontal="center" vertical="center"/>
      <protection hidden="1"/>
    </xf>
    <xf numFmtId="4" fontId="38" fillId="0" borderId="0" xfId="40" applyNumberFormat="1" applyFont="1" applyAlignment="1" applyProtection="1">
      <alignment vertical="center"/>
      <protection hidden="1"/>
    </xf>
    <xf numFmtId="166" fontId="38" fillId="0" borderId="21" xfId="40" applyNumberFormat="1" applyFont="1" applyBorder="1" applyAlignment="1" applyProtection="1">
      <alignment horizontal="center" vertical="center"/>
      <protection hidden="1"/>
    </xf>
    <xf numFmtId="166" fontId="38" fillId="0" borderId="23" xfId="40" applyNumberFormat="1" applyFont="1" applyBorder="1" applyAlignment="1" applyProtection="1">
      <alignment horizontal="center" vertical="center"/>
      <protection hidden="1"/>
    </xf>
    <xf numFmtId="166" fontId="38" fillId="0" borderId="25" xfId="40" applyNumberFormat="1" applyFont="1" applyBorder="1" applyAlignment="1" applyProtection="1">
      <alignment horizontal="center" vertical="center"/>
      <protection hidden="1"/>
    </xf>
    <xf numFmtId="166" fontId="38" fillId="0" borderId="37" xfId="40" applyNumberFormat="1" applyFont="1" applyBorder="1" applyAlignment="1" applyProtection="1">
      <alignment horizontal="center" vertical="center"/>
      <protection hidden="1"/>
    </xf>
    <xf numFmtId="0" fontId="59" fillId="0" borderId="0" xfId="41" applyFont="1" applyAlignment="1" applyProtection="1">
      <alignment horizontal="center" vertical="center"/>
      <protection hidden="1"/>
    </xf>
    <xf numFmtId="4" fontId="38" fillId="0" borderId="0" xfId="0" applyNumberFormat="1" applyFont="1" applyAlignment="1" applyProtection="1">
      <alignment horizontal="center" vertical="center"/>
      <protection hidden="1"/>
    </xf>
    <xf numFmtId="4" fontId="41" fillId="0" borderId="0" xfId="0" applyNumberFormat="1" applyFont="1" applyAlignment="1" applyProtection="1">
      <alignment horizontal="center" vertical="center"/>
      <protection hidden="1"/>
    </xf>
    <xf numFmtId="2" fontId="60" fillId="0" borderId="0" xfId="0" applyNumberFormat="1" applyFont="1" applyAlignment="1" applyProtection="1">
      <alignment vertical="center" wrapText="1"/>
      <protection hidden="1"/>
    </xf>
    <xf numFmtId="0" fontId="41" fillId="0" borderId="0" xfId="0" applyFont="1" applyAlignment="1" applyProtection="1">
      <alignment vertical="center" wrapText="1"/>
      <protection hidden="1"/>
    </xf>
    <xf numFmtId="4" fontId="57" fillId="0" borderId="0" xfId="0" applyNumberFormat="1" applyFont="1" applyAlignment="1" applyProtection="1">
      <alignment horizontal="center" vertical="center"/>
      <protection hidden="1"/>
    </xf>
    <xf numFmtId="0" fontId="57" fillId="0" borderId="0" xfId="0" applyFont="1" applyAlignment="1" applyProtection="1">
      <alignment vertical="center"/>
      <protection hidden="1"/>
    </xf>
    <xf numFmtId="166" fontId="61" fillId="0" borderId="0" xfId="0" applyNumberFormat="1" applyFont="1" applyAlignment="1" applyProtection="1">
      <alignment horizontal="left" vertical="center"/>
      <protection hidden="1"/>
    </xf>
    <xf numFmtId="0" fontId="41" fillId="0" borderId="10" xfId="41" applyFont="1" applyBorder="1" applyAlignment="1" applyProtection="1">
      <alignment vertical="center"/>
      <protection hidden="1"/>
    </xf>
    <xf numFmtId="3" fontId="41" fillId="0" borderId="10" xfId="0" applyNumberFormat="1" applyFont="1" applyBorder="1" applyAlignment="1" applyProtection="1">
      <alignment horizontal="center" vertical="center"/>
      <protection hidden="1"/>
    </xf>
    <xf numFmtId="2" fontId="60" fillId="24" borderId="10" xfId="0" applyNumberFormat="1" applyFont="1" applyFill="1" applyBorder="1" applyAlignment="1" applyProtection="1">
      <alignment horizontal="center" vertical="center" wrapText="1"/>
      <protection hidden="1"/>
    </xf>
    <xf numFmtId="0" fontId="60" fillId="24" borderId="10" xfId="0" applyFont="1" applyFill="1" applyBorder="1" applyAlignment="1" applyProtection="1">
      <alignment horizontal="center"/>
      <protection hidden="1"/>
    </xf>
    <xf numFmtId="4" fontId="38" fillId="0" borderId="10" xfId="0" applyNumberFormat="1" applyFont="1" applyBorder="1" applyAlignment="1" applyProtection="1">
      <alignment horizontal="center" vertical="center"/>
      <protection hidden="1"/>
    </xf>
    <xf numFmtId="0" fontId="38" fillId="0" borderId="23" xfId="0" applyFont="1" applyBorder="1" applyAlignment="1" applyProtection="1">
      <alignment horizontal="center" vertical="center"/>
      <protection hidden="1"/>
    </xf>
    <xf numFmtId="0" fontId="41" fillId="0" borderId="25" xfId="0" applyFont="1" applyBorder="1" applyAlignment="1" applyProtection="1">
      <alignment horizontal="center" vertical="center"/>
      <protection hidden="1"/>
    </xf>
    <xf numFmtId="3" fontId="55" fillId="0" borderId="0" xfId="0" applyNumberFormat="1" applyFont="1" applyAlignment="1" applyProtection="1">
      <alignment horizontal="center" vertical="center"/>
      <protection hidden="1"/>
    </xf>
    <xf numFmtId="0" fontId="57" fillId="0" borderId="0" xfId="0" applyFont="1" applyAlignment="1" applyProtection="1">
      <alignment vertical="center" wrapText="1"/>
      <protection hidden="1"/>
    </xf>
    <xf numFmtId="0" fontId="37" fillId="0" borderId="0" xfId="41" applyFont="1" applyAlignment="1" applyProtection="1">
      <alignment vertical="center"/>
      <protection hidden="1"/>
    </xf>
    <xf numFmtId="0" fontId="62" fillId="0" borderId="0" xfId="41" applyFont="1" applyAlignment="1" applyProtection="1">
      <alignment vertical="center"/>
      <protection hidden="1"/>
    </xf>
    <xf numFmtId="0" fontId="56" fillId="24" borderId="10" xfId="0" applyFont="1" applyFill="1" applyBorder="1" applyAlignment="1" applyProtection="1">
      <alignment horizontal="left" vertical="center"/>
      <protection hidden="1"/>
    </xf>
    <xf numFmtId="1" fontId="63" fillId="24" borderId="10" xfId="0" applyNumberFormat="1" applyFont="1" applyFill="1" applyBorder="1" applyAlignment="1" applyProtection="1">
      <alignment horizontal="center" vertical="center"/>
      <protection hidden="1"/>
    </xf>
    <xf numFmtId="2" fontId="63" fillId="24" borderId="10" xfId="0" applyNumberFormat="1" applyFont="1" applyFill="1" applyBorder="1" applyAlignment="1" applyProtection="1">
      <alignment horizontal="center" vertical="center" wrapText="1"/>
      <protection hidden="1"/>
    </xf>
    <xf numFmtId="2" fontId="63" fillId="24" borderId="50" xfId="0" applyNumberFormat="1" applyFont="1" applyFill="1" applyBorder="1" applyAlignment="1" applyProtection="1">
      <alignment horizontal="center" vertical="center" wrapText="1"/>
      <protection hidden="1"/>
    </xf>
    <xf numFmtId="49" fontId="35" fillId="0" borderId="0" xfId="0" applyNumberFormat="1" applyFont="1" applyAlignment="1" applyProtection="1">
      <alignment horizontal="center" vertical="center" wrapText="1"/>
      <protection hidden="1"/>
    </xf>
    <xf numFmtId="0" fontId="35" fillId="26" borderId="10" xfId="0" applyFont="1" applyFill="1" applyBorder="1" applyAlignment="1" applyProtection="1">
      <alignment vertical="center"/>
      <protection hidden="1"/>
    </xf>
    <xf numFmtId="4" fontId="35" fillId="0" borderId="0" xfId="0" applyNumberFormat="1" applyFont="1" applyAlignment="1" applyProtection="1">
      <alignment vertical="center"/>
      <protection hidden="1"/>
    </xf>
    <xf numFmtId="0" fontId="35" fillId="26" borderId="34" xfId="0" applyFont="1" applyFill="1" applyBorder="1" applyAlignment="1" applyProtection="1">
      <alignment vertical="center"/>
      <protection hidden="1"/>
    </xf>
    <xf numFmtId="0" fontId="64" fillId="0" borderId="0" xfId="0" applyFont="1" applyAlignment="1" applyProtection="1">
      <alignment vertical="center"/>
      <protection hidden="1"/>
    </xf>
    <xf numFmtId="1" fontId="34" fillId="0" borderId="0" xfId="0" applyNumberFormat="1" applyFont="1" applyAlignment="1" applyProtection="1">
      <alignment horizontal="center" vertical="center"/>
      <protection hidden="1"/>
    </xf>
    <xf numFmtId="0" fontId="35" fillId="25" borderId="0" xfId="0" applyFont="1" applyFill="1" applyAlignment="1" applyProtection="1">
      <alignment vertical="center"/>
      <protection hidden="1"/>
    </xf>
    <xf numFmtId="0" fontId="35" fillId="25" borderId="0" xfId="0" applyFont="1" applyFill="1" applyAlignment="1" applyProtection="1">
      <alignment horizontal="center" vertical="center"/>
      <protection hidden="1"/>
    </xf>
    <xf numFmtId="0" fontId="35" fillId="25" borderId="10" xfId="0" applyFont="1" applyFill="1" applyBorder="1" applyAlignment="1" applyProtection="1">
      <alignment horizontal="center" vertical="center"/>
      <protection hidden="1"/>
    </xf>
    <xf numFmtId="0" fontId="34" fillId="25" borderId="10" xfId="0" applyFont="1" applyFill="1" applyBorder="1" applyAlignment="1" applyProtection="1">
      <alignment vertical="center"/>
      <protection hidden="1"/>
    </xf>
    <xf numFmtId="0" fontId="63" fillId="24" borderId="10" xfId="0" applyFont="1" applyFill="1" applyBorder="1" applyAlignment="1" applyProtection="1">
      <alignment vertical="center"/>
      <protection hidden="1"/>
    </xf>
    <xf numFmtId="0" fontId="35" fillId="0" borderId="0" xfId="0" applyFont="1" applyAlignment="1" applyProtection="1">
      <alignment horizontal="center" vertical="center" wrapText="1"/>
      <protection hidden="1"/>
    </xf>
    <xf numFmtId="14" fontId="35" fillId="25" borderId="0" xfId="0" applyNumberFormat="1" applyFont="1" applyFill="1" applyAlignment="1" applyProtection="1">
      <alignment horizontal="center" vertical="center"/>
      <protection hidden="1"/>
    </xf>
    <xf numFmtId="2" fontId="35" fillId="0" borderId="10" xfId="0" applyNumberFormat="1" applyFont="1" applyBorder="1" applyAlignment="1" applyProtection="1">
      <alignment horizontal="center" vertical="center"/>
      <protection hidden="1"/>
    </xf>
    <xf numFmtId="0" fontId="35" fillId="25" borderId="0" xfId="0" applyFont="1" applyFill="1" applyAlignment="1" applyProtection="1">
      <alignment horizontal="center" vertical="center" wrapText="1"/>
      <protection hidden="1"/>
    </xf>
    <xf numFmtId="0" fontId="65" fillId="0" borderId="0" xfId="0" applyFont="1" applyAlignment="1" applyProtection="1">
      <alignment horizontal="left" vertical="center"/>
      <protection hidden="1"/>
    </xf>
    <xf numFmtId="9" fontId="34" fillId="0" borderId="0" xfId="0" applyNumberFormat="1" applyFont="1" applyAlignment="1" applyProtection="1">
      <alignment horizontal="center" vertical="center"/>
      <protection hidden="1"/>
    </xf>
    <xf numFmtId="2" fontId="35" fillId="0" borderId="0" xfId="0" applyNumberFormat="1" applyFont="1" applyAlignment="1" applyProtection="1">
      <alignment horizontal="center" vertical="center"/>
      <protection hidden="1"/>
    </xf>
    <xf numFmtId="0" fontId="34" fillId="0" borderId="0" xfId="40" applyFont="1" applyAlignment="1" applyProtection="1">
      <alignment vertical="center"/>
      <protection hidden="1"/>
    </xf>
    <xf numFmtId="0" fontId="63" fillId="0" borderId="0" xfId="0" applyFont="1" applyAlignment="1" applyProtection="1">
      <alignment vertical="center"/>
      <protection hidden="1"/>
    </xf>
    <xf numFmtId="0" fontId="63" fillId="0" borderId="0" xfId="0" applyFont="1" applyAlignment="1" applyProtection="1">
      <alignment horizontal="center" vertical="center"/>
      <protection hidden="1"/>
    </xf>
    <xf numFmtId="2" fontId="35" fillId="0" borderId="0" xfId="0" applyNumberFormat="1" applyFont="1" applyAlignment="1" applyProtection="1">
      <alignment vertical="center"/>
      <protection hidden="1"/>
    </xf>
    <xf numFmtId="166" fontId="35" fillId="0" borderId="50" xfId="0" applyNumberFormat="1" applyFont="1" applyBorder="1" applyAlignment="1" applyProtection="1">
      <alignment horizontal="center" vertical="center"/>
      <protection hidden="1"/>
    </xf>
    <xf numFmtId="166" fontId="35" fillId="0" borderId="51" xfId="0" applyNumberFormat="1" applyFont="1" applyBorder="1" applyAlignment="1" applyProtection="1">
      <alignment horizontal="center" vertical="center"/>
      <protection hidden="1"/>
    </xf>
    <xf numFmtId="166" fontId="44" fillId="0" borderId="49" xfId="0" applyNumberFormat="1" applyFont="1" applyBorder="1" applyAlignment="1" applyProtection="1">
      <alignment horizontal="center" vertical="center"/>
      <protection hidden="1"/>
    </xf>
    <xf numFmtId="3" fontId="34" fillId="0" borderId="34" xfId="0" applyNumberFormat="1" applyFont="1" applyBorder="1" applyAlignment="1" applyProtection="1">
      <alignment horizontal="center" vertical="center"/>
      <protection locked="0" hidden="1"/>
    </xf>
    <xf numFmtId="3" fontId="34" fillId="25" borderId="34" xfId="0" applyNumberFormat="1" applyFont="1" applyFill="1" applyBorder="1" applyAlignment="1" applyProtection="1">
      <alignment horizontal="center" vertical="center"/>
      <protection locked="0" hidden="1"/>
    </xf>
    <xf numFmtId="0" fontId="34" fillId="26" borderId="10" xfId="0" applyFont="1" applyFill="1" applyBorder="1" applyAlignment="1" applyProtection="1">
      <alignment vertical="center"/>
      <protection hidden="1"/>
    </xf>
    <xf numFmtId="0" fontId="34" fillId="26" borderId="34" xfId="0" applyFont="1" applyFill="1" applyBorder="1" applyAlignment="1" applyProtection="1">
      <alignment vertical="center"/>
      <protection hidden="1"/>
    </xf>
    <xf numFmtId="3" fontId="34" fillId="25" borderId="10" xfId="0" applyNumberFormat="1" applyFont="1" applyFill="1" applyBorder="1" applyAlignment="1" applyProtection="1">
      <alignment horizontal="center" vertical="center"/>
      <protection locked="0" hidden="1"/>
    </xf>
    <xf numFmtId="166" fontId="35" fillId="0" borderId="56" xfId="0" applyNumberFormat="1" applyFont="1" applyBorder="1" applyAlignment="1" applyProtection="1">
      <alignment horizontal="center" vertical="center"/>
      <protection hidden="1"/>
    </xf>
    <xf numFmtId="165" fontId="34" fillId="0" borderId="16" xfId="0" applyNumberFormat="1" applyFont="1" applyBorder="1" applyAlignment="1" applyProtection="1">
      <alignment horizontal="center" vertical="center"/>
      <protection hidden="1"/>
    </xf>
    <xf numFmtId="0" fontId="67" fillId="0" borderId="0" xfId="41" applyFont="1" applyAlignment="1" applyProtection="1">
      <alignment horizontal="right" vertical="center"/>
      <protection hidden="1"/>
    </xf>
    <xf numFmtId="9" fontId="68" fillId="0" borderId="10" xfId="0" applyNumberFormat="1" applyFont="1" applyBorder="1" applyAlignment="1" applyProtection="1">
      <alignment horizontal="center" vertical="center"/>
      <protection hidden="1"/>
    </xf>
    <xf numFmtId="3" fontId="69" fillId="0" borderId="0" xfId="0" applyNumberFormat="1" applyFont="1" applyAlignment="1" applyProtection="1">
      <alignment horizontal="center" vertical="center"/>
      <protection hidden="1"/>
    </xf>
    <xf numFmtId="9" fontId="70" fillId="0" borderId="10" xfId="0" applyNumberFormat="1" applyFont="1" applyBorder="1" applyAlignment="1" applyProtection="1">
      <alignment horizontal="center" vertical="center"/>
      <protection hidden="1"/>
    </xf>
    <xf numFmtId="49" fontId="38" fillId="0" borderId="0" xfId="40" applyNumberFormat="1" applyFont="1" applyAlignment="1" applyProtection="1">
      <alignment vertical="center"/>
      <protection hidden="1"/>
    </xf>
    <xf numFmtId="1" fontId="38" fillId="0" borderId="0" xfId="40" applyNumberFormat="1" applyFont="1" applyAlignment="1" applyProtection="1">
      <alignment horizontal="center" vertical="center"/>
      <protection hidden="1"/>
    </xf>
    <xf numFmtId="0" fontId="71" fillId="0" borderId="0" xfId="40" applyFont="1" applyAlignment="1" applyProtection="1">
      <alignment vertical="center"/>
      <protection hidden="1"/>
    </xf>
    <xf numFmtId="0" fontId="41" fillId="0" borderId="0" xfId="40" applyFont="1" applyAlignment="1" applyProtection="1">
      <alignment vertical="center" wrapText="1"/>
      <protection hidden="1"/>
    </xf>
    <xf numFmtId="0" fontId="38" fillId="0" borderId="0" xfId="0" applyFont="1" applyProtection="1">
      <protection hidden="1"/>
    </xf>
    <xf numFmtId="0" fontId="73" fillId="0" borderId="0" xfId="0" applyFont="1" applyProtection="1">
      <protection hidden="1"/>
    </xf>
    <xf numFmtId="165" fontId="41" fillId="0" borderId="10" xfId="40" applyNumberFormat="1" applyFont="1" applyBorder="1" applyAlignment="1" applyProtection="1">
      <alignment horizontal="center" vertical="center"/>
      <protection hidden="1"/>
    </xf>
    <xf numFmtId="165" fontId="41" fillId="0" borderId="11" xfId="40" applyNumberFormat="1" applyFont="1" applyBorder="1" applyAlignment="1" applyProtection="1">
      <alignment horizontal="center" vertical="center"/>
      <protection hidden="1"/>
    </xf>
    <xf numFmtId="166" fontId="34" fillId="0" borderId="10" xfId="0" applyNumberFormat="1" applyFont="1" applyBorder="1" applyAlignment="1" applyProtection="1">
      <alignment horizontal="center" vertical="center"/>
      <protection hidden="1"/>
    </xf>
    <xf numFmtId="165" fontId="34" fillId="0" borderId="10" xfId="0" applyNumberFormat="1" applyFont="1" applyBorder="1" applyAlignment="1" applyProtection="1">
      <alignment horizontal="center" vertical="center"/>
      <protection hidden="1"/>
    </xf>
    <xf numFmtId="0" fontId="73" fillId="0" borderId="0" xfId="39" applyFont="1" applyAlignment="1" applyProtection="1">
      <alignment vertical="center"/>
      <protection hidden="1"/>
    </xf>
    <xf numFmtId="0" fontId="38" fillId="25" borderId="0" xfId="49" applyFont="1" applyFill="1"/>
    <xf numFmtId="49" fontId="41" fillId="0" borderId="43" xfId="39" applyNumberFormat="1" applyFont="1" applyBorder="1" applyAlignment="1" applyProtection="1">
      <alignment horizontal="left" vertical="center" wrapText="1"/>
      <protection hidden="1"/>
    </xf>
    <xf numFmtId="166" fontId="38" fillId="0" borderId="16" xfId="0" applyNumberFormat="1" applyFont="1" applyBorder="1" applyAlignment="1" applyProtection="1">
      <alignment horizontal="center" vertical="center"/>
      <protection hidden="1"/>
    </xf>
    <xf numFmtId="0" fontId="74" fillId="0" borderId="0" xfId="40" applyFont="1" applyAlignment="1" applyProtection="1">
      <alignment horizontal="center" vertical="center"/>
      <protection hidden="1"/>
    </xf>
    <xf numFmtId="3" fontId="41" fillId="0" borderId="10" xfId="40" applyNumberFormat="1" applyFont="1" applyBorder="1" applyAlignment="1" applyProtection="1">
      <alignment horizontal="center" vertical="center"/>
      <protection locked="0" hidden="1"/>
    </xf>
    <xf numFmtId="3" fontId="41" fillId="0" borderId="31" xfId="40" applyNumberFormat="1" applyFont="1" applyBorder="1" applyAlignment="1" applyProtection="1">
      <alignment horizontal="center" vertical="center"/>
      <protection locked="0" hidden="1"/>
    </xf>
    <xf numFmtId="0" fontId="38" fillId="0" borderId="31" xfId="40" applyFont="1" applyBorder="1" applyAlignment="1" applyProtection="1">
      <alignment horizontal="left" vertical="center"/>
      <protection hidden="1"/>
    </xf>
    <xf numFmtId="165" fontId="41" fillId="0" borderId="50" xfId="0" applyNumberFormat="1" applyFont="1" applyBorder="1" applyAlignment="1" applyProtection="1">
      <alignment horizontal="center" vertical="center"/>
      <protection hidden="1"/>
    </xf>
    <xf numFmtId="165" fontId="40" fillId="0" borderId="14" xfId="0" applyNumberFormat="1" applyFont="1" applyBorder="1" applyAlignment="1" applyProtection="1">
      <alignment horizontal="center" vertical="center"/>
      <protection hidden="1"/>
    </xf>
    <xf numFmtId="165" fontId="40" fillId="0" borderId="15" xfId="0" applyNumberFormat="1" applyFont="1" applyBorder="1" applyAlignment="1" applyProtection="1">
      <alignment horizontal="center" vertical="center"/>
      <protection hidden="1"/>
    </xf>
    <xf numFmtId="0" fontId="34" fillId="0" borderId="0" xfId="0" applyFont="1" applyAlignment="1" applyProtection="1">
      <alignment horizontal="left" vertical="center" wrapText="1"/>
      <protection hidden="1"/>
    </xf>
    <xf numFmtId="166" fontId="41" fillId="0" borderId="10" xfId="0" applyNumberFormat="1" applyFont="1" applyBorder="1" applyAlignment="1" applyProtection="1">
      <alignment horizontal="center" vertical="center"/>
      <protection hidden="1"/>
    </xf>
    <xf numFmtId="0" fontId="35" fillId="0" borderId="32" xfId="0" applyFont="1" applyBorder="1" applyAlignment="1" applyProtection="1">
      <alignment horizontal="center" vertical="center"/>
      <protection hidden="1"/>
    </xf>
    <xf numFmtId="3" fontId="34" fillId="0" borderId="32" xfId="0" applyNumberFormat="1" applyFont="1" applyBorder="1" applyAlignment="1" applyProtection="1">
      <alignment horizontal="center" vertical="center"/>
      <protection hidden="1"/>
    </xf>
    <xf numFmtId="4" fontId="35" fillId="0" borderId="32" xfId="0" applyNumberFormat="1" applyFont="1" applyBorder="1" applyAlignment="1" applyProtection="1">
      <alignment horizontal="center" vertical="center"/>
      <protection hidden="1"/>
    </xf>
    <xf numFmtId="9" fontId="70" fillId="0" borderId="32" xfId="0" applyNumberFormat="1" applyFont="1" applyBorder="1" applyAlignment="1" applyProtection="1">
      <alignment horizontal="center" vertical="center"/>
      <protection hidden="1"/>
    </xf>
    <xf numFmtId="165" fontId="34" fillId="0" borderId="32" xfId="0" applyNumberFormat="1" applyFont="1" applyBorder="1" applyAlignment="1" applyProtection="1">
      <alignment horizontal="center" vertical="center"/>
      <protection hidden="1"/>
    </xf>
    <xf numFmtId="166" fontId="34" fillId="0" borderId="32" xfId="0" applyNumberFormat="1" applyFont="1" applyBorder="1" applyAlignment="1" applyProtection="1">
      <alignment horizontal="center" vertical="center"/>
      <protection hidden="1"/>
    </xf>
    <xf numFmtId="0" fontId="35" fillId="0" borderId="32" xfId="42" applyFont="1" applyBorder="1" applyAlignment="1" applyProtection="1">
      <alignment horizontal="center" vertical="center"/>
      <protection hidden="1"/>
    </xf>
    <xf numFmtId="2" fontId="35" fillId="25" borderId="32" xfId="0" applyNumberFormat="1" applyFont="1" applyFill="1" applyBorder="1" applyAlignment="1" applyProtection="1">
      <alignment horizontal="left" vertical="center"/>
      <protection hidden="1"/>
    </xf>
    <xf numFmtId="0" fontId="35" fillId="25" borderId="32" xfId="42" applyFont="1" applyFill="1" applyBorder="1" applyAlignment="1" applyProtection="1">
      <alignment horizontal="center" vertical="center"/>
      <protection hidden="1"/>
    </xf>
    <xf numFmtId="0" fontId="45" fillId="24" borderId="39" xfId="0" applyFont="1" applyFill="1" applyBorder="1" applyAlignment="1" applyProtection="1">
      <alignment horizontal="center" vertical="center"/>
      <protection hidden="1"/>
    </xf>
    <xf numFmtId="9" fontId="45" fillId="24" borderId="30" xfId="46" applyFont="1" applyFill="1" applyBorder="1" applyAlignment="1" applyProtection="1">
      <alignment horizontal="center" vertical="center"/>
      <protection hidden="1"/>
    </xf>
    <xf numFmtId="9" fontId="45" fillId="24" borderId="32" xfId="46" applyFont="1" applyFill="1" applyBorder="1" applyAlignment="1" applyProtection="1">
      <alignment horizontal="center" vertical="center"/>
      <protection hidden="1"/>
    </xf>
    <xf numFmtId="0" fontId="45" fillId="24" borderId="73" xfId="0" applyFont="1" applyFill="1" applyBorder="1" applyAlignment="1" applyProtection="1">
      <alignment horizontal="center" vertical="center"/>
      <protection hidden="1"/>
    </xf>
    <xf numFmtId="2" fontId="60" fillId="24" borderId="34" xfId="0" applyNumberFormat="1" applyFont="1" applyFill="1" applyBorder="1" applyAlignment="1" applyProtection="1">
      <alignment horizontal="center" vertical="center" wrapText="1"/>
      <protection hidden="1"/>
    </xf>
    <xf numFmtId="0" fontId="60" fillId="24" borderId="74" xfId="0" applyFont="1" applyFill="1" applyBorder="1" applyAlignment="1" applyProtection="1">
      <alignment horizontal="center" vertical="center" wrapText="1"/>
      <protection hidden="1"/>
    </xf>
    <xf numFmtId="0" fontId="60" fillId="24" borderId="75" xfId="0" applyFont="1" applyFill="1" applyBorder="1" applyAlignment="1" applyProtection="1">
      <alignment horizontal="center" vertical="center" wrapText="1"/>
      <protection hidden="1"/>
    </xf>
    <xf numFmtId="2" fontId="60" fillId="24" borderId="75" xfId="0" applyNumberFormat="1" applyFont="1" applyFill="1" applyBorder="1" applyAlignment="1" applyProtection="1">
      <alignment horizontal="center" vertical="center" wrapText="1"/>
      <protection hidden="1"/>
    </xf>
    <xf numFmtId="2" fontId="60" fillId="24" borderId="76" xfId="0" applyNumberFormat="1" applyFont="1" applyFill="1" applyBorder="1" applyAlignment="1" applyProtection="1">
      <alignment horizontal="center" vertical="center" wrapText="1"/>
      <protection hidden="1"/>
    </xf>
    <xf numFmtId="0" fontId="41" fillId="0" borderId="77" xfId="41" applyFont="1" applyBorder="1" applyAlignment="1" applyProtection="1">
      <alignment vertical="center"/>
      <protection hidden="1"/>
    </xf>
    <xf numFmtId="3" fontId="38" fillId="0" borderId="78" xfId="0" applyNumberFormat="1" applyFont="1" applyBorder="1" applyAlignment="1" applyProtection="1">
      <alignment horizontal="center" vertical="center"/>
      <protection hidden="1"/>
    </xf>
    <xf numFmtId="0" fontId="38" fillId="0" borderId="79" xfId="0" applyFont="1" applyBorder="1" applyAlignment="1" applyProtection="1">
      <alignment horizontal="center" vertical="center"/>
      <protection hidden="1"/>
    </xf>
    <xf numFmtId="0" fontId="60" fillId="24" borderId="77" xfId="0" applyFont="1" applyFill="1" applyBorder="1" applyAlignment="1" applyProtection="1">
      <alignment horizontal="center"/>
      <protection hidden="1"/>
    </xf>
    <xf numFmtId="3" fontId="41" fillId="0" borderId="79" xfId="0" applyNumberFormat="1" applyFont="1" applyBorder="1" applyAlignment="1" applyProtection="1">
      <alignment horizontal="center" vertical="center"/>
      <protection hidden="1"/>
    </xf>
    <xf numFmtId="3" fontId="41" fillId="0" borderId="80" xfId="0" applyNumberFormat="1" applyFont="1" applyBorder="1" applyAlignment="1" applyProtection="1">
      <alignment horizontal="center" vertical="center"/>
      <protection locked="0" hidden="1"/>
    </xf>
    <xf numFmtId="3" fontId="41" fillId="0" borderId="81" xfId="0" applyNumberFormat="1" applyFont="1" applyBorder="1" applyAlignment="1" applyProtection="1">
      <alignment horizontal="center" vertical="center"/>
      <protection locked="0" hidden="1"/>
    </xf>
    <xf numFmtId="3" fontId="41" fillId="0" borderId="82" xfId="0" applyNumberFormat="1" applyFont="1" applyBorder="1" applyAlignment="1" applyProtection="1">
      <alignment horizontal="center" vertical="center"/>
      <protection hidden="1"/>
    </xf>
    <xf numFmtId="3" fontId="41" fillId="0" borderId="83" xfId="0" applyNumberFormat="1" applyFont="1" applyBorder="1" applyAlignment="1" applyProtection="1">
      <alignment horizontal="center" vertical="center"/>
      <protection hidden="1"/>
    </xf>
    <xf numFmtId="4" fontId="38" fillId="0" borderId="82" xfId="0" applyNumberFormat="1" applyFont="1" applyBorder="1" applyAlignment="1" applyProtection="1">
      <alignment horizontal="center" vertical="center"/>
      <protection hidden="1"/>
    </xf>
    <xf numFmtId="9" fontId="41" fillId="0" borderId="82" xfId="0" applyNumberFormat="1" applyFont="1" applyBorder="1" applyAlignment="1" applyProtection="1">
      <alignment horizontal="center" vertical="center"/>
      <protection hidden="1"/>
    </xf>
    <xf numFmtId="4" fontId="41" fillId="0" borderId="82" xfId="0" applyNumberFormat="1" applyFont="1" applyBorder="1" applyAlignment="1" applyProtection="1">
      <alignment horizontal="center" vertical="center"/>
      <protection hidden="1"/>
    </xf>
    <xf numFmtId="0" fontId="38" fillId="0" borderId="82" xfId="0" applyFont="1" applyBorder="1" applyAlignment="1" applyProtection="1">
      <alignment horizontal="center" vertical="center"/>
      <protection hidden="1"/>
    </xf>
    <xf numFmtId="0" fontId="38" fillId="0" borderId="83" xfId="0" applyFont="1" applyBorder="1" applyAlignment="1" applyProtection="1">
      <alignment horizontal="center" vertical="center"/>
      <protection hidden="1"/>
    </xf>
    <xf numFmtId="165" fontId="41" fillId="0" borderId="79" xfId="0" applyNumberFormat="1" applyFont="1" applyBorder="1" applyAlignment="1" applyProtection="1">
      <alignment horizontal="center" vertical="center"/>
      <protection hidden="1"/>
    </xf>
    <xf numFmtId="0" fontId="41" fillId="0" borderId="79" xfId="0" applyFont="1" applyBorder="1" applyAlignment="1" applyProtection="1">
      <alignment vertical="center" wrapText="1"/>
      <protection hidden="1"/>
    </xf>
    <xf numFmtId="0" fontId="38" fillId="0" borderId="82" xfId="0" applyFont="1" applyBorder="1" applyAlignment="1" applyProtection="1">
      <alignment vertical="center"/>
      <protection hidden="1"/>
    </xf>
    <xf numFmtId="165" fontId="41" fillId="0" borderId="40" xfId="40" applyNumberFormat="1" applyFont="1" applyBorder="1" applyAlignment="1" applyProtection="1">
      <alignment horizontal="center" vertical="center"/>
      <protection hidden="1"/>
    </xf>
    <xf numFmtId="166" fontId="38" fillId="0" borderId="55" xfId="40" applyNumberFormat="1" applyFont="1" applyBorder="1" applyAlignment="1" applyProtection="1">
      <alignment horizontal="center" vertical="center"/>
      <protection hidden="1"/>
    </xf>
    <xf numFmtId="165" fontId="41" fillId="0" borderId="20" xfId="40" applyNumberFormat="1" applyFont="1" applyBorder="1" applyAlignment="1" applyProtection="1">
      <alignment horizontal="center" vertical="center"/>
      <protection hidden="1"/>
    </xf>
    <xf numFmtId="165" fontId="41" fillId="0" borderId="31" xfId="40" applyNumberFormat="1" applyFont="1" applyBorder="1" applyAlignment="1" applyProtection="1">
      <alignment horizontal="center" vertical="center"/>
      <protection hidden="1"/>
    </xf>
    <xf numFmtId="165" fontId="41" fillId="0" borderId="49" xfId="0" applyNumberFormat="1" applyFont="1" applyBorder="1" applyAlignment="1" applyProtection="1">
      <alignment horizontal="center" vertical="center"/>
      <protection hidden="1"/>
    </xf>
    <xf numFmtId="166" fontId="38" fillId="0" borderId="26" xfId="0" applyNumberFormat="1" applyFont="1" applyBorder="1" applyAlignment="1" applyProtection="1">
      <alignment horizontal="center" vertical="center"/>
      <protection hidden="1"/>
    </xf>
    <xf numFmtId="0" fontId="25" fillId="0" borderId="10" xfId="0" applyFont="1" applyBorder="1" applyAlignment="1" applyProtection="1">
      <alignment vertical="center" wrapText="1"/>
      <protection hidden="1"/>
    </xf>
    <xf numFmtId="166" fontId="34" fillId="0" borderId="16" xfId="0" applyNumberFormat="1" applyFont="1" applyBorder="1" applyAlignment="1" applyProtection="1">
      <alignment horizontal="center" vertical="center"/>
      <protection hidden="1"/>
    </xf>
    <xf numFmtId="0" fontId="42" fillId="0" borderId="85" xfId="0" applyFont="1" applyBorder="1" applyAlignment="1" applyProtection="1">
      <alignment vertical="center"/>
      <protection hidden="1"/>
    </xf>
    <xf numFmtId="0" fontId="42" fillId="0" borderId="61" xfId="0" applyFont="1" applyBorder="1" applyAlignment="1" applyProtection="1">
      <alignment horizontal="center" vertical="center"/>
      <protection hidden="1"/>
    </xf>
    <xf numFmtId="0" fontId="63" fillId="24" borderId="34" xfId="0" applyFont="1" applyFill="1" applyBorder="1" applyAlignment="1" applyProtection="1">
      <alignment horizontal="center" vertical="center"/>
      <protection hidden="1"/>
    </xf>
    <xf numFmtId="0" fontId="63" fillId="24" borderId="10" xfId="0" applyFont="1" applyFill="1" applyBorder="1" applyAlignment="1" applyProtection="1">
      <alignment horizontal="center" vertical="center"/>
      <protection hidden="1"/>
    </xf>
    <xf numFmtId="0" fontId="63" fillId="24" borderId="10" xfId="0" applyFont="1" applyFill="1" applyBorder="1" applyAlignment="1" applyProtection="1">
      <alignment horizontal="center" vertical="center" wrapText="1"/>
      <protection hidden="1"/>
    </xf>
    <xf numFmtId="0" fontId="34" fillId="25" borderId="10" xfId="0" applyFont="1" applyFill="1" applyBorder="1" applyAlignment="1" applyProtection="1">
      <alignment horizontal="left" vertical="center"/>
      <protection hidden="1"/>
    </xf>
    <xf numFmtId="4" fontId="35" fillId="0" borderId="31" xfId="0" applyNumberFormat="1" applyFont="1" applyBorder="1" applyAlignment="1" applyProtection="1">
      <alignment horizontal="center" vertical="center"/>
      <protection hidden="1"/>
    </xf>
    <xf numFmtId="9" fontId="70" fillId="0" borderId="31" xfId="0" applyNumberFormat="1" applyFont="1" applyBorder="1" applyAlignment="1" applyProtection="1">
      <alignment horizontal="center" vertical="center"/>
      <protection hidden="1"/>
    </xf>
    <xf numFmtId="165" fontId="34" fillId="0" borderId="33" xfId="0" applyNumberFormat="1" applyFont="1" applyBorder="1" applyAlignment="1" applyProtection="1">
      <alignment horizontal="center" vertical="center"/>
      <protection hidden="1"/>
    </xf>
    <xf numFmtId="166" fontId="34" fillId="0" borderId="31" xfId="0" applyNumberFormat="1" applyFont="1" applyBorder="1" applyAlignment="1" applyProtection="1">
      <alignment horizontal="center" vertical="center"/>
      <protection hidden="1"/>
    </xf>
    <xf numFmtId="0" fontId="35" fillId="0" borderId="11" xfId="42" applyFont="1" applyBorder="1" applyAlignment="1" applyProtection="1">
      <alignment horizontal="center" vertical="center"/>
      <protection hidden="1"/>
    </xf>
    <xf numFmtId="4" fontId="35" fillId="0" borderId="11" xfId="0" applyNumberFormat="1" applyFont="1" applyBorder="1" applyAlignment="1" applyProtection="1">
      <alignment horizontal="center" vertical="center"/>
      <protection hidden="1"/>
    </xf>
    <xf numFmtId="9" fontId="70" fillId="0" borderId="11" xfId="0" applyNumberFormat="1" applyFont="1" applyBorder="1" applyAlignment="1" applyProtection="1">
      <alignment horizontal="center" vertical="center"/>
      <protection hidden="1"/>
    </xf>
    <xf numFmtId="165" fontId="34" fillId="0" borderId="89" xfId="0" applyNumberFormat="1" applyFont="1" applyBorder="1" applyAlignment="1" applyProtection="1">
      <alignment horizontal="center" vertical="center"/>
      <protection hidden="1"/>
    </xf>
    <xf numFmtId="166" fontId="34" fillId="0" borderId="11" xfId="0" applyNumberFormat="1" applyFont="1" applyBorder="1" applyAlignment="1" applyProtection="1">
      <alignment horizontal="center" vertical="center"/>
      <protection hidden="1"/>
    </xf>
    <xf numFmtId="3" fontId="34" fillId="0" borderId="11" xfId="0" applyNumberFormat="1" applyFont="1" applyBorder="1" applyAlignment="1" applyProtection="1">
      <alignment horizontal="center" vertical="center"/>
      <protection hidden="1"/>
    </xf>
    <xf numFmtId="0" fontId="35" fillId="0" borderId="11" xfId="0" applyFont="1" applyBorder="1" applyAlignment="1" applyProtection="1">
      <alignment horizontal="center" vertical="center"/>
      <protection hidden="1"/>
    </xf>
    <xf numFmtId="0" fontId="35" fillId="0" borderId="31" xfId="42" applyFont="1" applyBorder="1" applyAlignment="1" applyProtection="1">
      <alignment horizontal="center" vertical="center"/>
      <protection hidden="1"/>
    </xf>
    <xf numFmtId="2" fontId="35" fillId="25" borderId="11" xfId="0" applyNumberFormat="1" applyFont="1" applyFill="1" applyBorder="1" applyAlignment="1" applyProtection="1">
      <alignment horizontal="left" vertical="center"/>
      <protection hidden="1"/>
    </xf>
    <xf numFmtId="0" fontId="35" fillId="25" borderId="11" xfId="42" applyFont="1" applyFill="1" applyBorder="1" applyAlignment="1" applyProtection="1">
      <alignment horizontal="center" vertical="center"/>
      <protection hidden="1"/>
    </xf>
    <xf numFmtId="165" fontId="34" fillId="0" borderId="11" xfId="0" applyNumberFormat="1" applyFont="1" applyBorder="1" applyAlignment="1" applyProtection="1">
      <alignment horizontal="center" vertical="center"/>
      <protection hidden="1"/>
    </xf>
    <xf numFmtId="165" fontId="41" fillId="0" borderId="39" xfId="40" applyNumberFormat="1" applyFont="1" applyBorder="1" applyAlignment="1" applyProtection="1">
      <alignment horizontal="center" vertical="center"/>
      <protection hidden="1"/>
    </xf>
    <xf numFmtId="0" fontId="58" fillId="28" borderId="59" xfId="40" applyFont="1" applyFill="1" applyBorder="1" applyAlignment="1" applyProtection="1">
      <alignment horizontal="center" vertical="center" wrapText="1"/>
      <protection hidden="1"/>
    </xf>
    <xf numFmtId="0" fontId="58" fillId="28" borderId="94" xfId="40" applyFont="1" applyFill="1" applyBorder="1" applyAlignment="1" applyProtection="1">
      <alignment horizontal="center" vertical="center" wrapText="1"/>
      <protection hidden="1"/>
    </xf>
    <xf numFmtId="0" fontId="58" fillId="28" borderId="19" xfId="40" applyFont="1" applyFill="1" applyBorder="1" applyAlignment="1" applyProtection="1">
      <alignment vertical="center"/>
      <protection hidden="1"/>
    </xf>
    <xf numFmtId="0" fontId="58" fillId="28" borderId="65" xfId="40" applyFont="1" applyFill="1" applyBorder="1" applyAlignment="1" applyProtection="1">
      <alignment vertical="center"/>
      <protection hidden="1"/>
    </xf>
    <xf numFmtId="0" fontId="58" fillId="28" borderId="95" xfId="40" applyFont="1" applyFill="1" applyBorder="1" applyAlignment="1" applyProtection="1">
      <alignment vertical="center"/>
      <protection hidden="1"/>
    </xf>
    <xf numFmtId="0" fontId="58" fillId="28" borderId="22" xfId="40" applyFont="1" applyFill="1" applyBorder="1" applyAlignment="1" applyProtection="1">
      <alignment vertical="center"/>
      <protection hidden="1"/>
    </xf>
    <xf numFmtId="0" fontId="58" fillId="28" borderId="43" xfId="40" applyFont="1" applyFill="1" applyBorder="1" applyAlignment="1" applyProtection="1">
      <alignment vertical="center"/>
      <protection hidden="1"/>
    </xf>
    <xf numFmtId="0" fontId="58" fillId="28" borderId="96" xfId="40" applyFont="1" applyFill="1" applyBorder="1" applyAlignment="1" applyProtection="1">
      <alignment vertical="center"/>
      <protection hidden="1"/>
    </xf>
    <xf numFmtId="0" fontId="58" fillId="28" borderId="67" xfId="40" applyFont="1" applyFill="1" applyBorder="1" applyAlignment="1" applyProtection="1">
      <alignment vertical="center"/>
      <protection hidden="1"/>
    </xf>
    <xf numFmtId="0" fontId="58" fillId="28" borderId="68" xfId="40" applyFont="1" applyFill="1" applyBorder="1" applyAlignment="1" applyProtection="1">
      <alignment vertical="center"/>
      <protection hidden="1"/>
    </xf>
    <xf numFmtId="0" fontId="58" fillId="28" borderId="69" xfId="40" applyFont="1" applyFill="1" applyBorder="1" applyAlignment="1" applyProtection="1">
      <alignment vertical="center"/>
      <protection hidden="1"/>
    </xf>
    <xf numFmtId="0" fontId="58" fillId="28" borderId="27" xfId="40" applyFont="1" applyFill="1" applyBorder="1" applyAlignment="1" applyProtection="1">
      <alignment vertical="center"/>
      <protection hidden="1"/>
    </xf>
    <xf numFmtId="0" fontId="58" fillId="28" borderId="64" xfId="40" applyFont="1" applyFill="1" applyBorder="1" applyAlignment="1" applyProtection="1">
      <alignment vertical="center"/>
      <protection hidden="1"/>
    </xf>
    <xf numFmtId="0" fontId="58" fillId="28" borderId="97" xfId="40" applyFont="1" applyFill="1" applyBorder="1" applyAlignment="1" applyProtection="1">
      <alignment vertical="center"/>
      <protection hidden="1"/>
    </xf>
    <xf numFmtId="49" fontId="41" fillId="0" borderId="0" xfId="39" applyNumberFormat="1" applyFont="1" applyAlignment="1" applyProtection="1">
      <alignment horizontal="left" vertical="center" wrapText="1"/>
      <protection hidden="1"/>
    </xf>
    <xf numFmtId="165" fontId="40" fillId="0" borderId="44" xfId="0" applyNumberFormat="1" applyFont="1" applyBorder="1" applyAlignment="1" applyProtection="1">
      <alignment horizontal="center" vertical="center"/>
      <protection hidden="1"/>
    </xf>
    <xf numFmtId="166" fontId="42" fillId="0" borderId="31" xfId="0" applyNumberFormat="1" applyFont="1" applyBorder="1" applyAlignment="1" applyProtection="1">
      <alignment horizontal="center" vertical="center"/>
      <protection hidden="1"/>
    </xf>
    <xf numFmtId="166" fontId="42" fillId="0" borderId="28" xfId="0" applyNumberFormat="1" applyFont="1" applyBorder="1" applyAlignment="1" applyProtection="1">
      <alignment horizontal="center" vertical="center"/>
      <protection hidden="1"/>
    </xf>
    <xf numFmtId="0" fontId="58" fillId="28" borderId="98" xfId="40" applyFont="1" applyFill="1" applyBorder="1" applyAlignment="1" applyProtection="1">
      <alignment vertical="center"/>
      <protection hidden="1"/>
    </xf>
    <xf numFmtId="0" fontId="58" fillId="28" borderId="99" xfId="40" applyFont="1" applyFill="1" applyBorder="1" applyAlignment="1" applyProtection="1">
      <alignment vertical="center"/>
      <protection hidden="1"/>
    </xf>
    <xf numFmtId="0" fontId="38" fillId="0" borderId="49" xfId="40" applyFont="1" applyBorder="1" applyAlignment="1" applyProtection="1">
      <alignment horizontal="left" vertical="center"/>
      <protection hidden="1"/>
    </xf>
    <xf numFmtId="0" fontId="42" fillId="0" borderId="63" xfId="0" applyFont="1" applyBorder="1" applyAlignment="1" applyProtection="1">
      <alignment horizontal="center" vertical="center"/>
      <protection hidden="1"/>
    </xf>
    <xf numFmtId="165" fontId="40" fillId="0" borderId="101" xfId="0" applyNumberFormat="1" applyFont="1" applyBorder="1" applyAlignment="1" applyProtection="1">
      <alignment horizontal="center" vertical="center"/>
      <protection hidden="1"/>
    </xf>
    <xf numFmtId="0" fontId="34" fillId="25" borderId="10" xfId="0" applyFont="1" applyFill="1" applyBorder="1" applyAlignment="1" applyProtection="1">
      <alignment horizontal="center" vertical="center"/>
      <protection hidden="1"/>
    </xf>
    <xf numFmtId="0" fontId="66" fillId="0" borderId="10" xfId="0" applyFont="1" applyBorder="1" applyAlignment="1" applyProtection="1">
      <alignment horizontal="left" vertical="center"/>
      <protection hidden="1"/>
    </xf>
    <xf numFmtId="165" fontId="40" fillId="0" borderId="44" xfId="40" applyNumberFormat="1" applyFont="1" applyBorder="1" applyAlignment="1" applyProtection="1">
      <alignment horizontal="center" vertical="center"/>
      <protection hidden="1"/>
    </xf>
    <xf numFmtId="165" fontId="40" fillId="0" borderId="14" xfId="40" applyNumberFormat="1" applyFont="1" applyBorder="1" applyAlignment="1" applyProtection="1">
      <alignment horizontal="center" vertical="center"/>
      <protection hidden="1"/>
    </xf>
    <xf numFmtId="165" fontId="40" fillId="0" borderId="15" xfId="40" applyNumberFormat="1" applyFont="1" applyBorder="1" applyAlignment="1" applyProtection="1">
      <alignment horizontal="center" vertical="center"/>
      <protection hidden="1"/>
    </xf>
    <xf numFmtId="165" fontId="40" fillId="0" borderId="13" xfId="40" applyNumberFormat="1" applyFont="1" applyBorder="1" applyAlignment="1" applyProtection="1">
      <alignment horizontal="center" vertical="center"/>
      <protection hidden="1"/>
    </xf>
    <xf numFmtId="0" fontId="82" fillId="24" borderId="44" xfId="0" applyFont="1" applyFill="1" applyBorder="1" applyAlignment="1" applyProtection="1">
      <alignment horizontal="center" vertical="center"/>
      <protection hidden="1"/>
    </xf>
    <xf numFmtId="0" fontId="82" fillId="24" borderId="73" xfId="0" applyFont="1" applyFill="1" applyBorder="1" applyAlignment="1" applyProtection="1">
      <alignment horizontal="center" vertical="center"/>
      <protection hidden="1"/>
    </xf>
    <xf numFmtId="0" fontId="82" fillId="24" borderId="104" xfId="0" applyFont="1" applyFill="1" applyBorder="1" applyAlignment="1" applyProtection="1">
      <alignment horizontal="center" vertical="center"/>
      <protection hidden="1"/>
    </xf>
    <xf numFmtId="165" fontId="41" fillId="0" borderId="36" xfId="40" applyNumberFormat="1" applyFont="1" applyBorder="1" applyAlignment="1" applyProtection="1">
      <alignment horizontal="center" vertical="center"/>
      <protection hidden="1"/>
    </xf>
    <xf numFmtId="165" fontId="58" fillId="28" borderId="99" xfId="40" applyNumberFormat="1" applyFont="1" applyFill="1" applyBorder="1" applyAlignment="1" applyProtection="1">
      <alignment vertical="center"/>
      <protection hidden="1"/>
    </xf>
    <xf numFmtId="165" fontId="41" fillId="0" borderId="32" xfId="40" applyNumberFormat="1" applyFont="1" applyBorder="1" applyAlignment="1" applyProtection="1">
      <alignment horizontal="center" vertical="center"/>
      <protection hidden="1"/>
    </xf>
    <xf numFmtId="165" fontId="58" fillId="28" borderId="65" xfId="40" applyNumberFormat="1" applyFont="1" applyFill="1" applyBorder="1" applyAlignment="1" applyProtection="1">
      <alignment vertical="center"/>
      <protection hidden="1"/>
    </xf>
    <xf numFmtId="165" fontId="58" fillId="28" borderId="43" xfId="40" applyNumberFormat="1" applyFont="1" applyFill="1" applyBorder="1" applyAlignment="1" applyProtection="1">
      <alignment vertical="center"/>
      <protection hidden="1"/>
    </xf>
    <xf numFmtId="165" fontId="58" fillId="28" borderId="64" xfId="40" applyNumberFormat="1" applyFont="1" applyFill="1" applyBorder="1" applyAlignment="1" applyProtection="1">
      <alignment vertical="center"/>
      <protection hidden="1"/>
    </xf>
    <xf numFmtId="165" fontId="58" fillId="28" borderId="68" xfId="40" applyNumberFormat="1" applyFont="1" applyFill="1" applyBorder="1" applyAlignment="1" applyProtection="1">
      <alignment vertical="center"/>
      <protection hidden="1"/>
    </xf>
    <xf numFmtId="165" fontId="41" fillId="0" borderId="0" xfId="40" applyNumberFormat="1" applyFont="1" applyAlignment="1" applyProtection="1">
      <alignment horizontal="center" vertical="center"/>
      <protection hidden="1"/>
    </xf>
    <xf numFmtId="165" fontId="41" fillId="0" borderId="34" xfId="0" applyNumberFormat="1" applyFont="1" applyBorder="1" applyAlignment="1" applyProtection="1">
      <alignment horizontal="center" vertical="center"/>
      <protection hidden="1"/>
    </xf>
    <xf numFmtId="165" fontId="41" fillId="25" borderId="10" xfId="40" applyNumberFormat="1" applyFont="1" applyFill="1" applyBorder="1" applyAlignment="1" applyProtection="1">
      <alignment horizontal="center" vertical="center"/>
      <protection hidden="1"/>
    </xf>
    <xf numFmtId="165" fontId="41" fillId="0" borderId="44" xfId="0" applyNumberFormat="1" applyFont="1" applyBorder="1" applyAlignment="1" applyProtection="1">
      <alignment horizontal="center" vertical="center"/>
      <protection hidden="1"/>
    </xf>
    <xf numFmtId="165" fontId="41" fillId="0" borderId="14" xfId="0" applyNumberFormat="1" applyFont="1" applyBorder="1" applyAlignment="1" applyProtection="1">
      <alignment horizontal="center" vertical="center"/>
      <protection hidden="1"/>
    </xf>
    <xf numFmtId="0" fontId="38" fillId="0" borderId="58" xfId="40" applyFont="1" applyBorder="1" applyAlignment="1" applyProtection="1">
      <alignment horizontal="center" vertical="center"/>
      <protection hidden="1"/>
    </xf>
    <xf numFmtId="49" fontId="28" fillId="0" borderId="19" xfId="39" applyNumberFormat="1" applyFont="1" applyBorder="1" applyAlignment="1" applyProtection="1">
      <alignment horizontal="left" vertical="center" wrapText="1"/>
      <protection hidden="1"/>
    </xf>
    <xf numFmtId="49" fontId="41" fillId="28" borderId="61" xfId="39" applyNumberFormat="1" applyFont="1" applyFill="1" applyBorder="1" applyAlignment="1" applyProtection="1">
      <alignment horizontal="left" vertical="center" wrapText="1"/>
      <protection hidden="1"/>
    </xf>
    <xf numFmtId="165" fontId="41" fillId="28" borderId="105" xfId="0" applyNumberFormat="1" applyFont="1" applyFill="1" applyBorder="1" applyAlignment="1" applyProtection="1">
      <alignment horizontal="center" vertical="center"/>
      <protection hidden="1"/>
    </xf>
    <xf numFmtId="165" fontId="41" fillId="28" borderId="59" xfId="0" applyNumberFormat="1" applyFont="1" applyFill="1" applyBorder="1" applyAlignment="1" applyProtection="1">
      <alignment horizontal="center" vertical="center"/>
      <protection hidden="1"/>
    </xf>
    <xf numFmtId="166" fontId="38" fillId="28" borderId="60" xfId="0" applyNumberFormat="1" applyFont="1" applyFill="1" applyBorder="1" applyAlignment="1" applyProtection="1">
      <alignment horizontal="center" vertical="center"/>
      <protection hidden="1"/>
    </xf>
    <xf numFmtId="49" fontId="41" fillId="0" borderId="44" xfId="39" applyNumberFormat="1" applyFont="1" applyBorder="1" applyAlignment="1" applyProtection="1">
      <alignment horizontal="left" vertical="center" wrapText="1"/>
      <protection hidden="1"/>
    </xf>
    <xf numFmtId="49" fontId="41" fillId="0" borderId="14" xfId="39" applyNumberFormat="1" applyFont="1" applyBorder="1" applyAlignment="1" applyProtection="1">
      <alignment horizontal="left" vertical="center" wrapText="1"/>
      <protection hidden="1"/>
    </xf>
    <xf numFmtId="49" fontId="41" fillId="0" borderId="73" xfId="39" applyNumberFormat="1" applyFont="1" applyBorder="1" applyAlignment="1" applyProtection="1">
      <alignment horizontal="left" vertical="center" wrapText="1"/>
      <protection hidden="1"/>
    </xf>
    <xf numFmtId="49" fontId="41" fillId="0" borderId="104" xfId="39" applyNumberFormat="1" applyFont="1" applyBorder="1" applyAlignment="1" applyProtection="1">
      <alignment horizontal="left" vertical="center" wrapText="1"/>
      <protection hidden="1"/>
    </xf>
    <xf numFmtId="49" fontId="58" fillId="28" borderId="85" xfId="39" applyNumberFormat="1" applyFont="1" applyFill="1" applyBorder="1" applyAlignment="1" applyProtection="1">
      <alignment horizontal="left" vertical="center" wrapText="1"/>
      <protection hidden="1"/>
    </xf>
    <xf numFmtId="165" fontId="40" fillId="30" borderId="14" xfId="0" applyNumberFormat="1" applyFont="1" applyFill="1" applyBorder="1" applyAlignment="1" applyProtection="1">
      <alignment horizontal="center" vertical="center"/>
      <protection hidden="1"/>
    </xf>
    <xf numFmtId="165" fontId="42" fillId="30" borderId="34" xfId="0" applyNumberFormat="1" applyFont="1" applyFill="1" applyBorder="1" applyAlignment="1" applyProtection="1">
      <alignment horizontal="center" vertical="center"/>
      <protection hidden="1"/>
    </xf>
    <xf numFmtId="165" fontId="42" fillId="30" borderId="10" xfId="0" applyNumberFormat="1" applyFont="1" applyFill="1" applyBorder="1" applyAlignment="1" applyProtection="1">
      <alignment horizontal="center" vertical="center"/>
      <protection hidden="1"/>
    </xf>
    <xf numFmtId="0" fontId="40" fillId="0" borderId="16" xfId="41" applyFont="1" applyBorder="1" applyAlignment="1" applyProtection="1">
      <alignment horizontal="center" vertical="center"/>
      <protection hidden="1"/>
    </xf>
    <xf numFmtId="0" fontId="49" fillId="0" borderId="35" xfId="0" applyFont="1" applyBorder="1" applyAlignment="1" applyProtection="1">
      <alignment vertical="top"/>
      <protection hidden="1"/>
    </xf>
    <xf numFmtId="9" fontId="45" fillId="24" borderId="28" xfId="46" applyFont="1" applyFill="1" applyBorder="1" applyAlignment="1" applyProtection="1">
      <alignment horizontal="center" vertical="center"/>
      <protection hidden="1"/>
    </xf>
    <xf numFmtId="9" fontId="45" fillId="24" borderId="31" xfId="46" applyFont="1" applyFill="1" applyBorder="1" applyAlignment="1" applyProtection="1">
      <alignment horizontal="center" vertical="center"/>
      <protection hidden="1"/>
    </xf>
    <xf numFmtId="165" fontId="42" fillId="0" borderId="86" xfId="0" applyNumberFormat="1" applyFont="1" applyBorder="1" applyAlignment="1" applyProtection="1">
      <alignment horizontal="center" vertical="center"/>
      <protection hidden="1"/>
    </xf>
    <xf numFmtId="165" fontId="42" fillId="0" borderId="20" xfId="0" applyNumberFormat="1" applyFont="1" applyBorder="1" applyAlignment="1" applyProtection="1">
      <alignment horizontal="center" vertical="center"/>
      <protection hidden="1"/>
    </xf>
    <xf numFmtId="165" fontId="42" fillId="0" borderId="21" xfId="0" applyNumberFormat="1" applyFont="1" applyBorder="1" applyAlignment="1" applyProtection="1">
      <alignment horizontal="center" vertical="center"/>
      <protection hidden="1"/>
    </xf>
    <xf numFmtId="165" fontId="42" fillId="0" borderId="23" xfId="0" applyNumberFormat="1" applyFont="1" applyBorder="1" applyAlignment="1" applyProtection="1">
      <alignment horizontal="center" vertical="center"/>
      <protection hidden="1"/>
    </xf>
    <xf numFmtId="165" fontId="42" fillId="0" borderId="103" xfId="0" applyNumberFormat="1" applyFont="1" applyBorder="1" applyAlignment="1" applyProtection="1">
      <alignment horizontal="center" vertical="center"/>
      <protection hidden="1"/>
    </xf>
    <xf numFmtId="165" fontId="42" fillId="0" borderId="11" xfId="0" applyNumberFormat="1" applyFont="1" applyBorder="1" applyAlignment="1" applyProtection="1">
      <alignment horizontal="center" vertical="center"/>
      <protection hidden="1"/>
    </xf>
    <xf numFmtId="165" fontId="42" fillId="0" borderId="25" xfId="0" applyNumberFormat="1" applyFont="1" applyBorder="1" applyAlignment="1" applyProtection="1">
      <alignment horizontal="center" vertical="center"/>
      <protection hidden="1"/>
    </xf>
    <xf numFmtId="165" fontId="42" fillId="0" borderId="55" xfId="0" applyNumberFormat="1" applyFont="1" applyBorder="1" applyAlignment="1" applyProtection="1">
      <alignment horizontal="center" vertical="center"/>
      <protection hidden="1"/>
    </xf>
    <xf numFmtId="2" fontId="45" fillId="24" borderId="32" xfId="0" applyNumberFormat="1" applyFont="1" applyFill="1" applyBorder="1" applyAlignment="1" applyProtection="1">
      <alignment horizontal="center" vertical="center"/>
      <protection hidden="1"/>
    </xf>
    <xf numFmtId="0" fontId="45" fillId="24" borderId="104" xfId="0" applyFont="1" applyFill="1" applyBorder="1" applyAlignment="1" applyProtection="1">
      <alignment horizontal="center" vertical="center"/>
      <protection hidden="1"/>
    </xf>
    <xf numFmtId="0" fontId="42" fillId="0" borderId="10" xfId="41" applyFont="1" applyBorder="1" applyAlignment="1" applyProtection="1">
      <alignment vertical="center" wrapText="1"/>
      <protection hidden="1"/>
    </xf>
    <xf numFmtId="2" fontId="60" fillId="33" borderId="115" xfId="0" applyNumberFormat="1" applyFont="1" applyFill="1" applyBorder="1" applyAlignment="1" applyProtection="1">
      <alignment horizontal="center" vertical="center" wrapText="1"/>
      <protection hidden="1"/>
    </xf>
    <xf numFmtId="3" fontId="41" fillId="32" borderId="10" xfId="40" applyNumberFormat="1" applyFont="1" applyFill="1" applyBorder="1" applyAlignment="1" applyProtection="1">
      <alignment horizontal="center" vertical="center"/>
      <protection locked="0" hidden="1"/>
    </xf>
    <xf numFmtId="165" fontId="40" fillId="0" borderId="12" xfId="0" applyNumberFormat="1" applyFont="1" applyBorder="1" applyAlignment="1" applyProtection="1">
      <alignment horizontal="center" vertical="center"/>
      <protection hidden="1"/>
    </xf>
    <xf numFmtId="165" fontId="41" fillId="0" borderId="43" xfId="40" applyNumberFormat="1" applyFont="1" applyBorder="1" applyAlignment="1" applyProtection="1">
      <alignment horizontal="center" vertical="center"/>
      <protection hidden="1"/>
    </xf>
    <xf numFmtId="166" fontId="38" fillId="0" borderId="96" xfId="40" applyNumberFormat="1" applyFont="1" applyBorder="1" applyAlignment="1" applyProtection="1">
      <alignment horizontal="center" vertical="center"/>
      <protection hidden="1"/>
    </xf>
    <xf numFmtId="166" fontId="35" fillId="0" borderId="10" xfId="0" applyNumberFormat="1" applyFont="1" applyBorder="1" applyAlignment="1" applyProtection="1">
      <alignment horizontal="center" vertical="center"/>
      <protection hidden="1"/>
    </xf>
    <xf numFmtId="0" fontId="63" fillId="35" borderId="31" xfId="0" applyFont="1" applyFill="1" applyBorder="1" applyAlignment="1" applyProtection="1">
      <alignment horizontal="center" vertical="center"/>
      <protection hidden="1"/>
    </xf>
    <xf numFmtId="0" fontId="63" fillId="35" borderId="10" xfId="0" applyFont="1" applyFill="1" applyBorder="1" applyAlignment="1" applyProtection="1">
      <alignment horizontal="center" vertical="center"/>
      <protection hidden="1"/>
    </xf>
    <xf numFmtId="0" fontId="63" fillId="35" borderId="34" xfId="0" applyFont="1" applyFill="1" applyBorder="1" applyAlignment="1" applyProtection="1">
      <alignment horizontal="center" vertical="center"/>
      <protection hidden="1"/>
    </xf>
    <xf numFmtId="49" fontId="41" fillId="0" borderId="65" xfId="39" applyNumberFormat="1" applyFont="1" applyBorder="1" applyAlignment="1" applyProtection="1">
      <alignment horizontal="left" vertical="center" wrapText="1"/>
      <protection hidden="1"/>
    </xf>
    <xf numFmtId="3" fontId="34" fillId="0" borderId="24" xfId="0" applyNumberFormat="1" applyFont="1" applyBorder="1" applyAlignment="1" applyProtection="1">
      <alignment horizontal="center" vertical="center"/>
      <protection hidden="1"/>
    </xf>
    <xf numFmtId="0" fontId="91" fillId="0" borderId="0" xfId="0" applyFont="1"/>
    <xf numFmtId="165" fontId="41" fillId="0" borderId="65" xfId="0" applyNumberFormat="1" applyFont="1" applyBorder="1" applyAlignment="1" applyProtection="1">
      <alignment horizontal="center" vertical="center"/>
      <protection hidden="1"/>
    </xf>
    <xf numFmtId="165" fontId="41" fillId="0" borderId="43" xfId="0" applyNumberFormat="1" applyFont="1" applyBorder="1" applyAlignment="1" applyProtection="1">
      <alignment horizontal="center" vertical="center"/>
      <protection hidden="1"/>
    </xf>
    <xf numFmtId="0" fontId="45" fillId="24" borderId="16" xfId="0" applyFont="1" applyFill="1" applyBorder="1" applyAlignment="1" applyProtection="1">
      <alignment vertical="center"/>
      <protection hidden="1"/>
    </xf>
    <xf numFmtId="0" fontId="45" fillId="24" borderId="34" xfId="0" applyFont="1" applyFill="1" applyBorder="1" applyAlignment="1" applyProtection="1">
      <alignment vertical="center"/>
      <protection hidden="1"/>
    </xf>
    <xf numFmtId="1" fontId="44" fillId="0" borderId="21" xfId="0" applyNumberFormat="1" applyFont="1" applyBorder="1" applyAlignment="1" applyProtection="1">
      <alignment horizontal="center" vertical="center"/>
      <protection hidden="1"/>
    </xf>
    <xf numFmtId="1" fontId="63" fillId="24" borderId="23" xfId="0" applyNumberFormat="1" applyFont="1" applyFill="1" applyBorder="1" applyAlignment="1" applyProtection="1">
      <alignment horizontal="center" vertical="center" wrapText="1"/>
      <protection hidden="1"/>
    </xf>
    <xf numFmtId="1" fontId="34" fillId="25" borderId="23" xfId="0" applyNumberFormat="1" applyFont="1" applyFill="1" applyBorder="1" applyAlignment="1" applyProtection="1">
      <alignment horizontal="center" vertical="center"/>
      <protection hidden="1"/>
    </xf>
    <xf numFmtId="1" fontId="34" fillId="25" borderId="25" xfId="0" applyNumberFormat="1" applyFont="1" applyFill="1" applyBorder="1" applyAlignment="1" applyProtection="1">
      <alignment horizontal="center" vertical="center"/>
      <protection hidden="1"/>
    </xf>
    <xf numFmtId="1" fontId="64" fillId="0" borderId="0" xfId="0" applyNumberFormat="1" applyFont="1" applyAlignment="1" applyProtection="1">
      <alignment horizontal="center" vertical="center"/>
      <protection hidden="1"/>
    </xf>
    <xf numFmtId="1" fontId="34" fillId="25" borderId="10" xfId="0" applyNumberFormat="1" applyFont="1" applyFill="1" applyBorder="1" applyAlignment="1" applyProtection="1">
      <alignment horizontal="center" vertical="center"/>
      <protection hidden="1"/>
    </xf>
    <xf numFmtId="1" fontId="34" fillId="25" borderId="55" xfId="0" applyNumberFormat="1" applyFont="1" applyFill="1" applyBorder="1" applyAlignment="1" applyProtection="1">
      <alignment horizontal="center" vertical="center"/>
      <protection hidden="1"/>
    </xf>
    <xf numFmtId="1" fontId="64" fillId="0" borderId="0" xfId="0" applyNumberFormat="1" applyFont="1" applyAlignment="1" applyProtection="1">
      <alignment vertical="center"/>
      <protection hidden="1"/>
    </xf>
    <xf numFmtId="1" fontId="34" fillId="0" borderId="0" xfId="0" applyNumberFormat="1" applyFont="1" applyAlignment="1" applyProtection="1">
      <alignment vertical="center"/>
      <protection hidden="1"/>
    </xf>
    <xf numFmtId="2" fontId="63" fillId="24" borderId="56" xfId="0" applyNumberFormat="1" applyFont="1" applyFill="1" applyBorder="1" applyAlignment="1" applyProtection="1">
      <alignment horizontal="center" vertical="center" wrapText="1"/>
      <protection hidden="1"/>
    </xf>
    <xf numFmtId="1" fontId="63" fillId="24" borderId="55" xfId="0" applyNumberFormat="1" applyFont="1" applyFill="1" applyBorder="1" applyAlignment="1" applyProtection="1">
      <alignment horizontal="center" vertical="center" wrapText="1"/>
      <protection hidden="1"/>
    </xf>
    <xf numFmtId="166" fontId="35" fillId="0" borderId="49" xfId="0" applyNumberFormat="1" applyFont="1" applyBorder="1" applyAlignment="1" applyProtection="1">
      <alignment horizontal="center" vertical="center"/>
      <protection hidden="1"/>
    </xf>
    <xf numFmtId="1" fontId="34" fillId="25" borderId="21" xfId="0" applyNumberFormat="1" applyFont="1" applyFill="1" applyBorder="1" applyAlignment="1" applyProtection="1">
      <alignment horizontal="center" vertical="center"/>
      <protection hidden="1"/>
    </xf>
    <xf numFmtId="0" fontId="56" fillId="35" borderId="10" xfId="0" applyFont="1" applyFill="1" applyBorder="1" applyAlignment="1" applyProtection="1">
      <alignment horizontal="left" vertical="center"/>
      <protection hidden="1"/>
    </xf>
    <xf numFmtId="1" fontId="63" fillId="35" borderId="10" xfId="0" applyNumberFormat="1" applyFont="1" applyFill="1" applyBorder="1" applyAlignment="1" applyProtection="1">
      <alignment horizontal="center" vertical="center"/>
      <protection hidden="1"/>
    </xf>
    <xf numFmtId="1" fontId="63" fillId="35" borderId="16" xfId="0" applyNumberFormat="1" applyFont="1" applyFill="1" applyBorder="1" applyAlignment="1" applyProtection="1">
      <alignment horizontal="center" vertical="center"/>
      <protection hidden="1"/>
    </xf>
    <xf numFmtId="0" fontId="63" fillId="35" borderId="10" xfId="0" applyFont="1" applyFill="1" applyBorder="1" applyAlignment="1" applyProtection="1">
      <alignment horizontal="center" vertical="center" wrapText="1"/>
      <protection hidden="1"/>
    </xf>
    <xf numFmtId="2" fontId="63" fillId="35" borderId="10" xfId="0" applyNumberFormat="1" applyFont="1" applyFill="1" applyBorder="1" applyAlignment="1" applyProtection="1">
      <alignment horizontal="center" vertical="center" wrapText="1"/>
      <protection hidden="1"/>
    </xf>
    <xf numFmtId="2" fontId="63" fillId="35" borderId="16" xfId="0" applyNumberFormat="1" applyFont="1" applyFill="1" applyBorder="1" applyAlignment="1" applyProtection="1">
      <alignment horizontal="center" vertical="center" wrapText="1"/>
      <protection hidden="1"/>
    </xf>
    <xf numFmtId="0" fontId="63" fillId="35" borderId="31" xfId="0" applyFont="1" applyFill="1" applyBorder="1" applyAlignment="1" applyProtection="1">
      <alignment horizontal="center" vertical="center" wrapText="1"/>
      <protection hidden="1"/>
    </xf>
    <xf numFmtId="165" fontId="63" fillId="35" borderId="10" xfId="0" applyNumberFormat="1" applyFont="1" applyFill="1" applyBorder="1" applyAlignment="1" applyProtection="1">
      <alignment horizontal="center" vertical="center"/>
      <protection hidden="1"/>
    </xf>
    <xf numFmtId="165" fontId="63" fillId="35" borderId="16" xfId="0" applyNumberFormat="1" applyFont="1" applyFill="1" applyBorder="1" applyAlignment="1" applyProtection="1">
      <alignment horizontal="center" vertical="center"/>
      <protection hidden="1"/>
    </xf>
    <xf numFmtId="2" fontId="63" fillId="35" borderId="31" xfId="0" applyNumberFormat="1" applyFont="1" applyFill="1" applyBorder="1" applyAlignment="1" applyProtection="1">
      <alignment horizontal="center" vertical="center" wrapText="1"/>
      <protection hidden="1"/>
    </xf>
    <xf numFmtId="2" fontId="63" fillId="35" borderId="40" xfId="0" applyNumberFormat="1" applyFont="1" applyFill="1" applyBorder="1" applyAlignment="1" applyProtection="1">
      <alignment horizontal="center" vertical="center" wrapText="1"/>
      <protection hidden="1"/>
    </xf>
    <xf numFmtId="0" fontId="63" fillId="35" borderId="10" xfId="0" applyFont="1" applyFill="1" applyBorder="1" applyAlignment="1" applyProtection="1">
      <alignment vertical="center"/>
      <protection hidden="1"/>
    </xf>
    <xf numFmtId="1" fontId="63" fillId="35" borderId="23" xfId="0" applyNumberFormat="1" applyFont="1" applyFill="1" applyBorder="1" applyAlignment="1" applyProtection="1">
      <alignment horizontal="center" vertical="center" wrapText="1"/>
      <protection hidden="1"/>
    </xf>
    <xf numFmtId="2" fontId="63" fillId="35" borderId="50" xfId="0" applyNumberFormat="1" applyFont="1" applyFill="1" applyBorder="1" applyAlignment="1" applyProtection="1">
      <alignment horizontal="center" vertical="center" wrapText="1"/>
      <protection hidden="1"/>
    </xf>
    <xf numFmtId="0" fontId="63" fillId="35" borderId="34" xfId="0" applyFont="1" applyFill="1" applyBorder="1" applyAlignment="1" applyProtection="1">
      <alignment vertical="center"/>
      <protection hidden="1"/>
    </xf>
    <xf numFmtId="1" fontId="63" fillId="28" borderId="23" xfId="0" applyNumberFormat="1" applyFont="1" applyFill="1" applyBorder="1" applyAlignment="1" applyProtection="1">
      <alignment horizontal="center" vertical="center" wrapText="1"/>
      <protection hidden="1"/>
    </xf>
    <xf numFmtId="0" fontId="90" fillId="35" borderId="10" xfId="0" applyFont="1" applyFill="1" applyBorder="1" applyAlignment="1" applyProtection="1">
      <alignment horizontal="left" vertical="center"/>
      <protection hidden="1"/>
    </xf>
    <xf numFmtId="0" fontId="26" fillId="0" borderId="10" xfId="41" applyFont="1" applyBorder="1" applyAlignment="1" applyProtection="1">
      <alignment vertical="center" wrapText="1"/>
      <protection hidden="1"/>
    </xf>
    <xf numFmtId="165" fontId="34" fillId="0" borderId="31" xfId="0" applyNumberFormat="1" applyFont="1" applyBorder="1" applyAlignment="1" applyProtection="1">
      <alignment horizontal="center" vertical="center"/>
      <protection hidden="1"/>
    </xf>
    <xf numFmtId="165" fontId="40" fillId="31" borderId="14" xfId="0" applyNumberFormat="1" applyFont="1" applyFill="1" applyBorder="1" applyAlignment="1" applyProtection="1">
      <alignment horizontal="center" vertical="center"/>
      <protection hidden="1"/>
    </xf>
    <xf numFmtId="165" fontId="40" fillId="31" borderId="15" xfId="0" applyNumberFormat="1" applyFont="1" applyFill="1" applyBorder="1" applyAlignment="1" applyProtection="1">
      <alignment horizontal="center" vertical="center"/>
      <protection hidden="1"/>
    </xf>
    <xf numFmtId="0" fontId="40" fillId="31" borderId="10" xfId="0" applyFont="1" applyFill="1" applyBorder="1" applyAlignment="1" applyProtection="1">
      <alignment vertical="center" wrapText="1"/>
      <protection hidden="1"/>
    </xf>
    <xf numFmtId="165" fontId="34" fillId="31" borderId="32" xfId="0" applyNumberFormat="1" applyFont="1" applyFill="1" applyBorder="1" applyAlignment="1" applyProtection="1">
      <alignment horizontal="center" vertical="center"/>
      <protection hidden="1"/>
    </xf>
    <xf numFmtId="0" fontId="40" fillId="31" borderId="10" xfId="41" applyFont="1" applyFill="1" applyBorder="1" applyAlignment="1" applyProtection="1">
      <alignment vertical="center" wrapText="1"/>
      <protection hidden="1"/>
    </xf>
    <xf numFmtId="165" fontId="34" fillId="31" borderId="10" xfId="0" applyNumberFormat="1" applyFont="1" applyFill="1" applyBorder="1" applyAlignment="1" applyProtection="1">
      <alignment horizontal="center" vertical="center"/>
      <protection hidden="1"/>
    </xf>
    <xf numFmtId="49" fontId="42" fillId="29" borderId="12" xfId="0" applyNumberFormat="1" applyFont="1" applyFill="1" applyBorder="1" applyAlignment="1" applyProtection="1">
      <alignment horizontal="center" vertical="center"/>
      <protection locked="0" hidden="1"/>
    </xf>
    <xf numFmtId="0" fontId="58" fillId="35" borderId="43" xfId="40" applyFont="1" applyFill="1" applyBorder="1" applyAlignment="1" applyProtection="1">
      <alignment vertical="center" wrapText="1"/>
      <protection hidden="1"/>
    </xf>
    <xf numFmtId="0" fontId="58" fillId="35" borderId="96" xfId="40" applyFont="1" applyFill="1" applyBorder="1" applyAlignment="1" applyProtection="1">
      <alignment vertical="center" wrapText="1"/>
      <protection hidden="1"/>
    </xf>
    <xf numFmtId="166" fontId="41" fillId="0" borderId="54" xfId="40" applyNumberFormat="1" applyFont="1" applyBorder="1" applyAlignment="1" applyProtection="1">
      <alignment horizontal="center" vertical="center"/>
      <protection hidden="1"/>
    </xf>
    <xf numFmtId="0" fontId="40" fillId="0" borderId="70" xfId="0" applyFont="1" applyBorder="1" applyAlignment="1" applyProtection="1">
      <alignment vertical="center"/>
      <protection hidden="1"/>
    </xf>
    <xf numFmtId="165" fontId="42" fillId="0" borderId="49" xfId="0" applyNumberFormat="1" applyFont="1" applyBorder="1" applyAlignment="1" applyProtection="1">
      <alignment horizontal="center" vertical="center"/>
      <protection hidden="1"/>
    </xf>
    <xf numFmtId="165" fontId="42" fillId="0" borderId="50" xfId="0" applyNumberFormat="1" applyFont="1" applyBorder="1" applyAlignment="1" applyProtection="1">
      <alignment horizontal="center" vertical="center"/>
      <protection hidden="1"/>
    </xf>
    <xf numFmtId="165" fontId="42" fillId="0" borderId="56" xfId="0" applyNumberFormat="1" applyFont="1" applyBorder="1" applyAlignment="1" applyProtection="1">
      <alignment horizontal="center" vertical="center"/>
      <protection hidden="1"/>
    </xf>
    <xf numFmtId="165" fontId="42" fillId="0" borderId="51" xfId="0" applyNumberFormat="1" applyFont="1" applyBorder="1" applyAlignment="1" applyProtection="1">
      <alignment horizontal="center" vertical="center"/>
      <protection hidden="1"/>
    </xf>
    <xf numFmtId="0" fontId="40" fillId="0" borderId="50" xfId="0" applyFont="1" applyBorder="1" applyAlignment="1" applyProtection="1">
      <alignment vertical="center"/>
      <protection hidden="1"/>
    </xf>
    <xf numFmtId="0" fontId="58" fillId="35" borderId="33" xfId="40" applyFont="1" applyFill="1" applyBorder="1" applyAlignment="1" applyProtection="1">
      <alignment horizontal="center" vertical="center" wrapText="1"/>
      <protection hidden="1"/>
    </xf>
    <xf numFmtId="0" fontId="58" fillId="35" borderId="102" xfId="40" applyFont="1" applyFill="1" applyBorder="1" applyAlignment="1" applyProtection="1">
      <alignment horizontal="center" vertical="center" wrapText="1"/>
      <protection hidden="1"/>
    </xf>
    <xf numFmtId="0" fontId="38" fillId="0" borderId="66" xfId="40" applyFont="1" applyBorder="1" applyAlignment="1" applyProtection="1">
      <alignment vertical="center"/>
      <protection hidden="1"/>
    </xf>
    <xf numFmtId="2" fontId="58" fillId="39" borderId="42" xfId="0" applyNumberFormat="1" applyFont="1" applyFill="1" applyBorder="1" applyAlignment="1" applyProtection="1">
      <alignment horizontal="center" vertical="center" wrapText="1"/>
      <protection hidden="1"/>
    </xf>
    <xf numFmtId="2" fontId="58" fillId="39" borderId="0" xfId="0" applyNumberFormat="1" applyFont="1" applyFill="1" applyAlignment="1" applyProtection="1">
      <alignment horizontal="center" vertical="center" wrapText="1"/>
      <protection hidden="1"/>
    </xf>
    <xf numFmtId="0" fontId="58" fillId="39" borderId="104" xfId="0" applyFont="1" applyFill="1" applyBorder="1" applyAlignment="1" applyProtection="1">
      <alignment horizontal="center" vertical="center" wrapText="1"/>
      <protection hidden="1"/>
    </xf>
    <xf numFmtId="2" fontId="58" fillId="39" borderId="57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110" xfId="29" applyBorder="1" applyAlignment="1" applyProtection="1">
      <alignment horizontal="left" vertical="center"/>
      <protection hidden="1"/>
    </xf>
    <xf numFmtId="0" fontId="10" fillId="0" borderId="111" xfId="29" applyBorder="1" applyAlignment="1" applyProtection="1">
      <alignment horizontal="left" vertical="center"/>
      <protection hidden="1"/>
    </xf>
    <xf numFmtId="0" fontId="10" fillId="0" borderId="112" xfId="29" applyBorder="1" applyAlignment="1" applyProtection="1">
      <alignment horizontal="left" vertical="center"/>
      <protection hidden="1"/>
    </xf>
    <xf numFmtId="2" fontId="56" fillId="34" borderId="91" xfId="0" applyNumberFormat="1" applyFont="1" applyFill="1" applyBorder="1" applyAlignment="1" applyProtection="1">
      <alignment horizontal="center" vertical="center" wrapText="1"/>
      <protection hidden="1"/>
    </xf>
    <xf numFmtId="2" fontId="56" fillId="34" borderId="92" xfId="0" applyNumberFormat="1" applyFont="1" applyFill="1" applyBorder="1" applyAlignment="1" applyProtection="1">
      <alignment horizontal="center" vertical="center" wrapText="1"/>
      <protection hidden="1"/>
    </xf>
    <xf numFmtId="0" fontId="76" fillId="34" borderId="90" xfId="0" applyFont="1" applyFill="1" applyBorder="1" applyAlignment="1" applyProtection="1">
      <alignment horizontal="center" vertical="center" wrapText="1"/>
      <protection hidden="1"/>
    </xf>
    <xf numFmtId="0" fontId="76" fillId="34" borderId="91" xfId="0" applyFont="1" applyFill="1" applyBorder="1" applyAlignment="1" applyProtection="1">
      <alignment horizontal="center" vertical="center"/>
      <protection hidden="1"/>
    </xf>
    <xf numFmtId="2" fontId="76" fillId="34" borderId="91" xfId="0" applyNumberFormat="1" applyFont="1" applyFill="1" applyBorder="1" applyAlignment="1" applyProtection="1">
      <alignment horizontal="center" vertical="center" wrapText="1"/>
      <protection hidden="1"/>
    </xf>
    <xf numFmtId="0" fontId="76" fillId="34" borderId="65" xfId="0" applyFont="1" applyFill="1" applyBorder="1" applyAlignment="1" applyProtection="1">
      <alignment horizontal="center" vertical="center"/>
      <protection hidden="1"/>
    </xf>
    <xf numFmtId="165" fontId="76" fillId="34" borderId="65" xfId="0" applyNumberFormat="1" applyFont="1" applyFill="1" applyBorder="1" applyAlignment="1" applyProtection="1">
      <alignment horizontal="center" vertical="center"/>
      <protection hidden="1"/>
    </xf>
    <xf numFmtId="166" fontId="95" fillId="34" borderId="65" xfId="0" applyNumberFormat="1" applyFont="1" applyFill="1" applyBorder="1" applyAlignment="1" applyProtection="1">
      <alignment horizontal="center" vertical="center"/>
      <protection hidden="1"/>
    </xf>
    <xf numFmtId="3" fontId="95" fillId="34" borderId="86" xfId="0" applyNumberFormat="1" applyFont="1" applyFill="1" applyBorder="1" applyAlignment="1" applyProtection="1">
      <alignment horizontal="center" vertical="center"/>
      <protection hidden="1"/>
    </xf>
    <xf numFmtId="2" fontId="77" fillId="34" borderId="65" xfId="0" applyNumberFormat="1" applyFont="1" applyFill="1" applyBorder="1" applyAlignment="1" applyProtection="1">
      <alignment horizontal="center" vertical="center"/>
      <protection hidden="1"/>
    </xf>
    <xf numFmtId="9" fontId="79" fillId="34" borderId="65" xfId="0" applyNumberFormat="1" applyFont="1" applyFill="1" applyBorder="1" applyAlignment="1" applyProtection="1">
      <alignment vertical="center"/>
      <protection hidden="1"/>
    </xf>
    <xf numFmtId="165" fontId="78" fillId="34" borderId="65" xfId="0" applyNumberFormat="1" applyFont="1" applyFill="1" applyBorder="1" applyAlignment="1" applyProtection="1">
      <alignment horizontal="center" vertical="center"/>
      <protection hidden="1"/>
    </xf>
    <xf numFmtId="4" fontId="79" fillId="34" borderId="65" xfId="0" applyNumberFormat="1" applyFont="1" applyFill="1" applyBorder="1" applyAlignment="1" applyProtection="1">
      <alignment horizontal="center" vertical="center"/>
      <protection hidden="1"/>
    </xf>
    <xf numFmtId="2" fontId="76" fillId="34" borderId="120" xfId="0" applyNumberFormat="1" applyFont="1" applyFill="1" applyBorder="1" applyAlignment="1" applyProtection="1">
      <alignment horizontal="center" vertical="center"/>
      <protection hidden="1"/>
    </xf>
    <xf numFmtId="0" fontId="76" fillId="34" borderId="120" xfId="0" applyFont="1" applyFill="1" applyBorder="1" applyAlignment="1" applyProtection="1">
      <alignment horizontal="center" vertical="center"/>
      <protection hidden="1"/>
    </xf>
    <xf numFmtId="1" fontId="76" fillId="34" borderId="120" xfId="0" applyNumberFormat="1" applyFont="1" applyFill="1" applyBorder="1" applyAlignment="1" applyProtection="1">
      <alignment horizontal="center" vertical="center"/>
      <protection hidden="1"/>
    </xf>
    <xf numFmtId="4" fontId="78" fillId="34" borderId="120" xfId="0" applyNumberFormat="1" applyFont="1" applyFill="1" applyBorder="1" applyAlignment="1" applyProtection="1">
      <alignment horizontal="center" vertical="center"/>
      <protection hidden="1"/>
    </xf>
    <xf numFmtId="0" fontId="78" fillId="34" borderId="120" xfId="0" applyFont="1" applyFill="1" applyBorder="1" applyAlignment="1" applyProtection="1">
      <alignment vertical="center"/>
      <protection hidden="1"/>
    </xf>
    <xf numFmtId="166" fontId="95" fillId="34" borderId="120" xfId="0" applyNumberFormat="1" applyFont="1" applyFill="1" applyBorder="1" applyAlignment="1" applyProtection="1">
      <alignment horizontal="center" vertical="center"/>
      <protection hidden="1"/>
    </xf>
    <xf numFmtId="3" fontId="95" fillId="34" borderId="71" xfId="0" applyNumberFormat="1" applyFont="1" applyFill="1" applyBorder="1" applyAlignment="1" applyProtection="1">
      <alignment horizontal="center" vertical="center"/>
      <protection hidden="1"/>
    </xf>
    <xf numFmtId="0" fontId="35" fillId="0" borderId="20" xfId="0" applyFont="1" applyBorder="1" applyAlignment="1" applyProtection="1">
      <alignment horizontal="center" vertical="center"/>
      <protection hidden="1"/>
    </xf>
    <xf numFmtId="165" fontId="34" fillId="0" borderId="20" xfId="0" applyNumberFormat="1" applyFont="1" applyBorder="1" applyAlignment="1" applyProtection="1">
      <alignment horizontal="center" vertical="center"/>
      <protection hidden="1"/>
    </xf>
    <xf numFmtId="4" fontId="35" fillId="0" borderId="20" xfId="0" applyNumberFormat="1" applyFont="1" applyBorder="1" applyAlignment="1" applyProtection="1">
      <alignment horizontal="center" vertical="center"/>
      <protection hidden="1"/>
    </xf>
    <xf numFmtId="9" fontId="70" fillId="0" borderId="20" xfId="0" applyNumberFormat="1" applyFont="1" applyBorder="1" applyAlignment="1" applyProtection="1">
      <alignment horizontal="center" vertical="center"/>
      <protection hidden="1"/>
    </xf>
    <xf numFmtId="166" fontId="34" fillId="0" borderId="20" xfId="0" applyNumberFormat="1" applyFont="1" applyBorder="1" applyAlignment="1" applyProtection="1">
      <alignment horizontal="center" vertical="center"/>
      <protection hidden="1"/>
    </xf>
    <xf numFmtId="3" fontId="34" fillId="0" borderId="20" xfId="0" applyNumberFormat="1" applyFont="1" applyBorder="1" applyAlignment="1" applyProtection="1">
      <alignment horizontal="center" vertical="center"/>
      <protection hidden="1"/>
    </xf>
    <xf numFmtId="0" fontId="35" fillId="0" borderId="31" xfId="0" applyFont="1" applyBorder="1" applyAlignment="1" applyProtection="1">
      <alignment horizontal="center" vertical="center"/>
      <protection hidden="1"/>
    </xf>
    <xf numFmtId="0" fontId="34" fillId="0" borderId="20" xfId="42" applyFont="1" applyBorder="1" applyAlignment="1" applyProtection="1">
      <alignment horizontal="center" vertical="center"/>
      <protection hidden="1"/>
    </xf>
    <xf numFmtId="0" fontId="34" fillId="0" borderId="11" xfId="42" applyFont="1" applyBorder="1" applyAlignment="1" applyProtection="1">
      <alignment horizontal="center" vertical="center"/>
      <protection hidden="1"/>
    </xf>
    <xf numFmtId="0" fontId="35" fillId="0" borderId="33" xfId="42" applyFont="1" applyBorder="1" applyAlignment="1" applyProtection="1">
      <alignment horizontal="center" vertical="center"/>
      <protection hidden="1"/>
    </xf>
    <xf numFmtId="4" fontId="35" fillId="0" borderId="33" xfId="0" applyNumberFormat="1" applyFont="1" applyBorder="1" applyAlignment="1" applyProtection="1">
      <alignment horizontal="center" vertical="center"/>
      <protection hidden="1"/>
    </xf>
    <xf numFmtId="9" fontId="70" fillId="0" borderId="33" xfId="0" applyNumberFormat="1" applyFont="1" applyBorder="1" applyAlignment="1" applyProtection="1">
      <alignment horizontal="center" vertical="center"/>
      <protection hidden="1"/>
    </xf>
    <xf numFmtId="166" fontId="34" fillId="0" borderId="33" xfId="0" applyNumberFormat="1" applyFont="1" applyBorder="1" applyAlignment="1" applyProtection="1">
      <alignment horizontal="center" vertical="center"/>
      <protection hidden="1"/>
    </xf>
    <xf numFmtId="0" fontId="35" fillId="0" borderId="20" xfId="42" applyFont="1" applyBorder="1" applyAlignment="1" applyProtection="1">
      <alignment horizontal="center" vertical="center"/>
      <protection hidden="1"/>
    </xf>
    <xf numFmtId="0" fontId="34" fillId="0" borderId="52" xfId="42" applyFont="1" applyBorder="1" applyAlignment="1" applyProtection="1">
      <alignment vertical="center"/>
      <protection hidden="1"/>
    </xf>
    <xf numFmtId="165" fontId="34" fillId="0" borderId="36" xfId="0" applyNumberFormat="1" applyFont="1" applyBorder="1" applyAlignment="1" applyProtection="1">
      <alignment horizontal="center" vertical="center"/>
      <protection hidden="1"/>
    </xf>
    <xf numFmtId="4" fontId="35" fillId="0" borderId="36" xfId="0" applyNumberFormat="1" applyFont="1" applyBorder="1" applyAlignment="1" applyProtection="1">
      <alignment horizontal="center" vertical="center"/>
      <protection hidden="1"/>
    </xf>
    <xf numFmtId="9" fontId="70" fillId="0" borderId="36" xfId="0" applyNumberFormat="1" applyFont="1" applyBorder="1" applyAlignment="1" applyProtection="1">
      <alignment horizontal="center" vertical="center"/>
      <protection hidden="1"/>
    </xf>
    <xf numFmtId="166" fontId="34" fillId="0" borderId="36" xfId="0" applyNumberFormat="1" applyFont="1" applyBorder="1" applyAlignment="1" applyProtection="1">
      <alignment horizontal="center" vertical="center"/>
      <protection hidden="1"/>
    </xf>
    <xf numFmtId="165" fontId="40" fillId="0" borderId="104" xfId="0" applyNumberFormat="1" applyFont="1" applyBorder="1" applyAlignment="1" applyProtection="1">
      <alignment horizontal="center" vertical="center"/>
      <protection hidden="1"/>
    </xf>
    <xf numFmtId="0" fontId="45" fillId="24" borderId="40" xfId="0" applyFont="1" applyFill="1" applyBorder="1" applyAlignment="1" applyProtection="1">
      <alignment vertical="center"/>
      <protection hidden="1"/>
    </xf>
    <xf numFmtId="0" fontId="45" fillId="24" borderId="39" xfId="0" applyFont="1" applyFill="1" applyBorder="1" applyAlignment="1" applyProtection="1">
      <alignment vertical="center"/>
      <protection hidden="1"/>
    </xf>
    <xf numFmtId="0" fontId="40" fillId="0" borderId="12" xfId="41" applyFont="1" applyBorder="1" applyAlignment="1" applyProtection="1">
      <alignment vertical="center" wrapText="1"/>
      <protection hidden="1"/>
    </xf>
    <xf numFmtId="2" fontId="35" fillId="25" borderId="36" xfId="0" applyNumberFormat="1" applyFont="1" applyFill="1" applyBorder="1" applyAlignment="1" applyProtection="1">
      <alignment horizontal="left" vertical="center"/>
      <protection hidden="1"/>
    </xf>
    <xf numFmtId="165" fontId="75" fillId="0" borderId="0" xfId="0" applyNumberFormat="1" applyFont="1" applyAlignment="1" applyProtection="1">
      <alignment horizontal="left" vertical="center"/>
      <protection hidden="1"/>
    </xf>
    <xf numFmtId="165" fontId="76" fillId="34" borderId="106" xfId="0" applyNumberFormat="1" applyFont="1" applyFill="1" applyBorder="1" applyAlignment="1" applyProtection="1">
      <alignment horizontal="center" vertical="center"/>
      <protection hidden="1"/>
    </xf>
    <xf numFmtId="0" fontId="36" fillId="0" borderId="0" xfId="41" applyFont="1" applyAlignment="1" applyProtection="1">
      <alignment horizontal="left" vertical="center"/>
      <protection hidden="1"/>
    </xf>
    <xf numFmtId="0" fontId="49" fillId="0" borderId="0" xfId="0" applyFont="1" applyAlignment="1" applyProtection="1">
      <alignment horizontal="left" vertical="top"/>
      <protection hidden="1"/>
    </xf>
    <xf numFmtId="0" fontId="50" fillId="0" borderId="46" xfId="0" applyFont="1" applyBorder="1" applyAlignment="1" applyProtection="1">
      <alignment horizontal="left" vertical="top"/>
      <protection hidden="1"/>
    </xf>
    <xf numFmtId="0" fontId="10" fillId="0" borderId="0" xfId="29" applyBorder="1" applyAlignment="1" applyProtection="1">
      <alignment horizontal="left" vertical="top"/>
      <protection hidden="1"/>
    </xf>
    <xf numFmtId="0" fontId="49" fillId="0" borderId="46" xfId="0" applyFont="1" applyBorder="1" applyAlignment="1" applyProtection="1">
      <alignment horizontal="left" vertical="top"/>
      <protection hidden="1"/>
    </xf>
    <xf numFmtId="0" fontId="50" fillId="0" borderId="0" xfId="0" applyFont="1" applyAlignment="1" applyProtection="1">
      <alignment horizontal="left" vertical="top"/>
      <protection hidden="1"/>
    </xf>
    <xf numFmtId="165" fontId="42" fillId="0" borderId="0" xfId="0" applyNumberFormat="1" applyFont="1" applyAlignment="1" applyProtection="1">
      <alignment horizontal="left" vertical="center"/>
      <protection hidden="1"/>
    </xf>
    <xf numFmtId="0" fontId="34" fillId="25" borderId="36" xfId="42" applyFont="1" applyFill="1" applyBorder="1" applyAlignment="1" applyProtection="1">
      <alignment horizontal="center" vertical="center"/>
      <protection hidden="1"/>
    </xf>
    <xf numFmtId="2" fontId="40" fillId="0" borderId="32" xfId="40" applyNumberFormat="1" applyFont="1" applyBorder="1" applyAlignment="1" applyProtection="1">
      <alignment vertical="center" wrapText="1"/>
      <protection hidden="1"/>
    </xf>
    <xf numFmtId="165" fontId="40" fillId="39" borderId="12" xfId="40" applyNumberFormat="1" applyFont="1" applyFill="1" applyBorder="1" applyAlignment="1" applyProtection="1">
      <alignment horizontal="center" vertical="center"/>
      <protection hidden="1"/>
    </xf>
    <xf numFmtId="9" fontId="80" fillId="39" borderId="41" xfId="40" applyNumberFormat="1" applyFont="1" applyFill="1" applyBorder="1" applyAlignment="1" applyProtection="1">
      <alignment horizontal="center" vertical="center"/>
      <protection hidden="1"/>
    </xf>
    <xf numFmtId="9" fontId="80" fillId="39" borderId="36" xfId="40" applyNumberFormat="1" applyFont="1" applyFill="1" applyBorder="1" applyAlignment="1" applyProtection="1">
      <alignment horizontal="center" vertical="center"/>
      <protection hidden="1"/>
    </xf>
    <xf numFmtId="9" fontId="80" fillId="39" borderId="37" xfId="40" applyNumberFormat="1" applyFont="1" applyFill="1" applyBorder="1" applyAlignment="1" applyProtection="1">
      <alignment horizontal="center" vertical="center"/>
      <protection hidden="1"/>
    </xf>
    <xf numFmtId="165" fontId="40" fillId="31" borderId="12" xfId="40" applyNumberFormat="1" applyFont="1" applyFill="1" applyBorder="1" applyAlignment="1" applyProtection="1">
      <alignment horizontal="center" vertical="center"/>
      <protection hidden="1"/>
    </xf>
    <xf numFmtId="0" fontId="82" fillId="28" borderId="38" xfId="0" applyFont="1" applyFill="1" applyBorder="1" applyAlignment="1" applyProtection="1">
      <alignment horizontal="center" vertical="center"/>
      <protection hidden="1"/>
    </xf>
    <xf numFmtId="165" fontId="82" fillId="28" borderId="12" xfId="40" applyNumberFormat="1" applyFont="1" applyFill="1" applyBorder="1" applyAlignment="1" applyProtection="1">
      <alignment horizontal="center" vertical="center"/>
      <protection hidden="1"/>
    </xf>
    <xf numFmtId="9" fontId="82" fillId="28" borderId="41" xfId="40" applyNumberFormat="1" applyFont="1" applyFill="1" applyBorder="1" applyAlignment="1" applyProtection="1">
      <alignment horizontal="center" vertical="center"/>
      <protection hidden="1"/>
    </xf>
    <xf numFmtId="9" fontId="82" fillId="28" borderId="36" xfId="40" applyNumberFormat="1" applyFont="1" applyFill="1" applyBorder="1" applyAlignment="1" applyProtection="1">
      <alignment horizontal="center" vertical="center"/>
      <protection hidden="1"/>
    </xf>
    <xf numFmtId="9" fontId="82" fillId="28" borderId="37" xfId="40" applyNumberFormat="1" applyFont="1" applyFill="1" applyBorder="1" applyAlignment="1" applyProtection="1">
      <alignment horizontal="center" vertical="center"/>
      <protection hidden="1"/>
    </xf>
    <xf numFmtId="0" fontId="93" fillId="28" borderId="22" xfId="40" applyFont="1" applyFill="1" applyBorder="1" applyAlignment="1" applyProtection="1">
      <alignment vertical="center"/>
      <protection hidden="1"/>
    </xf>
    <xf numFmtId="0" fontId="35" fillId="0" borderId="36" xfId="42" applyFont="1" applyBorder="1" applyAlignment="1" applyProtection="1">
      <alignment horizontal="center" vertical="center"/>
      <protection hidden="1"/>
    </xf>
    <xf numFmtId="165" fontId="40" fillId="31" borderId="14" xfId="40" applyNumberFormat="1" applyFont="1" applyFill="1" applyBorder="1" applyAlignment="1" applyProtection="1">
      <alignment horizontal="center" vertical="center"/>
      <protection hidden="1"/>
    </xf>
    <xf numFmtId="165" fontId="40" fillId="31" borderId="101" xfId="40" applyNumberFormat="1" applyFont="1" applyFill="1" applyBorder="1" applyAlignment="1" applyProtection="1">
      <alignment horizontal="center" vertical="center"/>
      <protection hidden="1"/>
    </xf>
    <xf numFmtId="165" fontId="42" fillId="0" borderId="41" xfId="0" applyNumberFormat="1" applyFont="1" applyBorder="1" applyAlignment="1" applyProtection="1">
      <alignment horizontal="center" vertical="center"/>
      <protection hidden="1"/>
    </xf>
    <xf numFmtId="165" fontId="42" fillId="0" borderId="36" xfId="0" applyNumberFormat="1" applyFont="1" applyBorder="1" applyAlignment="1" applyProtection="1">
      <alignment horizontal="center" vertical="center"/>
      <protection hidden="1"/>
    </xf>
    <xf numFmtId="165" fontId="42" fillId="0" borderId="37" xfId="0" applyNumberFormat="1" applyFont="1" applyBorder="1" applyAlignment="1" applyProtection="1">
      <alignment horizontal="center" vertical="center"/>
      <protection hidden="1"/>
    </xf>
    <xf numFmtId="0" fontId="40" fillId="0" borderId="0" xfId="0" applyFont="1" applyAlignment="1" applyProtection="1">
      <alignment horizontal="right" vertical="center"/>
      <protection hidden="1"/>
    </xf>
    <xf numFmtId="4" fontId="38" fillId="29" borderId="12" xfId="40" applyNumberFormat="1" applyFont="1" applyFill="1" applyBorder="1" applyAlignment="1" applyProtection="1">
      <alignment vertical="center"/>
      <protection hidden="1"/>
    </xf>
    <xf numFmtId="0" fontId="40" fillId="31" borderId="32" xfId="40" applyFont="1" applyFill="1" applyBorder="1" applyAlignment="1" applyProtection="1">
      <alignment horizontal="left" vertical="center"/>
      <protection hidden="1"/>
    </xf>
    <xf numFmtId="0" fontId="40" fillId="31" borderId="10" xfId="40" applyFont="1" applyFill="1" applyBorder="1" applyAlignment="1" applyProtection="1">
      <alignment horizontal="left" vertical="center"/>
      <protection hidden="1"/>
    </xf>
    <xf numFmtId="0" fontId="40" fillId="31" borderId="10" xfId="40" applyFont="1" applyFill="1" applyBorder="1" applyAlignment="1" applyProtection="1">
      <alignment vertical="center"/>
      <protection hidden="1"/>
    </xf>
    <xf numFmtId="0" fontId="40" fillId="31" borderId="31" xfId="40" applyFont="1" applyFill="1" applyBorder="1" applyAlignment="1" applyProtection="1">
      <alignment vertical="center"/>
      <protection hidden="1"/>
    </xf>
    <xf numFmtId="0" fontId="40" fillId="31" borderId="32" xfId="40" applyFont="1" applyFill="1" applyBorder="1" applyAlignment="1" applyProtection="1">
      <alignment vertical="center"/>
      <protection hidden="1"/>
    </xf>
    <xf numFmtId="0" fontId="40" fillId="31" borderId="31" xfId="40" applyFont="1" applyFill="1" applyBorder="1" applyAlignment="1" applyProtection="1">
      <alignment horizontal="left" vertical="center"/>
      <protection hidden="1"/>
    </xf>
    <xf numFmtId="0" fontId="40" fillId="31" borderId="67" xfId="40" applyFont="1" applyFill="1" applyBorder="1" applyAlignment="1" applyProtection="1">
      <alignment horizontal="left" vertical="center"/>
      <protection hidden="1"/>
    </xf>
    <xf numFmtId="0" fontId="0" fillId="0" borderId="65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64" xfId="0" applyBorder="1" applyAlignment="1">
      <alignment vertical="center"/>
    </xf>
    <xf numFmtId="0" fontId="38" fillId="31" borderId="52" xfId="40" applyFont="1" applyFill="1" applyBorder="1" applyAlignment="1" applyProtection="1">
      <alignment horizontal="left" vertical="center"/>
      <protection hidden="1"/>
    </xf>
    <xf numFmtId="0" fontId="38" fillId="31" borderId="36" xfId="40" applyFont="1" applyFill="1" applyBorder="1" applyAlignment="1" applyProtection="1">
      <alignment horizontal="left" vertical="center"/>
      <protection hidden="1"/>
    </xf>
    <xf numFmtId="165" fontId="41" fillId="31" borderId="36" xfId="40" applyNumberFormat="1" applyFont="1" applyFill="1" applyBorder="1" applyAlignment="1" applyProtection="1">
      <alignment horizontal="center" vertical="center"/>
      <protection hidden="1"/>
    </xf>
    <xf numFmtId="0" fontId="40" fillId="31" borderId="49" xfId="40" applyFont="1" applyFill="1" applyBorder="1" applyAlignment="1" applyProtection="1">
      <alignment horizontal="left" vertical="center"/>
      <protection hidden="1"/>
    </xf>
    <xf numFmtId="0" fontId="40" fillId="31" borderId="50" xfId="40" applyFont="1" applyFill="1" applyBorder="1" applyAlignment="1" applyProtection="1">
      <alignment horizontal="left" vertical="center"/>
      <protection hidden="1"/>
    </xf>
    <xf numFmtId="0" fontId="40" fillId="31" borderId="51" xfId="40" applyFont="1" applyFill="1" applyBorder="1" applyAlignment="1" applyProtection="1">
      <alignment horizontal="left" vertical="center"/>
      <protection hidden="1"/>
    </xf>
    <xf numFmtId="0" fontId="58" fillId="28" borderId="113" xfId="40" applyFont="1" applyFill="1" applyBorder="1" applyAlignment="1" applyProtection="1">
      <alignment vertical="center"/>
      <protection hidden="1"/>
    </xf>
    <xf numFmtId="0" fontId="58" fillId="28" borderId="88" xfId="40" applyFont="1" applyFill="1" applyBorder="1" applyAlignment="1" applyProtection="1">
      <alignment vertical="center"/>
      <protection hidden="1"/>
    </xf>
    <xf numFmtId="165" fontId="40" fillId="0" borderId="101" xfId="40" applyNumberFormat="1" applyFont="1" applyBorder="1" applyAlignment="1" applyProtection="1">
      <alignment horizontal="center" vertical="center"/>
      <protection hidden="1"/>
    </xf>
    <xf numFmtId="9" fontId="40" fillId="39" borderId="41" xfId="40" applyNumberFormat="1" applyFont="1" applyFill="1" applyBorder="1" applyAlignment="1" applyProtection="1">
      <alignment horizontal="center" vertical="center"/>
      <protection hidden="1"/>
    </xf>
    <xf numFmtId="9" fontId="40" fillId="39" borderId="36" xfId="40" applyNumberFormat="1" applyFont="1" applyFill="1" applyBorder="1" applyAlignment="1" applyProtection="1">
      <alignment horizontal="center" vertical="center"/>
      <protection hidden="1"/>
    </xf>
    <xf numFmtId="9" fontId="40" fillId="39" borderId="37" xfId="40" applyNumberFormat="1" applyFont="1" applyFill="1" applyBorder="1" applyAlignment="1" applyProtection="1">
      <alignment horizontal="center" vertical="center"/>
      <protection hidden="1"/>
    </xf>
    <xf numFmtId="0" fontId="38" fillId="0" borderId="57" xfId="40" applyFont="1" applyBorder="1" applyAlignment="1" applyProtection="1">
      <alignment vertical="center"/>
      <protection hidden="1"/>
    </xf>
    <xf numFmtId="0" fontId="38" fillId="0" borderId="59" xfId="40" applyFont="1" applyBorder="1" applyAlignment="1" applyProtection="1">
      <alignment vertical="center"/>
      <protection hidden="1"/>
    </xf>
    <xf numFmtId="0" fontId="40" fillId="31" borderId="52" xfId="40" applyFont="1" applyFill="1" applyBorder="1" applyAlignment="1" applyProtection="1">
      <alignment horizontal="left" vertical="center"/>
      <protection hidden="1"/>
    </xf>
    <xf numFmtId="166" fontId="42" fillId="0" borderId="41" xfId="0" applyNumberFormat="1" applyFont="1" applyBorder="1" applyAlignment="1" applyProtection="1">
      <alignment horizontal="center" vertical="center"/>
      <protection hidden="1"/>
    </xf>
    <xf numFmtId="166" fontId="42" fillId="0" borderId="36" xfId="0" applyNumberFormat="1" applyFont="1" applyBorder="1" applyAlignment="1" applyProtection="1">
      <alignment horizontal="center" vertical="center"/>
      <protection hidden="1"/>
    </xf>
    <xf numFmtId="166" fontId="42" fillId="0" borderId="37" xfId="0" applyNumberFormat="1" applyFont="1" applyBorder="1" applyAlignment="1" applyProtection="1">
      <alignment horizontal="center" vertical="center"/>
      <protection hidden="1"/>
    </xf>
    <xf numFmtId="165" fontId="40" fillId="0" borderId="105" xfId="40" applyNumberFormat="1" applyFont="1" applyBorder="1" applyAlignment="1" applyProtection="1">
      <alignment horizontal="center" vertical="center"/>
      <protection hidden="1"/>
    </xf>
    <xf numFmtId="0" fontId="40" fillId="31" borderId="53" xfId="40" applyFont="1" applyFill="1" applyBorder="1" applyAlignment="1" applyProtection="1">
      <alignment horizontal="left" vertical="center"/>
      <protection hidden="1"/>
    </xf>
    <xf numFmtId="166" fontId="42" fillId="0" borderId="54" xfId="0" applyNumberFormat="1" applyFont="1" applyBorder="1" applyAlignment="1" applyProtection="1">
      <alignment horizontal="center" vertical="center"/>
      <protection hidden="1"/>
    </xf>
    <xf numFmtId="0" fontId="40" fillId="31" borderId="56" xfId="40" applyFont="1" applyFill="1" applyBorder="1" applyAlignment="1" applyProtection="1">
      <alignment horizontal="left" vertical="center"/>
      <protection hidden="1"/>
    </xf>
    <xf numFmtId="0" fontId="40" fillId="31" borderId="59" xfId="40" applyFont="1" applyFill="1" applyBorder="1" applyAlignment="1" applyProtection="1">
      <alignment horizontal="left" vertical="center"/>
      <protection hidden="1"/>
    </xf>
    <xf numFmtId="165" fontId="42" fillId="0" borderId="121" xfId="0" applyNumberFormat="1" applyFont="1" applyBorder="1" applyAlignment="1" applyProtection="1">
      <alignment horizontal="center" vertical="center"/>
      <protection hidden="1"/>
    </xf>
    <xf numFmtId="165" fontId="42" fillId="0" borderId="89" xfId="0" applyNumberFormat="1" applyFont="1" applyBorder="1" applyAlignment="1" applyProtection="1">
      <alignment horizontal="center" vertical="center"/>
      <protection hidden="1"/>
    </xf>
    <xf numFmtId="165" fontId="42" fillId="0" borderId="94" xfId="0" applyNumberFormat="1" applyFont="1" applyBorder="1" applyAlignment="1" applyProtection="1">
      <alignment horizontal="center" vertical="center"/>
      <protection hidden="1"/>
    </xf>
    <xf numFmtId="0" fontId="38" fillId="0" borderId="31" xfId="40" applyFont="1" applyBorder="1" applyAlignment="1" applyProtection="1">
      <alignment vertical="center"/>
      <protection hidden="1"/>
    </xf>
    <xf numFmtId="0" fontId="38" fillId="0" borderId="33" xfId="40" applyFont="1" applyBorder="1" applyAlignment="1" applyProtection="1">
      <alignment vertical="center"/>
      <protection hidden="1"/>
    </xf>
    <xf numFmtId="0" fontId="58" fillId="28" borderId="65" xfId="40" applyFont="1" applyFill="1" applyBorder="1" applyAlignment="1" applyProtection="1">
      <alignment horizontal="center" vertical="center"/>
      <protection hidden="1"/>
    </xf>
    <xf numFmtId="0" fontId="0" fillId="0" borderId="10" xfId="0" applyBorder="1" applyAlignment="1">
      <alignment horizontal="center"/>
    </xf>
    <xf numFmtId="0" fontId="58" fillId="28" borderId="106" xfId="40" applyFont="1" applyFill="1" applyBorder="1" applyAlignment="1" applyProtection="1">
      <alignment vertical="center"/>
      <protection hidden="1"/>
    </xf>
    <xf numFmtId="0" fontId="58" fillId="28" borderId="106" xfId="40" applyFont="1" applyFill="1" applyBorder="1" applyAlignment="1" applyProtection="1">
      <alignment horizontal="center" vertical="center"/>
      <protection hidden="1"/>
    </xf>
    <xf numFmtId="0" fontId="38" fillId="0" borderId="70" xfId="40" applyFont="1" applyBorder="1" applyAlignment="1" applyProtection="1">
      <alignment vertical="center"/>
      <protection hidden="1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3" fontId="57" fillId="0" borderId="0" xfId="41" applyNumberFormat="1" applyFont="1" applyAlignment="1" applyProtection="1">
      <alignment vertical="center"/>
      <protection hidden="1"/>
    </xf>
    <xf numFmtId="3" fontId="38" fillId="0" borderId="0" xfId="40" applyNumberFormat="1" applyFont="1" applyAlignment="1" applyProtection="1">
      <alignment vertical="center"/>
      <protection hidden="1"/>
    </xf>
    <xf numFmtId="9" fontId="92" fillId="31" borderId="0" xfId="46" applyFont="1" applyFill="1" applyBorder="1" applyAlignment="1" applyProtection="1">
      <alignment horizontal="left" vertical="center"/>
      <protection hidden="1"/>
    </xf>
    <xf numFmtId="166" fontId="61" fillId="0" borderId="0" xfId="0" applyNumberFormat="1" applyFont="1" applyAlignment="1" applyProtection="1">
      <alignment vertical="center"/>
      <protection hidden="1"/>
    </xf>
    <xf numFmtId="168" fontId="40" fillId="29" borderId="12" xfId="0" applyNumberFormat="1" applyFont="1" applyFill="1" applyBorder="1" applyAlignment="1" applyProtection="1">
      <alignment vertical="center"/>
      <protection hidden="1"/>
    </xf>
    <xf numFmtId="9" fontId="54" fillId="31" borderId="12" xfId="46" applyFont="1" applyFill="1" applyBorder="1" applyAlignment="1" applyProtection="1">
      <alignment horizontal="left" vertical="center"/>
      <protection locked="0" hidden="1"/>
    </xf>
    <xf numFmtId="9" fontId="96" fillId="36" borderId="12" xfId="46" applyFont="1" applyFill="1" applyBorder="1" applyAlignment="1" applyProtection="1">
      <alignment horizontal="center" vertical="center"/>
      <protection hidden="1"/>
    </xf>
    <xf numFmtId="9" fontId="80" fillId="29" borderId="12" xfId="46" applyFont="1" applyFill="1" applyBorder="1" applyAlignment="1" applyProtection="1">
      <alignment horizontal="center" vertical="center"/>
      <protection hidden="1"/>
    </xf>
    <xf numFmtId="168" fontId="75" fillId="36" borderId="12" xfId="0" applyNumberFormat="1" applyFont="1" applyFill="1" applyBorder="1" applyAlignment="1" applyProtection="1">
      <alignment vertical="center"/>
      <protection hidden="1"/>
    </xf>
    <xf numFmtId="3" fontId="41" fillId="0" borderId="54" xfId="0" applyNumberFormat="1" applyFont="1" applyBorder="1" applyAlignment="1" applyProtection="1">
      <alignment horizontal="center" vertical="center"/>
      <protection locked="0" hidden="1"/>
    </xf>
    <xf numFmtId="3" fontId="34" fillId="31" borderId="0" xfId="0" applyNumberFormat="1" applyFont="1" applyFill="1" applyAlignment="1" applyProtection="1">
      <alignment horizontal="center" vertical="center"/>
      <protection hidden="1"/>
    </xf>
    <xf numFmtId="0" fontId="38" fillId="0" borderId="0" xfId="42" applyFont="1" applyAlignment="1" applyProtection="1">
      <alignment vertical="center"/>
      <protection hidden="1"/>
    </xf>
    <xf numFmtId="165" fontId="38" fillId="0" borderId="0" xfId="0" applyNumberFormat="1" applyFont="1" applyAlignment="1" applyProtection="1">
      <alignment vertical="center"/>
      <protection hidden="1"/>
    </xf>
    <xf numFmtId="0" fontId="34" fillId="31" borderId="0" xfId="42" applyFont="1" applyFill="1" applyAlignment="1" applyProtection="1">
      <alignment vertical="center"/>
      <protection hidden="1"/>
    </xf>
    <xf numFmtId="0" fontId="35" fillId="31" borderId="0" xfId="42" applyFont="1" applyFill="1" applyAlignment="1" applyProtection="1">
      <alignment horizontal="center" vertical="center"/>
      <protection hidden="1"/>
    </xf>
    <xf numFmtId="165" fontId="34" fillId="31" borderId="0" xfId="0" applyNumberFormat="1" applyFont="1" applyFill="1" applyAlignment="1" applyProtection="1">
      <alignment horizontal="center" vertical="center"/>
      <protection hidden="1"/>
    </xf>
    <xf numFmtId="4" fontId="35" fillId="31" borderId="0" xfId="0" applyNumberFormat="1" applyFont="1" applyFill="1" applyAlignment="1" applyProtection="1">
      <alignment horizontal="center" vertical="center"/>
      <protection hidden="1"/>
    </xf>
    <xf numFmtId="9" fontId="70" fillId="31" borderId="0" xfId="0" applyNumberFormat="1" applyFont="1" applyFill="1" applyAlignment="1" applyProtection="1">
      <alignment horizontal="center" vertical="center"/>
      <protection hidden="1"/>
    </xf>
    <xf numFmtId="166" fontId="34" fillId="31" borderId="0" xfId="0" applyNumberFormat="1" applyFont="1" applyFill="1" applyAlignment="1" applyProtection="1">
      <alignment horizontal="center" vertical="center"/>
      <protection hidden="1"/>
    </xf>
    <xf numFmtId="166" fontId="57" fillId="29" borderId="12" xfId="0" applyNumberFormat="1" applyFont="1" applyFill="1" applyBorder="1" applyAlignment="1" applyProtection="1">
      <alignment horizontal="center" vertical="center" wrapText="1"/>
      <protection hidden="1"/>
    </xf>
    <xf numFmtId="2" fontId="60" fillId="24" borderId="32" xfId="0" applyNumberFormat="1" applyFont="1" applyFill="1" applyBorder="1" applyAlignment="1" applyProtection="1">
      <alignment horizontal="center" vertical="center" wrapText="1"/>
      <protection hidden="1"/>
    </xf>
    <xf numFmtId="3" fontId="68" fillId="38" borderId="12" xfId="0" applyNumberFormat="1" applyFont="1" applyFill="1" applyBorder="1" applyAlignment="1" applyProtection="1">
      <alignment horizontal="center" vertical="center"/>
      <protection hidden="1"/>
    </xf>
    <xf numFmtId="4" fontId="38" fillId="0" borderId="12" xfId="40" applyNumberFormat="1" applyFont="1" applyBorder="1" applyAlignment="1" applyProtection="1">
      <alignment horizontal="center" vertical="center"/>
      <protection hidden="1"/>
    </xf>
    <xf numFmtId="3" fontId="34" fillId="0" borderId="73" xfId="0" applyNumberFormat="1" applyFont="1" applyBorder="1" applyAlignment="1" applyProtection="1">
      <alignment horizontal="center" vertical="center"/>
      <protection locked="0" hidden="1"/>
    </xf>
    <xf numFmtId="3" fontId="34" fillId="0" borderId="101" xfId="0" applyNumberFormat="1" applyFont="1" applyBorder="1" applyAlignment="1" applyProtection="1">
      <alignment horizontal="center" vertical="center"/>
      <protection locked="0" hidden="1"/>
    </xf>
    <xf numFmtId="3" fontId="34" fillId="0" borderId="15" xfId="0" applyNumberFormat="1" applyFont="1" applyBorder="1" applyAlignment="1" applyProtection="1">
      <alignment horizontal="center" vertical="center"/>
      <protection locked="0" hidden="1"/>
    </xf>
    <xf numFmtId="166" fontId="38" fillId="0" borderId="97" xfId="40" applyNumberFormat="1" applyFont="1" applyBorder="1" applyAlignment="1" applyProtection="1">
      <alignment horizontal="center" vertical="center"/>
      <protection hidden="1"/>
    </xf>
    <xf numFmtId="0" fontId="58" fillId="28" borderId="58" xfId="40" applyFont="1" applyFill="1" applyBorder="1" applyAlignment="1" applyProtection="1">
      <alignment vertical="center"/>
      <protection hidden="1"/>
    </xf>
    <xf numFmtId="166" fontId="38" fillId="0" borderId="95" xfId="40" applyNumberFormat="1" applyFont="1" applyBorder="1" applyAlignment="1" applyProtection="1">
      <alignment horizontal="center" vertical="center"/>
      <protection hidden="1"/>
    </xf>
    <xf numFmtId="0" fontId="93" fillId="28" borderId="19" xfId="40" applyFont="1" applyFill="1" applyBorder="1" applyAlignment="1" applyProtection="1">
      <alignment vertical="center"/>
      <protection hidden="1"/>
    </xf>
    <xf numFmtId="0" fontId="93" fillId="28" borderId="113" xfId="40" applyFont="1" applyFill="1" applyBorder="1" applyAlignment="1" applyProtection="1">
      <alignment vertical="center"/>
      <protection hidden="1"/>
    </xf>
    <xf numFmtId="0" fontId="42" fillId="28" borderId="32" xfId="0" applyFont="1" applyFill="1" applyBorder="1" applyAlignment="1" applyProtection="1">
      <alignment horizontal="center" vertical="center"/>
      <protection hidden="1"/>
    </xf>
    <xf numFmtId="0" fontId="40" fillId="0" borderId="70" xfId="0" applyFont="1" applyBorder="1" applyAlignment="1" applyProtection="1">
      <alignment horizontal="left" vertical="center" wrapText="1"/>
      <protection hidden="1"/>
    </xf>
    <xf numFmtId="0" fontId="58" fillId="28" borderId="44" xfId="40" applyFont="1" applyFill="1" applyBorder="1" applyAlignment="1" applyProtection="1">
      <alignment vertical="center"/>
      <protection hidden="1"/>
    </xf>
    <xf numFmtId="167" fontId="41" fillId="29" borderId="12" xfId="40" applyNumberFormat="1" applyFont="1" applyFill="1" applyBorder="1" applyAlignment="1" applyProtection="1">
      <alignment horizontal="center" vertical="center"/>
      <protection hidden="1"/>
    </xf>
    <xf numFmtId="0" fontId="35" fillId="25" borderId="32" xfId="0" applyFont="1" applyFill="1" applyBorder="1" applyAlignment="1" applyProtection="1">
      <alignment horizontal="center" vertical="center"/>
      <protection hidden="1"/>
    </xf>
    <xf numFmtId="0" fontId="44" fillId="25" borderId="33" xfId="0" applyFont="1" applyFill="1" applyBorder="1" applyAlignment="1" applyProtection="1">
      <alignment vertical="center" wrapText="1"/>
      <protection hidden="1"/>
    </xf>
    <xf numFmtId="0" fontId="44" fillId="25" borderId="32" xfId="0" applyFont="1" applyFill="1" applyBorder="1" applyAlignment="1" applyProtection="1">
      <alignment vertical="center" wrapText="1"/>
      <protection hidden="1"/>
    </xf>
    <xf numFmtId="0" fontId="35" fillId="25" borderId="33" xfId="0" applyFont="1" applyFill="1" applyBorder="1" applyAlignment="1" applyProtection="1">
      <alignment vertical="center"/>
      <protection hidden="1"/>
    </xf>
    <xf numFmtId="0" fontId="35" fillId="25" borderId="32" xfId="0" applyFont="1" applyFill="1" applyBorder="1" applyAlignment="1" applyProtection="1">
      <alignment vertical="center"/>
      <protection hidden="1"/>
    </xf>
    <xf numFmtId="1" fontId="63" fillId="35" borderId="39" xfId="0" applyNumberFormat="1" applyFont="1" applyFill="1" applyBorder="1" applyAlignment="1" applyProtection="1">
      <alignment horizontal="center" vertical="center"/>
      <protection hidden="1"/>
    </xf>
    <xf numFmtId="0" fontId="42" fillId="30" borderId="65" xfId="0" applyFont="1" applyFill="1" applyBorder="1" applyAlignment="1" applyProtection="1">
      <alignment horizontal="center" vertical="center"/>
      <protection hidden="1"/>
    </xf>
    <xf numFmtId="165" fontId="40" fillId="30" borderId="44" xfId="0" applyNumberFormat="1" applyFont="1" applyFill="1" applyBorder="1" applyAlignment="1" applyProtection="1">
      <alignment horizontal="center" vertical="center"/>
      <protection hidden="1"/>
    </xf>
    <xf numFmtId="165" fontId="42" fillId="30" borderId="86" xfId="0" applyNumberFormat="1" applyFont="1" applyFill="1" applyBorder="1" applyAlignment="1" applyProtection="1">
      <alignment horizontal="center" vertical="center"/>
      <protection hidden="1"/>
    </xf>
    <xf numFmtId="165" fontId="42" fillId="30" borderId="20" xfId="0" applyNumberFormat="1" applyFont="1" applyFill="1" applyBorder="1" applyAlignment="1" applyProtection="1">
      <alignment horizontal="center" vertical="center"/>
      <protection hidden="1"/>
    </xf>
    <xf numFmtId="165" fontId="42" fillId="30" borderId="21" xfId="0" applyNumberFormat="1" applyFont="1" applyFill="1" applyBorder="1" applyAlignment="1" applyProtection="1">
      <alignment horizontal="center" vertical="center"/>
      <protection hidden="1"/>
    </xf>
    <xf numFmtId="165" fontId="42" fillId="30" borderId="23" xfId="0" applyNumberFormat="1" applyFont="1" applyFill="1" applyBorder="1" applyAlignment="1" applyProtection="1">
      <alignment horizontal="center" vertical="center"/>
      <protection hidden="1"/>
    </xf>
    <xf numFmtId="0" fontId="42" fillId="30" borderId="64" xfId="0" applyFont="1" applyFill="1" applyBorder="1" applyAlignment="1" applyProtection="1">
      <alignment horizontal="center" vertical="center"/>
      <protection hidden="1"/>
    </xf>
    <xf numFmtId="165" fontId="40" fillId="30" borderId="15" xfId="0" applyNumberFormat="1" applyFont="1" applyFill="1" applyBorder="1" applyAlignment="1" applyProtection="1">
      <alignment horizontal="center" vertical="center"/>
      <protection hidden="1"/>
    </xf>
    <xf numFmtId="165" fontId="42" fillId="30" borderId="103" xfId="0" applyNumberFormat="1" applyFont="1" applyFill="1" applyBorder="1" applyAlignment="1" applyProtection="1">
      <alignment horizontal="center" vertical="center"/>
      <protection hidden="1"/>
    </xf>
    <xf numFmtId="165" fontId="42" fillId="30" borderId="11" xfId="0" applyNumberFormat="1" applyFont="1" applyFill="1" applyBorder="1" applyAlignment="1" applyProtection="1">
      <alignment horizontal="center" vertical="center"/>
      <protection hidden="1"/>
    </xf>
    <xf numFmtId="165" fontId="42" fillId="30" borderId="25" xfId="0" applyNumberFormat="1" applyFont="1" applyFill="1" applyBorder="1" applyAlignment="1" applyProtection="1">
      <alignment horizontal="center" vertical="center"/>
      <protection hidden="1"/>
    </xf>
    <xf numFmtId="165" fontId="40" fillId="31" borderId="101" xfId="0" applyNumberFormat="1" applyFont="1" applyFill="1" applyBorder="1" applyAlignment="1" applyProtection="1">
      <alignment horizontal="center" vertical="center"/>
      <protection hidden="1"/>
    </xf>
    <xf numFmtId="0" fontId="42" fillId="0" borderId="99" xfId="0" applyFont="1" applyBorder="1" applyAlignment="1" applyProtection="1">
      <alignment horizontal="center" vertical="center"/>
      <protection hidden="1"/>
    </xf>
    <xf numFmtId="165" fontId="40" fillId="0" borderId="13" xfId="0" applyNumberFormat="1" applyFont="1" applyBorder="1" applyAlignment="1" applyProtection="1">
      <alignment horizontal="center" vertical="center"/>
      <protection hidden="1"/>
    </xf>
    <xf numFmtId="0" fontId="40" fillId="40" borderId="57" xfId="0" applyFont="1" applyFill="1" applyBorder="1" applyAlignment="1" applyProtection="1">
      <alignment vertical="center"/>
      <protection hidden="1"/>
    </xf>
    <xf numFmtId="0" fontId="99" fillId="0" borderId="10" xfId="0" applyFont="1" applyBorder="1" applyAlignment="1" applyProtection="1">
      <alignment vertical="center"/>
      <protection hidden="1"/>
    </xf>
    <xf numFmtId="1" fontId="44" fillId="0" borderId="26" xfId="0" applyNumberFormat="1" applyFont="1" applyBorder="1" applyAlignment="1" applyProtection="1">
      <alignment horizontal="center" vertical="center"/>
      <protection hidden="1"/>
    </xf>
    <xf numFmtId="165" fontId="98" fillId="38" borderId="12" xfId="41" applyNumberFormat="1" applyFont="1" applyFill="1" applyBorder="1" applyAlignment="1" applyProtection="1">
      <alignment horizontal="center" vertical="center"/>
      <protection hidden="1"/>
    </xf>
    <xf numFmtId="9" fontId="67" fillId="29" borderId="12" xfId="41" applyNumberFormat="1" applyFont="1" applyFill="1" applyBorder="1" applyAlignment="1" applyProtection="1">
      <alignment horizontal="center" vertical="center"/>
      <protection hidden="1"/>
    </xf>
    <xf numFmtId="0" fontId="37" fillId="0" borderId="0" xfId="41" applyFont="1" applyAlignment="1" applyProtection="1">
      <alignment horizontal="right" vertical="center"/>
      <protection hidden="1"/>
    </xf>
    <xf numFmtId="0" fontId="97" fillId="35" borderId="16" xfId="0" applyFont="1" applyFill="1" applyBorder="1" applyAlignment="1" applyProtection="1">
      <alignment vertical="center"/>
      <protection hidden="1"/>
    </xf>
    <xf numFmtId="0" fontId="63" fillId="35" borderId="99" xfId="0" applyFont="1" applyFill="1" applyBorder="1" applyAlignment="1" applyProtection="1">
      <alignment vertical="center"/>
      <protection hidden="1"/>
    </xf>
    <xf numFmtId="169" fontId="98" fillId="36" borderId="12" xfId="41" applyNumberFormat="1" applyFont="1" applyFill="1" applyBorder="1" applyAlignment="1" applyProtection="1">
      <alignment horizontal="center" vertical="center"/>
      <protection hidden="1"/>
    </xf>
    <xf numFmtId="0" fontId="66" fillId="0" borderId="10" xfId="0" applyFont="1" applyBorder="1" applyAlignment="1" applyProtection="1">
      <alignment horizontal="center" vertical="center"/>
      <protection hidden="1"/>
    </xf>
    <xf numFmtId="2" fontId="63" fillId="35" borderId="53" xfId="0" applyNumberFormat="1" applyFont="1" applyFill="1" applyBorder="1" applyAlignment="1" applyProtection="1">
      <alignment horizontal="center" vertical="center" wrapText="1"/>
      <protection hidden="1"/>
    </xf>
    <xf numFmtId="166" fontId="44" fillId="31" borderId="52" xfId="0" applyNumberFormat="1" applyFont="1" applyFill="1" applyBorder="1" applyAlignment="1" applyProtection="1">
      <alignment horizontal="center" vertical="center"/>
      <protection hidden="1"/>
    </xf>
    <xf numFmtId="1" fontId="34" fillId="31" borderId="37" xfId="0" applyNumberFormat="1" applyFont="1" applyFill="1" applyBorder="1" applyAlignment="1" applyProtection="1">
      <alignment horizontal="center" vertical="center"/>
      <protection hidden="1"/>
    </xf>
    <xf numFmtId="165" fontId="40" fillId="31" borderId="44" xfId="0" applyNumberFormat="1" applyFont="1" applyFill="1" applyBorder="1" applyAlignment="1" applyProtection="1">
      <alignment horizontal="center" vertical="center"/>
      <protection hidden="1"/>
    </xf>
    <xf numFmtId="0" fontId="40" fillId="0" borderId="113" xfId="0" applyFont="1" applyBorder="1" applyAlignment="1" applyProtection="1">
      <alignment vertical="center"/>
      <protection hidden="1"/>
    </xf>
    <xf numFmtId="0" fontId="40" fillId="0" borderId="66" xfId="0" applyFont="1" applyBorder="1" applyAlignment="1" applyProtection="1">
      <alignment vertical="center"/>
      <protection hidden="1"/>
    </xf>
    <xf numFmtId="0" fontId="42" fillId="0" borderId="65" xfId="0" applyFont="1" applyBorder="1" applyAlignment="1" applyProtection="1">
      <alignment horizontal="center" vertical="center"/>
      <protection hidden="1"/>
    </xf>
    <xf numFmtId="0" fontId="42" fillId="0" borderId="64" xfId="0" applyFont="1" applyBorder="1" applyAlignment="1" applyProtection="1">
      <alignment horizontal="center" vertical="center"/>
      <protection hidden="1"/>
    </xf>
    <xf numFmtId="0" fontId="40" fillId="0" borderId="73" xfId="0" applyFont="1" applyBorder="1" applyAlignment="1" applyProtection="1">
      <alignment vertical="center"/>
      <protection hidden="1"/>
    </xf>
    <xf numFmtId="0" fontId="40" fillId="0" borderId="104" xfId="0" applyFont="1" applyBorder="1" applyAlignment="1" applyProtection="1">
      <alignment vertical="center"/>
      <protection hidden="1"/>
    </xf>
    <xf numFmtId="0" fontId="42" fillId="0" borderId="105" xfId="0" applyFont="1" applyBorder="1" applyAlignment="1" applyProtection="1">
      <alignment vertical="center"/>
      <protection hidden="1"/>
    </xf>
    <xf numFmtId="0" fontId="40" fillId="0" borderId="85" xfId="0" applyFont="1" applyBorder="1" applyAlignment="1" applyProtection="1">
      <alignment vertical="center"/>
      <protection hidden="1"/>
    </xf>
    <xf numFmtId="0" fontId="40" fillId="31" borderId="104" xfId="0" applyFont="1" applyFill="1" applyBorder="1" applyAlignment="1" applyProtection="1">
      <alignment horizontal="left" vertical="center"/>
      <protection hidden="1"/>
    </xf>
    <xf numFmtId="0" fontId="57" fillId="0" borderId="0" xfId="41" applyFont="1" applyAlignment="1" applyProtection="1">
      <alignment horizontal="right" vertical="center"/>
      <protection hidden="1"/>
    </xf>
    <xf numFmtId="0" fontId="38" fillId="0" borderId="0" xfId="40" applyFont="1" applyAlignment="1" applyProtection="1">
      <alignment horizontal="right" vertical="center"/>
      <protection hidden="1"/>
    </xf>
    <xf numFmtId="165" fontId="41" fillId="34" borderId="36" xfId="40" applyNumberFormat="1" applyFont="1" applyFill="1" applyBorder="1" applyAlignment="1" applyProtection="1">
      <alignment horizontal="center" vertical="center"/>
      <protection hidden="1"/>
    </xf>
    <xf numFmtId="166" fontId="41" fillId="34" borderId="37" xfId="40" applyNumberFormat="1" applyFont="1" applyFill="1" applyBorder="1" applyAlignment="1" applyProtection="1">
      <alignment horizontal="center" vertical="center"/>
      <protection hidden="1"/>
    </xf>
    <xf numFmtId="0" fontId="74" fillId="34" borderId="41" xfId="40" applyFont="1" applyFill="1" applyBorder="1" applyAlignment="1" applyProtection="1">
      <alignment horizontal="center" vertical="center" wrapText="1"/>
      <protection hidden="1"/>
    </xf>
    <xf numFmtId="0" fontId="41" fillId="0" borderId="114" xfId="40" applyFont="1" applyBorder="1" applyAlignment="1" applyProtection="1">
      <alignment horizontal="center" vertical="center" wrapText="1"/>
      <protection hidden="1"/>
    </xf>
    <xf numFmtId="0" fontId="41" fillId="0" borderId="30" xfId="0" applyFont="1" applyBorder="1" applyAlignment="1" applyProtection="1">
      <alignment horizontal="center" vertical="center" wrapText="1"/>
      <protection hidden="1"/>
    </xf>
    <xf numFmtId="0" fontId="71" fillId="0" borderId="104" xfId="40" applyFont="1" applyBorder="1" applyAlignment="1" applyProtection="1">
      <alignment vertical="center"/>
      <protection hidden="1"/>
    </xf>
    <xf numFmtId="0" fontId="41" fillId="0" borderId="22" xfId="40" applyFont="1" applyBorder="1" applyAlignment="1" applyProtection="1">
      <alignment horizontal="center" vertical="center" wrapText="1"/>
      <protection hidden="1"/>
    </xf>
    <xf numFmtId="0" fontId="72" fillId="25" borderId="34" xfId="40" applyFont="1" applyFill="1" applyBorder="1" applyAlignment="1" applyProtection="1">
      <alignment horizontal="center" vertical="center" wrapText="1"/>
      <protection hidden="1"/>
    </xf>
    <xf numFmtId="0" fontId="72" fillId="25" borderId="28" xfId="40" applyFont="1" applyFill="1" applyBorder="1" applyAlignment="1" applyProtection="1">
      <alignment horizontal="center" vertical="center" wrapText="1"/>
      <protection hidden="1"/>
    </xf>
    <xf numFmtId="0" fontId="38" fillId="0" borderId="44" xfId="0" applyFont="1" applyBorder="1" applyAlignment="1" applyProtection="1">
      <alignment vertical="center"/>
      <protection hidden="1"/>
    </xf>
    <xf numFmtId="0" fontId="38" fillId="0" borderId="14" xfId="0" applyFont="1" applyBorder="1" applyAlignment="1" applyProtection="1">
      <alignment vertical="center"/>
      <protection hidden="1"/>
    </xf>
    <xf numFmtId="0" fontId="42" fillId="0" borderId="15" xfId="0" applyFont="1" applyBorder="1" applyAlignment="1" applyProtection="1">
      <alignment horizontal="left" vertical="center"/>
      <protection hidden="1"/>
    </xf>
    <xf numFmtId="0" fontId="74" fillId="25" borderId="34" xfId="40" applyFont="1" applyFill="1" applyBorder="1" applyAlignment="1" applyProtection="1">
      <alignment horizontal="center" vertical="center" wrapText="1"/>
      <protection hidden="1"/>
    </xf>
    <xf numFmtId="0" fontId="41" fillId="0" borderId="22" xfId="40" applyFont="1" applyBorder="1" applyAlignment="1" applyProtection="1">
      <alignment horizontal="center" vertical="center"/>
      <protection hidden="1"/>
    </xf>
    <xf numFmtId="0" fontId="38" fillId="0" borderId="12" xfId="0" applyFont="1" applyBorder="1" applyAlignment="1" applyProtection="1">
      <alignment vertical="center"/>
      <protection hidden="1"/>
    </xf>
    <xf numFmtId="4" fontId="67" fillId="32" borderId="12" xfId="40" applyNumberFormat="1" applyFont="1" applyFill="1" applyBorder="1" applyAlignment="1" applyProtection="1">
      <alignment horizontal="center" vertical="center"/>
      <protection hidden="1"/>
    </xf>
    <xf numFmtId="4" fontId="67" fillId="38" borderId="37" xfId="40" applyNumberFormat="1" applyFont="1" applyFill="1" applyBorder="1" applyAlignment="1" applyProtection="1">
      <alignment horizontal="center" vertical="center"/>
      <protection hidden="1"/>
    </xf>
    <xf numFmtId="0" fontId="38" fillId="31" borderId="12" xfId="0" applyFont="1" applyFill="1" applyBorder="1" applyAlignment="1" applyProtection="1">
      <alignment vertical="top" wrapText="1"/>
      <protection hidden="1"/>
    </xf>
    <xf numFmtId="0" fontId="41" fillId="25" borderId="32" xfId="0" applyFont="1" applyFill="1" applyBorder="1" applyAlignment="1" applyProtection="1">
      <alignment horizontal="left" vertical="center" wrapText="1"/>
      <protection hidden="1"/>
    </xf>
    <xf numFmtId="0" fontId="41" fillId="25" borderId="10" xfId="0" applyFont="1" applyFill="1" applyBorder="1" applyAlignment="1" applyProtection="1">
      <alignment vertical="center"/>
      <protection hidden="1"/>
    </xf>
    <xf numFmtId="165" fontId="40" fillId="31" borderId="13" xfId="0" applyNumberFormat="1" applyFont="1" applyFill="1" applyBorder="1" applyAlignment="1" applyProtection="1">
      <alignment horizontal="center" vertical="center"/>
      <protection hidden="1"/>
    </xf>
    <xf numFmtId="0" fontId="40" fillId="31" borderId="105" xfId="0" applyFont="1" applyFill="1" applyBorder="1" applyAlignment="1" applyProtection="1">
      <alignment horizontal="left" vertical="center"/>
      <protection hidden="1"/>
    </xf>
    <xf numFmtId="0" fontId="42" fillId="0" borderId="104" xfId="0" applyFont="1" applyBorder="1" applyAlignment="1" applyProtection="1">
      <alignment vertical="center"/>
      <protection hidden="1"/>
    </xf>
    <xf numFmtId="165" fontId="42" fillId="0" borderId="53" xfId="0" applyNumberFormat="1" applyFont="1" applyBorder="1" applyAlignment="1" applyProtection="1">
      <alignment horizontal="center" vertical="center"/>
      <protection hidden="1"/>
    </xf>
    <xf numFmtId="165" fontId="42" fillId="0" borderId="54" xfId="0" applyNumberFormat="1" applyFont="1" applyBorder="1" applyAlignment="1" applyProtection="1">
      <alignment horizontal="center" vertical="center"/>
      <protection hidden="1"/>
    </xf>
    <xf numFmtId="0" fontId="40" fillId="0" borderId="57" xfId="0" applyFont="1" applyBorder="1" applyAlignment="1" applyProtection="1">
      <alignment vertical="center"/>
      <protection hidden="1"/>
    </xf>
    <xf numFmtId="9" fontId="45" fillId="24" borderId="29" xfId="46" applyFont="1" applyFill="1" applyBorder="1" applyAlignment="1" applyProtection="1">
      <alignment horizontal="center" vertical="center"/>
      <protection hidden="1"/>
    </xf>
    <xf numFmtId="9" fontId="45" fillId="24" borderId="33" xfId="46" applyFont="1" applyFill="1" applyBorder="1" applyAlignment="1" applyProtection="1">
      <alignment horizontal="center" vertical="center"/>
      <protection hidden="1"/>
    </xf>
    <xf numFmtId="3" fontId="100" fillId="31" borderId="0" xfId="54" applyNumberFormat="1" applyFont="1" applyFill="1" applyAlignment="1" applyProtection="1">
      <alignment horizontal="center" vertical="center"/>
      <protection hidden="1"/>
    </xf>
    <xf numFmtId="3" fontId="70" fillId="31" borderId="0" xfId="54" applyNumberFormat="1" applyFont="1" applyFill="1" applyAlignment="1" applyProtection="1">
      <alignment horizontal="center" vertical="center"/>
      <protection hidden="1"/>
    </xf>
    <xf numFmtId="165" fontId="70" fillId="31" borderId="0" xfId="54" applyNumberFormat="1" applyFont="1" applyFill="1" applyAlignment="1" applyProtection="1">
      <alignment horizontal="center" vertical="center"/>
      <protection hidden="1"/>
    </xf>
    <xf numFmtId="3" fontId="98" fillId="31" borderId="12" xfId="54" applyNumberFormat="1" applyFont="1" applyFill="1" applyBorder="1" applyAlignment="1" applyProtection="1">
      <alignment horizontal="center" vertical="center"/>
      <protection hidden="1"/>
    </xf>
    <xf numFmtId="3" fontId="34" fillId="29" borderId="12" xfId="54" applyNumberFormat="1" applyFont="1" applyFill="1" applyBorder="1" applyAlignment="1" applyProtection="1">
      <alignment horizontal="center" vertical="center"/>
      <protection hidden="1"/>
    </xf>
    <xf numFmtId="4" fontId="57" fillId="0" borderId="12" xfId="0" applyNumberFormat="1" applyFont="1" applyBorder="1" applyAlignment="1" applyProtection="1">
      <alignment horizontal="center" vertical="center"/>
      <protection hidden="1"/>
    </xf>
    <xf numFmtId="0" fontId="58" fillId="28" borderId="71" xfId="0" applyFont="1" applyFill="1" applyBorder="1" applyAlignment="1" applyProtection="1">
      <alignment horizontal="center"/>
      <protection hidden="1"/>
    </xf>
    <xf numFmtId="0" fontId="58" fillId="28" borderId="72" xfId="0" applyFont="1" applyFill="1" applyBorder="1" applyAlignment="1" applyProtection="1">
      <alignment horizontal="center"/>
      <protection hidden="1"/>
    </xf>
    <xf numFmtId="0" fontId="58" fillId="28" borderId="93" xfId="0" applyFont="1" applyFill="1" applyBorder="1" applyAlignment="1" applyProtection="1">
      <alignment horizontal="center"/>
      <protection hidden="1"/>
    </xf>
    <xf numFmtId="3" fontId="41" fillId="0" borderId="49" xfId="0" applyNumberFormat="1" applyFont="1" applyBorder="1" applyAlignment="1" applyProtection="1">
      <alignment horizontal="center" vertical="center"/>
      <protection locked="0" hidden="1"/>
    </xf>
    <xf numFmtId="3" fontId="41" fillId="0" borderId="20" xfId="0" applyNumberFormat="1" applyFont="1" applyBorder="1" applyAlignment="1" applyProtection="1">
      <alignment horizontal="center" vertical="center"/>
      <protection locked="0" hidden="1"/>
    </xf>
    <xf numFmtId="3" fontId="41" fillId="27" borderId="20" xfId="0" applyNumberFormat="1" applyFont="1" applyFill="1" applyBorder="1" applyAlignment="1" applyProtection="1">
      <alignment horizontal="center" vertical="center"/>
      <protection hidden="1"/>
    </xf>
    <xf numFmtId="3" fontId="41" fillId="0" borderId="51" xfId="0" applyNumberFormat="1" applyFont="1" applyBorder="1" applyAlignment="1" applyProtection="1">
      <alignment horizontal="center" vertical="center"/>
      <protection locked="0" hidden="1"/>
    </xf>
    <xf numFmtId="3" fontId="41" fillId="0" borderId="11" xfId="0" applyNumberFormat="1" applyFont="1" applyBorder="1" applyAlignment="1" applyProtection="1">
      <alignment horizontal="center" vertical="center"/>
      <protection locked="0" hidden="1"/>
    </xf>
    <xf numFmtId="3" fontId="41" fillId="27" borderId="31" xfId="0" applyNumberFormat="1" applyFont="1" applyFill="1" applyBorder="1" applyAlignment="1" applyProtection="1">
      <alignment horizontal="center" vertical="center"/>
      <protection hidden="1"/>
    </xf>
    <xf numFmtId="3" fontId="41" fillId="27" borderId="32" xfId="0" applyNumberFormat="1" applyFont="1" applyFill="1" applyBorder="1" applyAlignment="1" applyProtection="1">
      <alignment horizontal="center" vertical="center"/>
      <protection hidden="1"/>
    </xf>
    <xf numFmtId="3" fontId="41" fillId="27" borderId="11" xfId="0" applyNumberFormat="1" applyFont="1" applyFill="1" applyBorder="1" applyAlignment="1" applyProtection="1">
      <alignment horizontal="center" vertical="center"/>
      <protection hidden="1"/>
    </xf>
    <xf numFmtId="3" fontId="41" fillId="0" borderId="32" xfId="0" applyNumberFormat="1" applyFont="1" applyBorder="1" applyAlignment="1" applyProtection="1">
      <alignment horizontal="center" vertical="center"/>
      <protection locked="0" hidden="1"/>
    </xf>
    <xf numFmtId="3" fontId="41" fillId="0" borderId="31" xfId="0" applyNumberFormat="1" applyFont="1" applyBorder="1" applyAlignment="1" applyProtection="1">
      <alignment horizontal="center" vertical="center"/>
      <protection locked="0" hidden="1"/>
    </xf>
    <xf numFmtId="0" fontId="58" fillId="28" borderId="17" xfId="0" applyFont="1" applyFill="1" applyBorder="1" applyAlignment="1" applyProtection="1">
      <alignment horizontal="center"/>
      <protection hidden="1"/>
    </xf>
    <xf numFmtId="3" fontId="41" fillId="0" borderId="10" xfId="0" applyNumberFormat="1" applyFont="1" applyBorder="1" applyAlignment="1" applyProtection="1">
      <alignment horizontal="center" vertical="center"/>
      <protection locked="0" hidden="1"/>
    </xf>
    <xf numFmtId="3" fontId="41" fillId="0" borderId="23" xfId="0" applyNumberFormat="1" applyFont="1" applyBorder="1" applyAlignment="1" applyProtection="1">
      <alignment horizontal="center" vertical="center"/>
      <protection locked="0" hidden="1"/>
    </xf>
    <xf numFmtId="3" fontId="41" fillId="0" borderId="52" xfId="0" applyNumberFormat="1" applyFont="1" applyBorder="1" applyAlignment="1" applyProtection="1">
      <alignment horizontal="center" vertical="center"/>
      <protection locked="0" hidden="1"/>
    </xf>
    <xf numFmtId="3" fontId="41" fillId="0" borderId="36" xfId="0" applyNumberFormat="1" applyFont="1" applyBorder="1" applyAlignment="1" applyProtection="1">
      <alignment horizontal="center" vertical="center"/>
      <protection locked="0" hidden="1"/>
    </xf>
    <xf numFmtId="3" fontId="41" fillId="27" borderId="36" xfId="0" applyNumberFormat="1" applyFont="1" applyFill="1" applyBorder="1" applyAlignment="1" applyProtection="1">
      <alignment horizontal="center" vertical="center"/>
      <protection hidden="1"/>
    </xf>
    <xf numFmtId="3" fontId="41" fillId="27" borderId="89" xfId="0" applyNumberFormat="1" applyFont="1" applyFill="1" applyBorder="1" applyAlignment="1" applyProtection="1">
      <alignment horizontal="center" vertical="center"/>
      <protection hidden="1"/>
    </xf>
    <xf numFmtId="3" fontId="41" fillId="0" borderId="89" xfId="0" applyNumberFormat="1" applyFont="1" applyBorder="1" applyAlignment="1" applyProtection="1">
      <alignment horizontal="center" vertical="center"/>
      <protection locked="0" hidden="1"/>
    </xf>
    <xf numFmtId="0" fontId="60" fillId="24" borderId="86" xfId="0" applyFont="1" applyFill="1" applyBorder="1" applyAlignment="1" applyProtection="1">
      <alignment horizontal="center"/>
      <protection hidden="1"/>
    </xf>
    <xf numFmtId="0" fontId="60" fillId="24" borderId="17" xfId="0" applyFont="1" applyFill="1" applyBorder="1" applyAlignment="1" applyProtection="1">
      <alignment horizontal="center"/>
      <protection hidden="1"/>
    </xf>
    <xf numFmtId="0" fontId="60" fillId="24" borderId="21" xfId="0" applyFont="1" applyFill="1" applyBorder="1" applyAlignment="1" applyProtection="1">
      <alignment horizontal="center"/>
      <protection hidden="1"/>
    </xf>
    <xf numFmtId="0" fontId="60" fillId="0" borderId="0" xfId="0" applyFont="1" applyAlignment="1" applyProtection="1">
      <alignment horizontal="center"/>
      <protection hidden="1"/>
    </xf>
    <xf numFmtId="3" fontId="41" fillId="0" borderId="17" xfId="0" applyNumberFormat="1" applyFont="1" applyBorder="1" applyAlignment="1" applyProtection="1">
      <alignment horizontal="center" vertical="center"/>
      <protection locked="0" hidden="1"/>
    </xf>
    <xf numFmtId="3" fontId="41" fillId="0" borderId="50" xfId="0" applyNumberFormat="1" applyFont="1" applyBorder="1" applyAlignment="1" applyProtection="1">
      <alignment horizontal="center" vertical="center"/>
      <protection locked="0" hidden="1"/>
    </xf>
    <xf numFmtId="3" fontId="41" fillId="0" borderId="37" xfId="0" applyNumberFormat="1" applyFont="1" applyBorder="1" applyAlignment="1" applyProtection="1">
      <alignment horizontal="center" vertical="center"/>
      <protection locked="0" hidden="1"/>
    </xf>
    <xf numFmtId="0" fontId="60" fillId="24" borderId="84" xfId="0" applyFont="1" applyFill="1" applyBorder="1" applyAlignment="1" applyProtection="1">
      <alignment horizontal="center"/>
      <protection hidden="1"/>
    </xf>
    <xf numFmtId="0" fontId="103" fillId="34" borderId="119" xfId="0" applyFont="1" applyFill="1" applyBorder="1" applyAlignment="1" applyProtection="1">
      <alignment horizontal="left" vertical="center"/>
      <protection hidden="1"/>
    </xf>
    <xf numFmtId="0" fontId="103" fillId="34" borderId="19" xfId="0" applyFont="1" applyFill="1" applyBorder="1" applyAlignment="1" applyProtection="1">
      <alignment horizontal="left" vertical="center"/>
      <protection hidden="1"/>
    </xf>
    <xf numFmtId="9" fontId="70" fillId="29" borderId="12" xfId="0" applyNumberFormat="1" applyFont="1" applyFill="1" applyBorder="1" applyAlignment="1" applyProtection="1">
      <alignment horizontal="center" vertical="center"/>
      <protection hidden="1"/>
    </xf>
    <xf numFmtId="3" fontId="70" fillId="42" borderId="12" xfId="0" applyNumberFormat="1" applyFont="1" applyFill="1" applyBorder="1" applyAlignment="1" applyProtection="1">
      <alignment horizontal="center" vertical="center"/>
      <protection hidden="1"/>
    </xf>
    <xf numFmtId="166" fontId="70" fillId="38" borderId="12" xfId="0" applyNumberFormat="1" applyFont="1" applyFill="1" applyBorder="1" applyAlignment="1" applyProtection="1">
      <alignment horizontal="center" vertical="center"/>
      <protection hidden="1"/>
    </xf>
    <xf numFmtId="9" fontId="67" fillId="29" borderId="67" xfId="40" applyNumberFormat="1" applyFont="1" applyFill="1" applyBorder="1" applyAlignment="1" applyProtection="1">
      <alignment horizontal="center" vertical="center" wrapText="1"/>
      <protection hidden="1"/>
    </xf>
    <xf numFmtId="167" fontId="57" fillId="0" borderId="0" xfId="41" applyNumberFormat="1" applyFont="1" applyAlignment="1" applyProtection="1">
      <alignment vertical="center"/>
      <protection hidden="1"/>
    </xf>
    <xf numFmtId="167" fontId="38" fillId="0" borderId="0" xfId="40" applyNumberFormat="1" applyFont="1" applyAlignment="1" applyProtection="1">
      <alignment horizontal="center" vertical="center"/>
      <protection hidden="1"/>
    </xf>
    <xf numFmtId="170" fontId="57" fillId="0" borderId="0" xfId="54" applyNumberFormat="1" applyFont="1" applyAlignment="1" applyProtection="1">
      <alignment vertical="center"/>
      <protection hidden="1"/>
    </xf>
    <xf numFmtId="170" fontId="73" fillId="0" borderId="0" xfId="54" applyNumberFormat="1" applyFont="1" applyFill="1" applyAlignment="1" applyProtection="1">
      <alignment vertical="center"/>
      <protection hidden="1"/>
    </xf>
    <xf numFmtId="170" fontId="73" fillId="36" borderId="12" xfId="54" applyNumberFormat="1" applyFont="1" applyFill="1" applyBorder="1" applyAlignment="1" applyProtection="1">
      <alignment vertical="center"/>
      <protection hidden="1"/>
    </xf>
    <xf numFmtId="4" fontId="68" fillId="29" borderId="12" xfId="0" applyNumberFormat="1" applyFont="1" applyFill="1" applyBorder="1" applyAlignment="1" applyProtection="1">
      <alignment horizontal="center" vertical="center"/>
      <protection hidden="1"/>
    </xf>
    <xf numFmtId="0" fontId="103" fillId="39" borderId="66" xfId="0" applyFont="1" applyFill="1" applyBorder="1" applyAlignment="1" applyProtection="1">
      <alignment horizontal="center" vertical="center" wrapText="1"/>
      <protection hidden="1"/>
    </xf>
    <xf numFmtId="0" fontId="103" fillId="39" borderId="12" xfId="0" applyFont="1" applyFill="1" applyBorder="1" applyAlignment="1" applyProtection="1">
      <alignment horizontal="center" vertical="center" wrapText="1"/>
      <protection hidden="1"/>
    </xf>
    <xf numFmtId="0" fontId="103" fillId="39" borderId="67" xfId="0" applyFont="1" applyFill="1" applyBorder="1" applyAlignment="1" applyProtection="1">
      <alignment horizontal="center" vertical="center" wrapText="1"/>
      <protection hidden="1"/>
    </xf>
    <xf numFmtId="2" fontId="103" fillId="39" borderId="68" xfId="0" applyNumberFormat="1" applyFont="1" applyFill="1" applyBorder="1" applyAlignment="1" applyProtection="1">
      <alignment horizontal="center" vertical="center" wrapText="1"/>
      <protection hidden="1"/>
    </xf>
    <xf numFmtId="2" fontId="103" fillId="39" borderId="52" xfId="0" applyNumberFormat="1" applyFont="1" applyFill="1" applyBorder="1" applyAlignment="1" applyProtection="1">
      <alignment horizontal="center" vertical="center" wrapText="1"/>
      <protection hidden="1"/>
    </xf>
    <xf numFmtId="2" fontId="103" fillId="39" borderId="38" xfId="0" applyNumberFormat="1" applyFont="1" applyFill="1" applyBorder="1" applyAlignment="1" applyProtection="1">
      <alignment horizontal="center" vertical="center" wrapText="1"/>
      <protection hidden="1"/>
    </xf>
    <xf numFmtId="0" fontId="103" fillId="39" borderId="37" xfId="0" applyFont="1" applyFill="1" applyBorder="1" applyAlignment="1" applyProtection="1">
      <alignment horizontal="center" vertical="center" wrapText="1"/>
      <protection hidden="1"/>
    </xf>
    <xf numFmtId="0" fontId="103" fillId="39" borderId="67" xfId="0" applyFont="1" applyFill="1" applyBorder="1" applyAlignment="1" applyProtection="1">
      <alignment horizontal="left" vertical="center"/>
      <protection hidden="1"/>
    </xf>
    <xf numFmtId="9" fontId="68" fillId="0" borderId="67" xfId="46" applyFont="1" applyFill="1" applyBorder="1" applyAlignment="1" applyProtection="1">
      <alignment horizontal="center" vertical="center"/>
      <protection hidden="1"/>
    </xf>
    <xf numFmtId="3" fontId="68" fillId="43" borderId="69" xfId="0" applyNumberFormat="1" applyFont="1" applyFill="1" applyBorder="1" applyAlignment="1" applyProtection="1">
      <alignment horizontal="center" vertical="center"/>
      <protection hidden="1"/>
    </xf>
    <xf numFmtId="0" fontId="73" fillId="39" borderId="68" xfId="39" applyFont="1" applyFill="1" applyBorder="1" applyAlignment="1" applyProtection="1">
      <alignment vertical="center"/>
      <protection hidden="1"/>
    </xf>
    <xf numFmtId="1" fontId="93" fillId="39" borderId="12" xfId="0" applyNumberFormat="1" applyFont="1" applyFill="1" applyBorder="1" applyAlignment="1" applyProtection="1">
      <alignment horizontal="right" vertical="center"/>
      <protection hidden="1"/>
    </xf>
    <xf numFmtId="166" fontId="38" fillId="28" borderId="105" xfId="0" applyNumberFormat="1" applyFont="1" applyFill="1" applyBorder="1" applyAlignment="1" applyProtection="1">
      <alignment horizontal="center" vertical="center"/>
      <protection hidden="1"/>
    </xf>
    <xf numFmtId="49" fontId="28" fillId="0" borderId="113" xfId="39" applyNumberFormat="1" applyFont="1" applyBorder="1" applyAlignment="1" applyProtection="1">
      <alignment horizontal="left" vertical="center" wrapText="1"/>
      <protection hidden="1"/>
    </xf>
    <xf numFmtId="165" fontId="41" fillId="0" borderId="63" xfId="0" applyNumberFormat="1" applyFont="1" applyBorder="1" applyAlignment="1" applyProtection="1">
      <alignment horizontal="center" vertical="center"/>
      <protection hidden="1"/>
    </xf>
    <xf numFmtId="165" fontId="41" fillId="0" borderId="56" xfId="0" applyNumberFormat="1" applyFont="1" applyBorder="1" applyAlignment="1" applyProtection="1">
      <alignment horizontal="center" vertical="center"/>
      <protection hidden="1"/>
    </xf>
    <xf numFmtId="166" fontId="38" fillId="0" borderId="40" xfId="0" applyNumberFormat="1" applyFont="1" applyBorder="1" applyAlignment="1" applyProtection="1">
      <alignment horizontal="center" vertical="center"/>
      <protection hidden="1"/>
    </xf>
    <xf numFmtId="49" fontId="41" fillId="0" borderId="13" xfId="39" applyNumberFormat="1" applyFont="1" applyBorder="1" applyAlignment="1" applyProtection="1">
      <alignment horizontal="left" vertical="center" wrapText="1"/>
      <protection hidden="1"/>
    </xf>
    <xf numFmtId="165" fontId="41" fillId="0" borderId="13" xfId="0" applyNumberFormat="1" applyFont="1" applyBorder="1" applyAlignment="1" applyProtection="1">
      <alignment horizontal="center" vertical="center"/>
      <protection hidden="1"/>
    </xf>
    <xf numFmtId="165" fontId="41" fillId="0" borderId="30" xfId="0" applyNumberFormat="1" applyFont="1" applyBorder="1" applyAlignment="1" applyProtection="1">
      <alignment horizontal="center" vertical="center"/>
      <protection hidden="1"/>
    </xf>
    <xf numFmtId="166" fontId="38" fillId="0" borderId="39" xfId="0" applyNumberFormat="1" applyFont="1" applyBorder="1" applyAlignment="1" applyProtection="1">
      <alignment horizontal="center" vertical="center"/>
      <protection hidden="1"/>
    </xf>
    <xf numFmtId="165" fontId="41" fillId="39" borderId="12" xfId="0" applyNumberFormat="1" applyFont="1" applyFill="1" applyBorder="1" applyAlignment="1" applyProtection="1">
      <alignment horizontal="center" vertical="center"/>
      <protection hidden="1"/>
    </xf>
    <xf numFmtId="165" fontId="41" fillId="39" borderId="52" xfId="0" applyNumberFormat="1" applyFont="1" applyFill="1" applyBorder="1" applyAlignment="1" applyProtection="1">
      <alignment horizontal="center" vertical="center"/>
      <protection hidden="1"/>
    </xf>
    <xf numFmtId="166" fontId="38" fillId="39" borderId="38" xfId="0" applyNumberFormat="1" applyFont="1" applyFill="1" applyBorder="1" applyAlignment="1" applyProtection="1">
      <alignment horizontal="center" vertical="center"/>
      <protection hidden="1"/>
    </xf>
    <xf numFmtId="166" fontId="38" fillId="39" borderId="12" xfId="0" applyNumberFormat="1" applyFont="1" applyFill="1" applyBorder="1" applyAlignment="1" applyProtection="1">
      <alignment horizontal="center" vertical="center"/>
      <protection hidden="1"/>
    </xf>
    <xf numFmtId="0" fontId="40" fillId="31" borderId="31" xfId="0" applyFont="1" applyFill="1" applyBorder="1" applyAlignment="1" applyProtection="1">
      <alignment vertical="center"/>
      <protection hidden="1"/>
    </xf>
    <xf numFmtId="0" fontId="75" fillId="31" borderId="104" xfId="0" applyFont="1" applyFill="1" applyBorder="1" applyAlignment="1" applyProtection="1">
      <alignment vertical="center"/>
      <protection hidden="1"/>
    </xf>
    <xf numFmtId="0" fontId="40" fillId="31" borderId="104" xfId="0" applyFont="1" applyFill="1" applyBorder="1" applyAlignment="1" applyProtection="1">
      <alignment vertical="center"/>
      <protection hidden="1"/>
    </xf>
    <xf numFmtId="0" fontId="40" fillId="0" borderId="101" xfId="0" applyFont="1" applyBorder="1" applyAlignment="1" applyProtection="1">
      <alignment vertical="center"/>
      <protection hidden="1"/>
    </xf>
    <xf numFmtId="165" fontId="42" fillId="31" borderId="49" xfId="0" applyNumberFormat="1" applyFont="1" applyFill="1" applyBorder="1" applyAlignment="1" applyProtection="1">
      <alignment horizontal="center" vertical="center"/>
      <protection hidden="1"/>
    </xf>
    <xf numFmtId="165" fontId="42" fillId="31" borderId="20" xfId="0" applyNumberFormat="1" applyFont="1" applyFill="1" applyBorder="1" applyAlignment="1" applyProtection="1">
      <alignment horizontal="center" vertical="center"/>
      <protection hidden="1"/>
    </xf>
    <xf numFmtId="165" fontId="42" fillId="31" borderId="21" xfId="0" applyNumberFormat="1" applyFont="1" applyFill="1" applyBorder="1" applyAlignment="1" applyProtection="1">
      <alignment horizontal="center" vertical="center"/>
      <protection hidden="1"/>
    </xf>
    <xf numFmtId="0" fontId="96" fillId="28" borderId="31" xfId="0" applyFont="1" applyFill="1" applyBorder="1" applyAlignment="1" applyProtection="1">
      <alignment vertical="center"/>
      <protection hidden="1"/>
    </xf>
    <xf numFmtId="3" fontId="41" fillId="35" borderId="32" xfId="0" applyNumberFormat="1" applyFont="1" applyFill="1" applyBorder="1" applyAlignment="1" applyProtection="1">
      <alignment horizontal="center" vertical="center"/>
      <protection hidden="1"/>
    </xf>
    <xf numFmtId="3" fontId="41" fillId="35" borderId="31" xfId="0" applyNumberFormat="1" applyFont="1" applyFill="1" applyBorder="1" applyAlignment="1" applyProtection="1">
      <alignment horizontal="center" vertical="center"/>
      <protection hidden="1"/>
    </xf>
    <xf numFmtId="3" fontId="41" fillId="35" borderId="20" xfId="0" applyNumberFormat="1" applyFont="1" applyFill="1" applyBorder="1" applyAlignment="1" applyProtection="1">
      <alignment horizontal="center" vertical="center"/>
      <protection hidden="1"/>
    </xf>
    <xf numFmtId="3" fontId="41" fillId="35" borderId="30" xfId="0" applyNumberFormat="1" applyFont="1" applyFill="1" applyBorder="1" applyAlignment="1" applyProtection="1">
      <alignment horizontal="center" vertical="center"/>
      <protection hidden="1"/>
    </xf>
    <xf numFmtId="3" fontId="41" fillId="35" borderId="23" xfId="0" applyNumberFormat="1" applyFont="1" applyFill="1" applyBorder="1" applyAlignment="1" applyProtection="1">
      <alignment horizontal="center" vertical="center"/>
      <protection hidden="1"/>
    </xf>
    <xf numFmtId="3" fontId="41" fillId="35" borderId="28" xfId="0" applyNumberFormat="1" applyFont="1" applyFill="1" applyBorder="1" applyAlignment="1" applyProtection="1">
      <alignment horizontal="center" vertical="center"/>
      <protection hidden="1"/>
    </xf>
    <xf numFmtId="3" fontId="41" fillId="35" borderId="55" xfId="0" applyNumberFormat="1" applyFont="1" applyFill="1" applyBorder="1" applyAlignment="1" applyProtection="1">
      <alignment horizontal="center" vertical="center"/>
      <protection hidden="1"/>
    </xf>
    <xf numFmtId="0" fontId="58" fillId="28" borderId="29" xfId="0" applyFont="1" applyFill="1" applyBorder="1" applyAlignment="1" applyProtection="1">
      <alignment horizontal="center"/>
      <protection hidden="1"/>
    </xf>
    <xf numFmtId="0" fontId="58" fillId="28" borderId="33" xfId="0" applyFont="1" applyFill="1" applyBorder="1" applyAlignment="1" applyProtection="1">
      <alignment horizontal="center"/>
      <protection hidden="1"/>
    </xf>
    <xf numFmtId="3" fontId="34" fillId="0" borderId="26" xfId="0" applyNumberFormat="1" applyFont="1" applyBorder="1" applyAlignment="1" applyProtection="1">
      <alignment horizontal="center" vertical="center"/>
      <protection hidden="1"/>
    </xf>
    <xf numFmtId="3" fontId="34" fillId="0" borderId="39" xfId="0" applyNumberFormat="1" applyFont="1" applyBorder="1" applyAlignment="1" applyProtection="1">
      <alignment horizontal="center" vertical="center"/>
      <protection hidden="1"/>
    </xf>
    <xf numFmtId="3" fontId="34" fillId="0" borderId="40" xfId="0" applyNumberFormat="1" applyFont="1" applyBorder="1" applyAlignment="1" applyProtection="1">
      <alignment horizontal="center" vertical="center"/>
      <protection hidden="1"/>
    </xf>
    <xf numFmtId="3" fontId="41" fillId="35" borderId="49" xfId="0" applyNumberFormat="1" applyFont="1" applyFill="1" applyBorder="1" applyAlignment="1" applyProtection="1">
      <alignment horizontal="center" vertical="center"/>
      <protection hidden="1"/>
    </xf>
    <xf numFmtId="3" fontId="41" fillId="35" borderId="21" xfId="0" applyNumberFormat="1" applyFont="1" applyFill="1" applyBorder="1" applyAlignment="1" applyProtection="1">
      <alignment horizontal="center" vertical="center"/>
      <protection hidden="1"/>
    </xf>
    <xf numFmtId="3" fontId="41" fillId="35" borderId="51" xfId="0" applyNumberFormat="1" applyFont="1" applyFill="1" applyBorder="1" applyAlignment="1" applyProtection="1">
      <alignment horizontal="center" vertical="center"/>
      <protection hidden="1"/>
    </xf>
    <xf numFmtId="0" fontId="42" fillId="0" borderId="65" xfId="0" quotePrefix="1" applyFont="1" applyBorder="1" applyAlignment="1" applyProtection="1">
      <alignment horizontal="center" vertical="center"/>
      <protection hidden="1"/>
    </xf>
    <xf numFmtId="0" fontId="42" fillId="0" borderId="43" xfId="0" quotePrefix="1" applyFont="1" applyBorder="1" applyAlignment="1" applyProtection="1">
      <alignment horizontal="center" vertical="center"/>
      <protection hidden="1"/>
    </xf>
    <xf numFmtId="0" fontId="42" fillId="0" borderId="64" xfId="0" quotePrefix="1" applyFont="1" applyBorder="1" applyAlignment="1" applyProtection="1">
      <alignment horizontal="center" vertical="center"/>
      <protection hidden="1"/>
    </xf>
    <xf numFmtId="0" fontId="42" fillId="0" borderId="99" xfId="0" quotePrefix="1" applyFont="1" applyBorder="1" applyAlignment="1" applyProtection="1">
      <alignment horizontal="center" vertical="center"/>
      <protection hidden="1"/>
    </xf>
    <xf numFmtId="0" fontId="42" fillId="0" borderId="63" xfId="0" quotePrefix="1" applyFont="1" applyBorder="1" applyAlignment="1" applyProtection="1">
      <alignment horizontal="center" vertical="center"/>
      <protection hidden="1"/>
    </xf>
    <xf numFmtId="0" fontId="45" fillId="24" borderId="0" xfId="0" applyFont="1" applyFill="1" applyAlignment="1" applyProtection="1">
      <alignment horizontal="center" vertical="center"/>
      <protection hidden="1"/>
    </xf>
    <xf numFmtId="0" fontId="45" fillId="24" borderId="63" xfId="0" applyFont="1" applyFill="1" applyBorder="1" applyAlignment="1" applyProtection="1">
      <alignment horizontal="center" vertical="center"/>
      <protection hidden="1"/>
    </xf>
    <xf numFmtId="49" fontId="42" fillId="0" borderId="43" xfId="0" applyNumberFormat="1" applyFont="1" applyBorder="1" applyAlignment="1" applyProtection="1">
      <alignment horizontal="center" vertical="center"/>
      <protection hidden="1"/>
    </xf>
    <xf numFmtId="0" fontId="42" fillId="28" borderId="30" xfId="0" applyFont="1" applyFill="1" applyBorder="1" applyAlignment="1" applyProtection="1">
      <alignment horizontal="center" vertical="center"/>
      <protection hidden="1"/>
    </xf>
    <xf numFmtId="0" fontId="40" fillId="30" borderId="66" xfId="0" applyFont="1" applyFill="1" applyBorder="1" applyAlignment="1" applyProtection="1">
      <alignment vertical="center"/>
      <protection hidden="1"/>
    </xf>
    <xf numFmtId="0" fontId="40" fillId="31" borderId="95" xfId="0" applyFont="1" applyFill="1" applyBorder="1" applyAlignment="1" applyProtection="1">
      <alignment horizontal="left" vertical="center"/>
      <protection hidden="1"/>
    </xf>
    <xf numFmtId="0" fontId="40" fillId="31" borderId="96" xfId="0" applyFont="1" applyFill="1" applyBorder="1" applyAlignment="1" applyProtection="1">
      <alignment horizontal="left" vertical="center"/>
      <protection hidden="1"/>
    </xf>
    <xf numFmtId="0" fontId="40" fillId="31" borderId="97" xfId="0" applyFont="1" applyFill="1" applyBorder="1" applyAlignment="1" applyProtection="1">
      <alignment horizontal="left" vertical="center" wrapText="1" shrinkToFit="1"/>
      <protection hidden="1"/>
    </xf>
    <xf numFmtId="0" fontId="42" fillId="0" borderId="100" xfId="0" applyFont="1" applyBorder="1" applyAlignment="1" applyProtection="1">
      <alignment horizontal="left" vertical="center"/>
      <protection hidden="1"/>
    </xf>
    <xf numFmtId="0" fontId="42" fillId="0" borderId="96" xfId="0" applyFont="1" applyBorder="1" applyAlignment="1" applyProtection="1">
      <alignment horizontal="left" vertical="center"/>
      <protection hidden="1"/>
    </xf>
    <xf numFmtId="0" fontId="42" fillId="0" borderId="122" xfId="0" applyFont="1" applyBorder="1" applyAlignment="1" applyProtection="1">
      <alignment horizontal="left" vertical="center"/>
      <protection hidden="1"/>
    </xf>
    <xf numFmtId="0" fontId="40" fillId="40" borderId="56" xfId="0" applyFont="1" applyFill="1" applyBorder="1" applyAlignment="1" applyProtection="1">
      <alignment vertical="center"/>
      <protection hidden="1"/>
    </xf>
    <xf numFmtId="0" fontId="42" fillId="40" borderId="57" xfId="0" applyFont="1" applyFill="1" applyBorder="1" applyAlignment="1" applyProtection="1">
      <alignment horizontal="right" vertical="center"/>
      <protection hidden="1"/>
    </xf>
    <xf numFmtId="0" fontId="42" fillId="0" borderId="12" xfId="0" applyFont="1" applyBorder="1" applyAlignment="1" applyProtection="1">
      <alignment horizontal="left" vertical="center"/>
      <protection hidden="1"/>
    </xf>
    <xf numFmtId="0" fontId="42" fillId="0" borderId="44" xfId="0" applyFont="1" applyBorder="1" applyAlignment="1" applyProtection="1">
      <alignment vertical="center"/>
      <protection hidden="1"/>
    </xf>
    <xf numFmtId="0" fontId="42" fillId="30" borderId="44" xfId="0" applyFont="1" applyFill="1" applyBorder="1" applyAlignment="1" applyProtection="1">
      <alignment vertical="center"/>
      <protection hidden="1"/>
    </xf>
    <xf numFmtId="0" fontId="42" fillId="0" borderId="23" xfId="0" applyFont="1" applyBorder="1" applyAlignment="1" applyProtection="1">
      <alignment horizontal="left" vertical="center"/>
      <protection hidden="1"/>
    </xf>
    <xf numFmtId="0" fontId="45" fillId="24" borderId="66" xfId="0" applyFont="1" applyFill="1" applyBorder="1" applyAlignment="1" applyProtection="1">
      <alignment horizontal="left" vertical="center"/>
      <protection hidden="1"/>
    </xf>
    <xf numFmtId="0" fontId="45" fillId="24" borderId="58" xfId="0" applyFont="1" applyFill="1" applyBorder="1" applyAlignment="1" applyProtection="1">
      <alignment horizontal="left" vertical="center"/>
      <protection hidden="1"/>
    </xf>
    <xf numFmtId="0" fontId="42" fillId="0" borderId="73" xfId="0" applyFont="1" applyBorder="1" applyAlignment="1" applyProtection="1">
      <alignment horizontal="left" vertical="center"/>
      <protection hidden="1"/>
    </xf>
    <xf numFmtId="0" fontId="75" fillId="0" borderId="58" xfId="0" applyFont="1" applyBorder="1" applyAlignment="1" applyProtection="1">
      <alignment horizontal="left" vertical="center"/>
      <protection hidden="1"/>
    </xf>
    <xf numFmtId="0" fontId="96" fillId="24" borderId="66" xfId="0" applyFont="1" applyFill="1" applyBorder="1" applyAlignment="1" applyProtection="1">
      <alignment horizontal="left" vertical="center"/>
      <protection hidden="1"/>
    </xf>
    <xf numFmtId="0" fontId="45" fillId="24" borderId="122" xfId="0" applyFont="1" applyFill="1" applyBorder="1" applyAlignment="1" applyProtection="1">
      <alignment horizontal="left" vertical="center"/>
      <protection hidden="1"/>
    </xf>
    <xf numFmtId="0" fontId="42" fillId="28" borderId="58" xfId="0" applyFont="1" applyFill="1" applyBorder="1" applyAlignment="1" applyProtection="1">
      <alignment horizontal="left" vertical="center"/>
      <protection hidden="1"/>
    </xf>
    <xf numFmtId="0" fontId="80" fillId="30" borderId="52" xfId="0" applyFont="1" applyFill="1" applyBorder="1" applyAlignment="1" applyProtection="1">
      <alignment vertical="center" wrapText="1"/>
      <protection hidden="1"/>
    </xf>
    <xf numFmtId="166" fontId="38" fillId="0" borderId="44" xfId="40" applyNumberFormat="1" applyFont="1" applyBorder="1" applyAlignment="1" applyProtection="1">
      <alignment horizontal="center" vertical="center"/>
      <protection hidden="1"/>
    </xf>
    <xf numFmtId="166" fontId="38" fillId="0" borderId="14" xfId="40" applyNumberFormat="1" applyFont="1" applyBorder="1" applyAlignment="1" applyProtection="1">
      <alignment horizontal="center" vertical="center"/>
      <protection hidden="1"/>
    </xf>
    <xf numFmtId="166" fontId="38" fillId="0" borderId="15" xfId="40" applyNumberFormat="1" applyFont="1" applyBorder="1" applyAlignment="1" applyProtection="1">
      <alignment horizontal="center" vertical="center"/>
      <protection hidden="1"/>
    </xf>
    <xf numFmtId="3" fontId="41" fillId="30" borderId="12" xfId="40" applyNumberFormat="1" applyFont="1" applyFill="1" applyBorder="1" applyAlignment="1" applyProtection="1">
      <alignment vertical="center"/>
      <protection hidden="1"/>
    </xf>
    <xf numFmtId="3" fontId="68" fillId="42" borderId="52" xfId="40" applyNumberFormat="1" applyFont="1" applyFill="1" applyBorder="1" applyAlignment="1" applyProtection="1">
      <alignment horizontal="center" vertical="center"/>
      <protection hidden="1"/>
    </xf>
    <xf numFmtId="167" fontId="68" fillId="29" borderId="67" xfId="40" applyNumberFormat="1" applyFont="1" applyFill="1" applyBorder="1" applyAlignment="1" applyProtection="1">
      <alignment horizontal="center" vertical="center"/>
      <protection hidden="1"/>
    </xf>
    <xf numFmtId="49" fontId="42" fillId="0" borderId="0" xfId="0" applyNumberFormat="1" applyFont="1" applyAlignment="1" applyProtection="1">
      <alignment horizontal="right" vertical="center"/>
      <protection hidden="1"/>
    </xf>
    <xf numFmtId="0" fontId="42" fillId="0" borderId="0" xfId="0" applyFont="1" applyAlignment="1" applyProtection="1">
      <alignment horizontal="right" vertical="center"/>
      <protection hidden="1"/>
    </xf>
    <xf numFmtId="168" fontId="80" fillId="38" borderId="73" xfId="0" applyNumberFormat="1" applyFont="1" applyFill="1" applyBorder="1" applyAlignment="1" applyProtection="1">
      <alignment vertical="center"/>
      <protection hidden="1"/>
    </xf>
    <xf numFmtId="0" fontId="40" fillId="0" borderId="66" xfId="0" applyFont="1" applyBorder="1" applyAlignment="1" applyProtection="1">
      <alignment horizontal="center" vertical="center"/>
      <protection hidden="1"/>
    </xf>
    <xf numFmtId="0" fontId="42" fillId="0" borderId="66" xfId="0" applyFont="1" applyBorder="1" applyAlignment="1" applyProtection="1">
      <alignment horizontal="center" vertical="center"/>
      <protection hidden="1"/>
    </xf>
    <xf numFmtId="0" fontId="42" fillId="0" borderId="58" xfId="0" applyFont="1" applyBorder="1" applyAlignment="1" applyProtection="1">
      <alignment vertical="center"/>
      <protection hidden="1"/>
    </xf>
    <xf numFmtId="1" fontId="42" fillId="0" borderId="58" xfId="0" applyNumberFormat="1" applyFont="1" applyBorder="1" applyAlignment="1" applyProtection="1">
      <alignment horizontal="center" vertical="center"/>
      <protection locked="0" hidden="1"/>
    </xf>
    <xf numFmtId="0" fontId="38" fillId="0" borderId="85" xfId="0" applyFont="1" applyBorder="1" applyAlignment="1" applyProtection="1">
      <alignment vertical="justify"/>
      <protection hidden="1"/>
    </xf>
    <xf numFmtId="0" fontId="38" fillId="0" borderId="61" xfId="0" applyFont="1" applyBorder="1" applyAlignment="1" applyProtection="1">
      <alignment vertical="justify"/>
      <protection hidden="1"/>
    </xf>
    <xf numFmtId="0" fontId="38" fillId="0" borderId="62" xfId="0" applyFont="1" applyBorder="1" applyAlignment="1" applyProtection="1">
      <alignment vertical="justify"/>
      <protection hidden="1"/>
    </xf>
    <xf numFmtId="3" fontId="34" fillId="0" borderId="42" xfId="0" applyNumberFormat="1" applyFont="1" applyBorder="1" applyAlignment="1" applyProtection="1">
      <alignment horizontal="center" vertical="center"/>
      <protection hidden="1"/>
    </xf>
    <xf numFmtId="3" fontId="34" fillId="0" borderId="16" xfId="0" applyNumberFormat="1" applyFont="1" applyBorder="1" applyAlignment="1" applyProtection="1">
      <alignment horizontal="center" vertical="center"/>
      <protection hidden="1"/>
    </xf>
    <xf numFmtId="3" fontId="41" fillId="32" borderId="89" xfId="40" applyNumberFormat="1" applyFont="1" applyFill="1" applyBorder="1" applyAlignment="1" applyProtection="1">
      <alignment horizontal="center" vertical="center"/>
      <protection locked="0" hidden="1"/>
    </xf>
    <xf numFmtId="0" fontId="41" fillId="0" borderId="67" xfId="40" applyFont="1" applyBorder="1" applyAlignment="1" applyProtection="1">
      <alignment horizontal="center" vertical="center" wrapText="1"/>
      <protection hidden="1"/>
    </xf>
    <xf numFmtId="0" fontId="40" fillId="0" borderId="67" xfId="0" applyFont="1" applyBorder="1" applyAlignment="1" applyProtection="1">
      <alignment vertical="center"/>
      <protection hidden="1"/>
    </xf>
    <xf numFmtId="0" fontId="40" fillId="0" borderId="27" xfId="0" applyFont="1" applyBorder="1" applyAlignment="1" applyProtection="1">
      <alignment vertical="center"/>
      <protection hidden="1"/>
    </xf>
    <xf numFmtId="0" fontId="42" fillId="0" borderId="44" xfId="0" applyFont="1" applyBorder="1" applyAlignment="1" applyProtection="1">
      <alignment horizontal="left" vertical="center"/>
      <protection hidden="1"/>
    </xf>
    <xf numFmtId="3" fontId="41" fillId="32" borderId="36" xfId="40" applyNumberFormat="1" applyFont="1" applyFill="1" applyBorder="1" applyAlignment="1" applyProtection="1">
      <alignment horizontal="center" vertical="center"/>
      <protection locked="0" hidden="1"/>
    </xf>
    <xf numFmtId="3" fontId="41" fillId="35" borderId="54" xfId="0" applyNumberFormat="1" applyFont="1" applyFill="1" applyBorder="1" applyAlignment="1" applyProtection="1">
      <alignment horizontal="center" vertical="center"/>
      <protection hidden="1"/>
    </xf>
    <xf numFmtId="3" fontId="41" fillId="35" borderId="11" xfId="0" applyNumberFormat="1" applyFont="1" applyFill="1" applyBorder="1" applyAlignment="1" applyProtection="1">
      <alignment horizontal="center" vertical="center"/>
      <protection hidden="1"/>
    </xf>
    <xf numFmtId="3" fontId="41" fillId="35" borderId="25" xfId="0" applyNumberFormat="1" applyFont="1" applyFill="1" applyBorder="1" applyAlignment="1" applyProtection="1">
      <alignment horizontal="center" vertical="center"/>
      <protection hidden="1"/>
    </xf>
    <xf numFmtId="0" fontId="60" fillId="24" borderId="87" xfId="0" applyFont="1" applyFill="1" applyBorder="1" applyAlignment="1" applyProtection="1">
      <alignment horizontal="center"/>
      <protection hidden="1"/>
    </xf>
    <xf numFmtId="0" fontId="58" fillId="35" borderId="20" xfId="40" applyFont="1" applyFill="1" applyBorder="1" applyAlignment="1" applyProtection="1">
      <alignment horizontal="center" vertical="center" wrapText="1"/>
      <protection hidden="1"/>
    </xf>
    <xf numFmtId="0" fontId="58" fillId="35" borderId="31" xfId="40" applyFont="1" applyFill="1" applyBorder="1" applyAlignment="1" applyProtection="1">
      <alignment horizontal="center" vertical="center" wrapText="1"/>
      <protection hidden="1"/>
    </xf>
    <xf numFmtId="0" fontId="42" fillId="31" borderId="14" xfId="0" applyFont="1" applyFill="1" applyBorder="1" applyAlignment="1" applyProtection="1">
      <alignment horizontal="center" vertical="center"/>
      <protection hidden="1"/>
    </xf>
    <xf numFmtId="0" fontId="42" fillId="31" borderId="15" xfId="0" applyFont="1" applyFill="1" applyBorder="1" applyAlignment="1" applyProtection="1">
      <alignment horizontal="center" vertical="center"/>
      <protection hidden="1"/>
    </xf>
    <xf numFmtId="0" fontId="42" fillId="31" borderId="13" xfId="0" applyFont="1" applyFill="1" applyBorder="1" applyAlignment="1" applyProtection="1">
      <alignment horizontal="center" vertical="center"/>
      <protection hidden="1"/>
    </xf>
    <xf numFmtId="0" fontId="40" fillId="30" borderId="113" xfId="0" applyFont="1" applyFill="1" applyBorder="1" applyAlignment="1" applyProtection="1">
      <alignment vertical="center"/>
      <protection hidden="1"/>
    </xf>
    <xf numFmtId="0" fontId="40" fillId="30" borderId="85" xfId="0" applyFont="1" applyFill="1" applyBorder="1" applyAlignment="1" applyProtection="1">
      <alignment vertical="center"/>
      <protection hidden="1"/>
    </xf>
    <xf numFmtId="165" fontId="58" fillId="28" borderId="106" xfId="40" applyNumberFormat="1" applyFont="1" applyFill="1" applyBorder="1" applyAlignment="1" applyProtection="1">
      <alignment vertical="center"/>
      <protection hidden="1"/>
    </xf>
    <xf numFmtId="0" fontId="74" fillId="25" borderId="103" xfId="40" applyFont="1" applyFill="1" applyBorder="1" applyAlignment="1" applyProtection="1">
      <alignment horizontal="center" vertical="center" wrapText="1"/>
      <protection hidden="1"/>
    </xf>
    <xf numFmtId="0" fontId="41" fillId="0" borderId="31" xfId="40" applyFont="1" applyBorder="1" applyAlignment="1" applyProtection="1">
      <alignment horizontal="center" vertical="center" wrapText="1"/>
      <protection hidden="1"/>
    </xf>
    <xf numFmtId="0" fontId="41" fillId="34" borderId="49" xfId="40" applyFont="1" applyFill="1" applyBorder="1" applyAlignment="1" applyProtection="1">
      <alignment horizontal="center" vertical="center" wrapText="1"/>
      <protection hidden="1"/>
    </xf>
    <xf numFmtId="0" fontId="41" fillId="34" borderId="50" xfId="40" applyFont="1" applyFill="1" applyBorder="1" applyAlignment="1" applyProtection="1">
      <alignment horizontal="center" vertical="center" wrapText="1"/>
      <protection hidden="1"/>
    </xf>
    <xf numFmtId="0" fontId="41" fillId="34" borderId="51" xfId="40" applyFont="1" applyFill="1" applyBorder="1" applyAlignment="1" applyProtection="1">
      <alignment horizontal="center" vertical="center" wrapText="1"/>
      <protection hidden="1"/>
    </xf>
    <xf numFmtId="3" fontId="41" fillId="32" borderId="11" xfId="40" applyNumberFormat="1" applyFont="1" applyFill="1" applyBorder="1" applyAlignment="1" applyProtection="1">
      <alignment horizontal="center" vertical="center"/>
      <protection locked="0" hidden="1"/>
    </xf>
    <xf numFmtId="0" fontId="41" fillId="0" borderId="49" xfId="40" applyFont="1" applyBorder="1" applyAlignment="1" applyProtection="1">
      <alignment horizontal="center" vertical="center" wrapText="1"/>
      <protection hidden="1"/>
    </xf>
    <xf numFmtId="3" fontId="41" fillId="32" borderId="20" xfId="40" applyNumberFormat="1" applyFont="1" applyFill="1" applyBorder="1" applyAlignment="1" applyProtection="1">
      <alignment horizontal="center" vertical="center"/>
      <protection locked="0" hidden="1"/>
    </xf>
    <xf numFmtId="0" fontId="41" fillId="0" borderId="51" xfId="40" applyFont="1" applyBorder="1" applyAlignment="1" applyProtection="1">
      <alignment horizontal="center" vertical="center" wrapText="1"/>
      <protection hidden="1"/>
    </xf>
    <xf numFmtId="0" fontId="74" fillId="25" borderId="86" xfId="40" applyFont="1" applyFill="1" applyBorder="1" applyAlignment="1" applyProtection="1">
      <alignment horizontal="center" vertical="center" wrapText="1"/>
      <protection hidden="1"/>
    </xf>
    <xf numFmtId="0" fontId="38" fillId="34" borderId="14" xfId="0" applyFont="1" applyFill="1" applyBorder="1" applyAlignment="1" applyProtection="1">
      <alignment vertical="center"/>
      <protection hidden="1"/>
    </xf>
    <xf numFmtId="0" fontId="42" fillId="0" borderId="106" xfId="0" applyFont="1" applyBorder="1" applyAlignment="1" applyProtection="1">
      <alignment horizontal="center" vertical="center"/>
      <protection hidden="1"/>
    </xf>
    <xf numFmtId="165" fontId="40" fillId="34" borderId="12" xfId="40" applyNumberFormat="1" applyFont="1" applyFill="1" applyBorder="1" applyAlignment="1" applyProtection="1">
      <alignment horizontal="center" vertical="center"/>
      <protection hidden="1"/>
    </xf>
    <xf numFmtId="9" fontId="80" fillId="34" borderId="41" xfId="40" applyNumberFormat="1" applyFont="1" applyFill="1" applyBorder="1" applyAlignment="1" applyProtection="1">
      <alignment horizontal="center" vertical="center"/>
      <protection hidden="1"/>
    </xf>
    <xf numFmtId="9" fontId="80" fillId="34" borderId="36" xfId="40" applyNumberFormat="1" applyFont="1" applyFill="1" applyBorder="1" applyAlignment="1" applyProtection="1">
      <alignment horizontal="center" vertical="center"/>
      <protection hidden="1"/>
    </xf>
    <xf numFmtId="9" fontId="80" fillId="34" borderId="37" xfId="40" applyNumberFormat="1" applyFont="1" applyFill="1" applyBorder="1" applyAlignment="1" applyProtection="1">
      <alignment horizontal="center" vertical="center"/>
      <protection hidden="1"/>
    </xf>
    <xf numFmtId="0" fontId="60" fillId="24" borderId="33" xfId="0" applyFont="1" applyFill="1" applyBorder="1" applyAlignment="1" applyProtection="1">
      <alignment horizontal="center"/>
      <protection hidden="1"/>
    </xf>
    <xf numFmtId="0" fontId="42" fillId="31" borderId="65" xfId="0" applyFont="1" applyFill="1" applyBorder="1" applyAlignment="1" applyProtection="1">
      <alignment horizontal="left" vertical="center" wrapText="1"/>
      <protection hidden="1"/>
    </xf>
    <xf numFmtId="0" fontId="42" fillId="28" borderId="16" xfId="0" applyFont="1" applyFill="1" applyBorder="1" applyAlignment="1" applyProtection="1">
      <alignment horizontal="left" vertical="center"/>
      <protection hidden="1"/>
    </xf>
    <xf numFmtId="0" fontId="40" fillId="31" borderId="43" xfId="0" applyFont="1" applyFill="1" applyBorder="1" applyAlignment="1" applyProtection="1">
      <alignment horizontal="left" vertical="center"/>
      <protection hidden="1"/>
    </xf>
    <xf numFmtId="0" fontId="40" fillId="31" borderId="68" xfId="0" applyFont="1" applyFill="1" applyBorder="1" applyAlignment="1" applyProtection="1">
      <alignment horizontal="left" vertical="center"/>
      <protection hidden="1"/>
    </xf>
    <xf numFmtId="165" fontId="40" fillId="0" borderId="95" xfId="0" applyNumberFormat="1" applyFont="1" applyBorder="1" applyAlignment="1" applyProtection="1">
      <alignment horizontal="center" vertical="center"/>
      <protection hidden="1"/>
    </xf>
    <xf numFmtId="0" fontId="45" fillId="24" borderId="88" xfId="0" applyFont="1" applyFill="1" applyBorder="1" applyAlignment="1" applyProtection="1">
      <alignment horizontal="center" vertical="center"/>
      <protection hidden="1"/>
    </xf>
    <xf numFmtId="165" fontId="40" fillId="31" borderId="58" xfId="0" applyNumberFormat="1" applyFont="1" applyFill="1" applyBorder="1" applyAlignment="1" applyProtection="1">
      <alignment horizontal="center" vertical="center"/>
      <protection hidden="1"/>
    </xf>
    <xf numFmtId="165" fontId="40" fillId="31" borderId="69" xfId="0" applyNumberFormat="1" applyFont="1" applyFill="1" applyBorder="1" applyAlignment="1" applyProtection="1">
      <alignment horizontal="center" vertical="center"/>
      <protection hidden="1"/>
    </xf>
    <xf numFmtId="0" fontId="42" fillId="0" borderId="44" xfId="0" applyFont="1" applyBorder="1" applyAlignment="1" applyProtection="1">
      <alignment horizontal="center" vertical="center"/>
      <protection hidden="1"/>
    </xf>
    <xf numFmtId="0" fontId="45" fillId="24" borderId="101" xfId="0" applyFont="1" applyFill="1" applyBorder="1" applyAlignment="1" applyProtection="1">
      <alignment horizontal="center" vertical="center"/>
      <protection hidden="1"/>
    </xf>
    <xf numFmtId="49" fontId="42" fillId="31" borderId="13" xfId="0" applyNumberFormat="1" applyFont="1" applyFill="1" applyBorder="1" applyAlignment="1" applyProtection="1">
      <alignment horizontal="center" vertical="center"/>
      <protection hidden="1"/>
    </xf>
    <xf numFmtId="49" fontId="42" fillId="31" borderId="12" xfId="0" applyNumberFormat="1" applyFont="1" applyFill="1" applyBorder="1" applyAlignment="1" applyProtection="1">
      <alignment horizontal="center" vertical="center"/>
      <protection hidden="1"/>
    </xf>
    <xf numFmtId="165" fontId="40" fillId="0" borderId="73" xfId="0" applyNumberFormat="1" applyFont="1" applyBorder="1" applyAlignment="1" applyProtection="1">
      <alignment horizontal="center" vertical="center"/>
      <protection hidden="1"/>
    </xf>
    <xf numFmtId="165" fontId="42" fillId="0" borderId="87" xfId="0" applyNumberFormat="1" applyFont="1" applyBorder="1" applyAlignment="1" applyProtection="1">
      <alignment horizontal="center" vertical="center"/>
      <protection hidden="1"/>
    </xf>
    <xf numFmtId="165" fontId="42" fillId="0" borderId="17" xfId="0" applyNumberFormat="1" applyFont="1" applyBorder="1" applyAlignment="1" applyProtection="1">
      <alignment horizontal="center" vertical="center"/>
      <protection hidden="1"/>
    </xf>
    <xf numFmtId="165" fontId="42" fillId="0" borderId="84" xfId="0" applyNumberFormat="1" applyFont="1" applyBorder="1" applyAlignment="1" applyProtection="1">
      <alignment horizontal="center" vertical="center"/>
      <protection hidden="1"/>
    </xf>
    <xf numFmtId="0" fontId="42" fillId="34" borderId="12" xfId="0" applyFont="1" applyFill="1" applyBorder="1" applyAlignment="1" applyProtection="1">
      <alignment horizontal="left" vertical="center"/>
      <protection hidden="1"/>
    </xf>
    <xf numFmtId="0" fontId="42" fillId="34" borderId="68" xfId="0" applyFont="1" applyFill="1" applyBorder="1" applyAlignment="1" applyProtection="1">
      <alignment horizontal="center" vertical="center"/>
      <protection hidden="1"/>
    </xf>
    <xf numFmtId="165" fontId="40" fillId="34" borderId="12" xfId="0" applyNumberFormat="1" applyFont="1" applyFill="1" applyBorder="1" applyAlignment="1" applyProtection="1">
      <alignment horizontal="center" vertical="center"/>
      <protection hidden="1"/>
    </xf>
    <xf numFmtId="165" fontId="42" fillId="34" borderId="41" xfId="0" applyNumberFormat="1" applyFont="1" applyFill="1" applyBorder="1" applyAlignment="1" applyProtection="1">
      <alignment horizontal="center" vertical="center"/>
      <protection hidden="1"/>
    </xf>
    <xf numFmtId="165" fontId="42" fillId="34" borderId="36" xfId="0" applyNumberFormat="1" applyFont="1" applyFill="1" applyBorder="1" applyAlignment="1" applyProtection="1">
      <alignment horizontal="center" vertical="center"/>
      <protection hidden="1"/>
    </xf>
    <xf numFmtId="165" fontId="42" fillId="34" borderId="37" xfId="0" applyNumberFormat="1" applyFont="1" applyFill="1" applyBorder="1" applyAlignment="1" applyProtection="1">
      <alignment horizontal="center" vertical="center"/>
      <protection hidden="1"/>
    </xf>
    <xf numFmtId="0" fontId="103" fillId="34" borderId="113" xfId="0" applyFont="1" applyFill="1" applyBorder="1" applyAlignment="1" applyProtection="1">
      <alignment horizontal="left" vertical="center"/>
      <protection hidden="1"/>
    </xf>
    <xf numFmtId="2" fontId="77" fillId="34" borderId="106" xfId="0" applyNumberFormat="1" applyFont="1" applyFill="1" applyBorder="1" applyAlignment="1" applyProtection="1">
      <alignment horizontal="center" vertical="center"/>
      <protection hidden="1"/>
    </xf>
    <xf numFmtId="0" fontId="76" fillId="34" borderId="106" xfId="0" applyFont="1" applyFill="1" applyBorder="1" applyAlignment="1" applyProtection="1">
      <alignment horizontal="center" vertical="center"/>
      <protection hidden="1"/>
    </xf>
    <xf numFmtId="4" fontId="78" fillId="34" borderId="106" xfId="0" applyNumberFormat="1" applyFont="1" applyFill="1" applyBorder="1" applyAlignment="1" applyProtection="1">
      <alignment horizontal="center" vertical="center"/>
      <protection hidden="1"/>
    </xf>
    <xf numFmtId="9" fontId="79" fillId="34" borderId="106" xfId="0" applyNumberFormat="1" applyFont="1" applyFill="1" applyBorder="1" applyAlignment="1" applyProtection="1">
      <alignment vertical="center"/>
      <protection hidden="1"/>
    </xf>
    <xf numFmtId="165" fontId="78" fillId="34" borderId="106" xfId="0" applyNumberFormat="1" applyFont="1" applyFill="1" applyBorder="1" applyAlignment="1" applyProtection="1">
      <alignment horizontal="center" vertical="center"/>
      <protection hidden="1"/>
    </xf>
    <xf numFmtId="166" fontId="95" fillId="34" borderId="106" xfId="0" applyNumberFormat="1" applyFont="1" applyFill="1" applyBorder="1" applyAlignment="1" applyProtection="1">
      <alignment horizontal="center" vertical="center"/>
      <protection hidden="1"/>
    </xf>
    <xf numFmtId="3" fontId="95" fillId="34" borderId="87" xfId="0" applyNumberFormat="1" applyFont="1" applyFill="1" applyBorder="1" applyAlignment="1" applyProtection="1">
      <alignment horizontal="center" vertical="center"/>
      <protection hidden="1"/>
    </xf>
    <xf numFmtId="0" fontId="35" fillId="0" borderId="17" xfId="42" applyFont="1" applyBorder="1" applyAlignment="1" applyProtection="1">
      <alignment horizontal="center" vertical="center"/>
      <protection hidden="1"/>
    </xf>
    <xf numFmtId="165" fontId="34" fillId="0" borderId="17" xfId="0" applyNumberFormat="1" applyFont="1" applyBorder="1" applyAlignment="1" applyProtection="1">
      <alignment horizontal="center" vertical="center"/>
      <protection hidden="1"/>
    </xf>
    <xf numFmtId="4" fontId="35" fillId="0" borderId="17" xfId="0" applyNumberFormat="1" applyFont="1" applyBorder="1" applyAlignment="1" applyProtection="1">
      <alignment horizontal="center" vertical="center"/>
      <protection hidden="1"/>
    </xf>
    <xf numFmtId="9" fontId="70" fillId="0" borderId="17" xfId="0" applyNumberFormat="1" applyFont="1" applyBorder="1" applyAlignment="1" applyProtection="1">
      <alignment horizontal="center" vertical="center"/>
      <protection hidden="1"/>
    </xf>
    <xf numFmtId="166" fontId="34" fillId="0" borderId="17" xfId="0" applyNumberFormat="1" applyFont="1" applyBorder="1" applyAlignment="1" applyProtection="1">
      <alignment horizontal="center" vertical="center"/>
      <protection hidden="1"/>
    </xf>
    <xf numFmtId="3" fontId="34" fillId="0" borderId="17" xfId="0" applyNumberFormat="1" applyFont="1" applyBorder="1" applyAlignment="1" applyProtection="1">
      <alignment horizontal="center" vertical="center"/>
      <protection hidden="1"/>
    </xf>
    <xf numFmtId="3" fontId="34" fillId="35" borderId="63" xfId="0" applyNumberFormat="1" applyFont="1" applyFill="1" applyBorder="1" applyAlignment="1" applyProtection="1">
      <alignment vertical="center"/>
      <protection hidden="1"/>
    </xf>
    <xf numFmtId="3" fontId="34" fillId="35" borderId="0" xfId="0" applyNumberFormat="1" applyFont="1" applyFill="1" applyAlignment="1" applyProtection="1">
      <alignment vertical="center"/>
      <protection hidden="1"/>
    </xf>
    <xf numFmtId="3" fontId="34" fillId="35" borderId="61" xfId="0" applyNumberFormat="1" applyFont="1" applyFill="1" applyBorder="1" applyAlignment="1" applyProtection="1">
      <alignment vertical="center"/>
      <protection hidden="1"/>
    </xf>
    <xf numFmtId="0" fontId="50" fillId="0" borderId="48" xfId="0" applyFont="1" applyBorder="1" applyAlignment="1" applyProtection="1">
      <alignment horizontal="left" vertical="top"/>
      <protection hidden="1"/>
    </xf>
    <xf numFmtId="0" fontId="49" fillId="0" borderId="45" xfId="0" applyFont="1" applyBorder="1" applyAlignment="1" applyProtection="1">
      <alignment horizontal="left" vertical="top"/>
      <protection hidden="1"/>
    </xf>
    <xf numFmtId="0" fontId="49" fillId="0" borderId="48" xfId="0" applyFont="1" applyBorder="1" applyAlignment="1" applyProtection="1">
      <alignment horizontal="left" vertical="top"/>
      <protection hidden="1"/>
    </xf>
    <xf numFmtId="0" fontId="107" fillId="41" borderId="0" xfId="0" applyFont="1" applyFill="1" applyAlignment="1" applyProtection="1">
      <alignment vertical="center"/>
      <protection hidden="1"/>
    </xf>
    <xf numFmtId="0" fontId="108" fillId="41" borderId="0" xfId="0" applyFont="1" applyFill="1" applyAlignment="1" applyProtection="1">
      <alignment vertical="center"/>
      <protection hidden="1"/>
    </xf>
    <xf numFmtId="0" fontId="46" fillId="31" borderId="0" xfId="0" applyFont="1" applyFill="1" applyAlignment="1" applyProtection="1">
      <alignment horizontal="center" vertical="center"/>
      <protection hidden="1"/>
    </xf>
    <xf numFmtId="0" fontId="41" fillId="0" borderId="67" xfId="0" applyFont="1" applyBorder="1" applyAlignment="1" applyProtection="1">
      <alignment vertical="center"/>
      <protection hidden="1"/>
    </xf>
    <xf numFmtId="0" fontId="35" fillId="0" borderId="69" xfId="0" applyFont="1" applyBorder="1" applyAlignment="1" applyProtection="1">
      <alignment vertical="center"/>
      <protection hidden="1"/>
    </xf>
    <xf numFmtId="165" fontId="38" fillId="0" borderId="0" xfId="40" applyNumberFormat="1" applyFont="1" applyAlignment="1" applyProtection="1">
      <alignment vertical="center"/>
      <protection hidden="1"/>
    </xf>
    <xf numFmtId="2" fontId="96" fillId="24" borderId="34" xfId="0" applyNumberFormat="1" applyFont="1" applyFill="1" applyBorder="1" applyAlignment="1" applyProtection="1">
      <alignment horizontal="center" vertical="center"/>
      <protection hidden="1"/>
    </xf>
    <xf numFmtId="9" fontId="96" fillId="24" borderId="28" xfId="46" applyFont="1" applyFill="1" applyBorder="1" applyAlignment="1" applyProtection="1">
      <alignment horizontal="center" vertical="center"/>
      <protection hidden="1"/>
    </xf>
    <xf numFmtId="165" fontId="42" fillId="0" borderId="95" xfId="0" applyNumberFormat="1" applyFont="1" applyBorder="1" applyAlignment="1" applyProtection="1">
      <alignment horizontal="center" vertical="center"/>
      <protection hidden="1"/>
    </xf>
    <xf numFmtId="165" fontId="42" fillId="0" borderId="96" xfId="0" applyNumberFormat="1" applyFont="1" applyBorder="1" applyAlignment="1" applyProtection="1">
      <alignment horizontal="center" vertical="center"/>
      <protection hidden="1"/>
    </xf>
    <xf numFmtId="9" fontId="45" fillId="24" borderId="50" xfId="46" applyFont="1" applyFill="1" applyBorder="1" applyAlignment="1" applyProtection="1">
      <alignment horizontal="center" vertical="center"/>
      <protection hidden="1"/>
    </xf>
    <xf numFmtId="9" fontId="45" fillId="24" borderId="96" xfId="46" applyFont="1" applyFill="1" applyBorder="1" applyAlignment="1" applyProtection="1">
      <alignment horizontal="center" vertical="center"/>
      <protection hidden="1"/>
    </xf>
    <xf numFmtId="9" fontId="80" fillId="39" borderId="52" xfId="40" applyNumberFormat="1" applyFont="1" applyFill="1" applyBorder="1" applyAlignment="1" applyProtection="1">
      <alignment horizontal="center" vertical="center"/>
      <protection hidden="1"/>
    </xf>
    <xf numFmtId="9" fontId="80" fillId="39" borderId="69" xfId="40" applyNumberFormat="1" applyFont="1" applyFill="1" applyBorder="1" applyAlignment="1" applyProtection="1">
      <alignment horizontal="center" vertical="center"/>
      <protection hidden="1"/>
    </xf>
    <xf numFmtId="9" fontId="80" fillId="39" borderId="70" xfId="40" applyNumberFormat="1" applyFont="1" applyFill="1" applyBorder="1" applyAlignment="1" applyProtection="1">
      <alignment horizontal="center" vertical="center"/>
      <protection hidden="1"/>
    </xf>
    <xf numFmtId="9" fontId="80" fillId="39" borderId="88" xfId="40" applyNumberFormat="1" applyFont="1" applyFill="1" applyBorder="1" applyAlignment="1" applyProtection="1">
      <alignment horizontal="center" vertical="center"/>
      <protection hidden="1"/>
    </xf>
    <xf numFmtId="165" fontId="42" fillId="0" borderId="100" xfId="0" applyNumberFormat="1" applyFont="1" applyBorder="1" applyAlignment="1" applyProtection="1">
      <alignment horizontal="center" vertical="center"/>
      <protection hidden="1"/>
    </xf>
    <xf numFmtId="9" fontId="40" fillId="0" borderId="52" xfId="40" applyNumberFormat="1" applyFont="1" applyBorder="1" applyAlignment="1" applyProtection="1">
      <alignment horizontal="center" vertical="center"/>
      <protection hidden="1"/>
    </xf>
    <xf numFmtId="165" fontId="42" fillId="0" borderId="122" xfId="0" applyNumberFormat="1" applyFont="1" applyBorder="1" applyAlignment="1" applyProtection="1">
      <alignment horizontal="center" vertical="center"/>
      <protection hidden="1"/>
    </xf>
    <xf numFmtId="165" fontId="42" fillId="0" borderId="97" xfId="0" applyNumberFormat="1" applyFont="1" applyBorder="1" applyAlignment="1" applyProtection="1">
      <alignment horizontal="center" vertical="center"/>
      <protection hidden="1"/>
    </xf>
    <xf numFmtId="165" fontId="42" fillId="0" borderId="52" xfId="0" applyNumberFormat="1" applyFont="1" applyBorder="1" applyAlignment="1" applyProtection="1">
      <alignment horizontal="center" vertical="center"/>
      <protection hidden="1"/>
    </xf>
    <xf numFmtId="165" fontId="42" fillId="0" borderId="69" xfId="0" applyNumberFormat="1" applyFont="1" applyBorder="1" applyAlignment="1" applyProtection="1">
      <alignment horizontal="center" vertical="center"/>
      <protection hidden="1"/>
    </xf>
    <xf numFmtId="9" fontId="45" fillId="24" borderId="56" xfId="46" applyFont="1" applyFill="1" applyBorder="1" applyAlignment="1" applyProtection="1">
      <alignment horizontal="center" vertical="center"/>
      <protection hidden="1"/>
    </xf>
    <xf numFmtId="9" fontId="45" fillId="24" borderId="122" xfId="46" applyFont="1" applyFill="1" applyBorder="1" applyAlignment="1" applyProtection="1">
      <alignment horizontal="center" vertical="center"/>
      <protection hidden="1"/>
    </xf>
    <xf numFmtId="165" fontId="42" fillId="0" borderId="57" xfId="0" applyNumberFormat="1" applyFont="1" applyBorder="1" applyAlignment="1" applyProtection="1">
      <alignment horizontal="center" vertical="center"/>
      <protection hidden="1"/>
    </xf>
    <xf numFmtId="165" fontId="42" fillId="0" borderId="58" xfId="0" applyNumberFormat="1" applyFont="1" applyBorder="1" applyAlignment="1" applyProtection="1">
      <alignment horizontal="center" vertical="center"/>
      <protection hidden="1"/>
    </xf>
    <xf numFmtId="9" fontId="45" fillId="24" borderId="53" xfId="46" applyFont="1" applyFill="1" applyBorder="1" applyAlignment="1" applyProtection="1">
      <alignment horizontal="center" vertical="center"/>
      <protection hidden="1"/>
    </xf>
    <xf numFmtId="9" fontId="45" fillId="24" borderId="100" xfId="46" applyFont="1" applyFill="1" applyBorder="1" applyAlignment="1" applyProtection="1">
      <alignment horizontal="center" vertical="center"/>
      <protection hidden="1"/>
    </xf>
    <xf numFmtId="165" fontId="42" fillId="34" borderId="50" xfId="0" applyNumberFormat="1" applyFont="1" applyFill="1" applyBorder="1" applyAlignment="1" applyProtection="1">
      <alignment horizontal="center" vertical="center"/>
      <protection hidden="1"/>
    </xf>
    <xf numFmtId="165" fontId="42" fillId="34" borderId="96" xfId="0" applyNumberFormat="1" applyFont="1" applyFill="1" applyBorder="1" applyAlignment="1" applyProtection="1">
      <alignment horizontal="center" vertical="center"/>
      <protection hidden="1"/>
    </xf>
    <xf numFmtId="2" fontId="42" fillId="0" borderId="32" xfId="40" applyNumberFormat="1" applyFont="1" applyBorder="1" applyAlignment="1" applyProtection="1">
      <alignment vertical="center" wrapText="1"/>
      <protection hidden="1"/>
    </xf>
    <xf numFmtId="165" fontId="42" fillId="0" borderId="10" xfId="0" applyNumberFormat="1" applyFont="1" applyBorder="1" applyAlignment="1" applyProtection="1">
      <alignment horizontal="center" vertical="center"/>
      <protection hidden="1"/>
    </xf>
    <xf numFmtId="0" fontId="38" fillId="0" borderId="0" xfId="0" applyFont="1" applyAlignment="1" applyProtection="1">
      <alignment horizontal="center" vertical="center"/>
      <protection hidden="1"/>
    </xf>
    <xf numFmtId="3" fontId="41" fillId="0" borderId="0" xfId="0" applyNumberFormat="1" applyFont="1" applyAlignment="1" applyProtection="1">
      <alignment horizontal="center" vertical="center"/>
      <protection hidden="1"/>
    </xf>
    <xf numFmtId="3" fontId="41" fillId="31" borderId="0" xfId="0" applyNumberFormat="1" applyFont="1" applyFill="1" applyAlignment="1" applyProtection="1">
      <alignment horizontal="center" vertical="center"/>
      <protection hidden="1"/>
    </xf>
    <xf numFmtId="0" fontId="60" fillId="24" borderId="20" xfId="0" applyFont="1" applyFill="1" applyBorder="1" applyAlignment="1" applyProtection="1">
      <alignment horizontal="center"/>
      <protection hidden="1"/>
    </xf>
    <xf numFmtId="0" fontId="60" fillId="24" borderId="17" xfId="0" applyFont="1" applyFill="1" applyBorder="1" applyAlignment="1" applyProtection="1">
      <alignment horizontal="center"/>
      <protection hidden="1"/>
    </xf>
    <xf numFmtId="3" fontId="41" fillId="27" borderId="10" xfId="0" applyNumberFormat="1" applyFont="1" applyFill="1" applyBorder="1" applyAlignment="1" applyProtection="1">
      <alignment horizontal="center" vertical="center"/>
      <protection hidden="1"/>
    </xf>
    <xf numFmtId="0" fontId="38" fillId="0" borderId="0" xfId="0" applyFont="1" applyBorder="1" applyAlignment="1" applyProtection="1">
      <alignment vertical="justify"/>
      <protection hidden="1"/>
    </xf>
    <xf numFmtId="0" fontId="40" fillId="0" borderId="67" xfId="0" applyFont="1" applyBorder="1" applyAlignment="1" applyProtection="1">
      <alignment horizontal="center" vertical="justify"/>
      <protection hidden="1"/>
    </xf>
    <xf numFmtId="4" fontId="35" fillId="0" borderId="32" xfId="0" applyNumberFormat="1" applyFont="1" applyFill="1" applyBorder="1" applyAlignment="1" applyProtection="1">
      <alignment horizontal="center" vertical="center"/>
      <protection hidden="1"/>
    </xf>
    <xf numFmtId="0" fontId="34" fillId="29" borderId="10" xfId="42" applyFont="1" applyFill="1" applyBorder="1" applyAlignment="1" applyProtection="1">
      <alignment horizontal="center" vertical="center"/>
      <protection hidden="1"/>
    </xf>
    <xf numFmtId="3" fontId="41" fillId="27" borderId="34" xfId="0" applyNumberFormat="1" applyFont="1" applyFill="1" applyBorder="1" applyAlignment="1" applyProtection="1">
      <alignment horizontal="center" vertical="center"/>
      <protection hidden="1"/>
    </xf>
    <xf numFmtId="0" fontId="35" fillId="25" borderId="31" xfId="0" applyFont="1" applyFill="1" applyBorder="1" applyAlignment="1" applyProtection="1">
      <alignment horizontal="center" vertical="center"/>
      <protection hidden="1"/>
    </xf>
    <xf numFmtId="0" fontId="35" fillId="25" borderId="10" xfId="0" applyFont="1" applyFill="1" applyBorder="1" applyAlignment="1" applyProtection="1">
      <alignment horizontal="center" vertical="center"/>
      <protection hidden="1"/>
    </xf>
    <xf numFmtId="0" fontId="34" fillId="25" borderId="32" xfId="0" applyFont="1" applyFill="1" applyBorder="1" applyAlignment="1" applyProtection="1">
      <alignment horizontal="center" vertical="center"/>
      <protection hidden="1"/>
    </xf>
    <xf numFmtId="0" fontId="66" fillId="0" borderId="32" xfId="0" applyFont="1" applyBorder="1" applyAlignment="1" applyProtection="1">
      <alignment horizontal="left" vertical="center"/>
      <protection hidden="1"/>
    </xf>
    <xf numFmtId="165" fontId="34" fillId="0" borderId="39" xfId="0" applyNumberFormat="1" applyFont="1" applyBorder="1" applyAlignment="1" applyProtection="1">
      <alignment horizontal="center" vertical="center"/>
      <protection hidden="1"/>
    </xf>
    <xf numFmtId="166" fontId="44" fillId="0" borderId="10" xfId="0" applyNumberFormat="1" applyFont="1" applyBorder="1" applyAlignment="1" applyProtection="1">
      <alignment horizontal="center" vertical="center"/>
      <protection hidden="1"/>
    </xf>
    <xf numFmtId="0" fontId="44" fillId="25" borderId="31" xfId="0" applyFont="1" applyFill="1" applyBorder="1" applyAlignment="1" applyProtection="1">
      <alignment horizontal="center" vertical="center" wrapText="1"/>
      <protection hidden="1"/>
    </xf>
    <xf numFmtId="165" fontId="40" fillId="31" borderId="73" xfId="0" applyNumberFormat="1" applyFont="1" applyFill="1" applyBorder="1" applyAlignment="1" applyProtection="1">
      <alignment horizontal="center" vertical="center"/>
      <protection hidden="1"/>
    </xf>
    <xf numFmtId="165" fontId="42" fillId="0" borderId="70" xfId="0" applyNumberFormat="1" applyFont="1" applyBorder="1" applyAlignment="1" applyProtection="1">
      <alignment horizontal="center" vertical="center"/>
      <protection hidden="1"/>
    </xf>
    <xf numFmtId="165" fontId="42" fillId="0" borderId="88" xfId="0" applyNumberFormat="1" applyFont="1" applyBorder="1" applyAlignment="1" applyProtection="1">
      <alignment horizontal="center" vertical="center"/>
      <protection hidden="1"/>
    </xf>
    <xf numFmtId="0" fontId="42" fillId="30" borderId="99" xfId="0" applyFont="1" applyFill="1" applyBorder="1" applyAlignment="1" applyProtection="1">
      <alignment horizontal="center" vertical="center"/>
      <protection hidden="1"/>
    </xf>
    <xf numFmtId="165" fontId="40" fillId="30" borderId="13" xfId="0" applyNumberFormat="1" applyFont="1" applyFill="1" applyBorder="1" applyAlignment="1" applyProtection="1">
      <alignment horizontal="center" vertical="center"/>
      <protection hidden="1"/>
    </xf>
    <xf numFmtId="165" fontId="42" fillId="30" borderId="30" xfId="0" applyNumberFormat="1" applyFont="1" applyFill="1" applyBorder="1" applyAlignment="1" applyProtection="1">
      <alignment horizontal="center" vertical="center"/>
      <protection hidden="1"/>
    </xf>
    <xf numFmtId="165" fontId="42" fillId="30" borderId="32" xfId="0" applyNumberFormat="1" applyFont="1" applyFill="1" applyBorder="1" applyAlignment="1" applyProtection="1">
      <alignment horizontal="center" vertical="center"/>
      <protection hidden="1"/>
    </xf>
    <xf numFmtId="165" fontId="42" fillId="30" borderId="54" xfId="0" applyNumberFormat="1" applyFont="1" applyFill="1" applyBorder="1" applyAlignment="1" applyProtection="1">
      <alignment horizontal="center" vertical="center"/>
      <protection hidden="1"/>
    </xf>
    <xf numFmtId="0" fontId="40" fillId="0" borderId="105" xfId="0" applyFont="1" applyBorder="1" applyAlignment="1" applyProtection="1">
      <alignment vertical="center"/>
      <protection hidden="1"/>
    </xf>
    <xf numFmtId="0" fontId="44" fillId="0" borderId="10" xfId="42" applyFont="1" applyBorder="1" applyAlignment="1" applyProtection="1">
      <alignment horizontal="center" vertical="center"/>
      <protection hidden="1"/>
    </xf>
    <xf numFmtId="0" fontId="76" fillId="0" borderId="10" xfId="42" applyFont="1" applyBorder="1" applyAlignment="1" applyProtection="1">
      <alignment horizontal="center" vertical="center"/>
      <protection hidden="1"/>
    </xf>
    <xf numFmtId="0" fontId="44" fillId="0" borderId="20" xfId="42" applyFont="1" applyBorder="1" applyAlignment="1" applyProtection="1">
      <alignment horizontal="center" vertical="center"/>
      <protection hidden="1"/>
    </xf>
    <xf numFmtId="0" fontId="44" fillId="0" borderId="11" xfId="42" applyFont="1" applyBorder="1" applyAlignment="1" applyProtection="1">
      <alignment horizontal="center" vertical="center"/>
      <protection hidden="1"/>
    </xf>
    <xf numFmtId="0" fontId="40" fillId="0" borderId="16" xfId="0" applyFont="1" applyBorder="1" applyAlignment="1" applyProtection="1">
      <alignment horizontal="center" vertical="center"/>
      <protection hidden="1"/>
    </xf>
    <xf numFmtId="0" fontId="34" fillId="34" borderId="57" xfId="42" applyFont="1" applyFill="1" applyBorder="1" applyAlignment="1" applyProtection="1">
      <alignment vertical="center"/>
      <protection hidden="1"/>
    </xf>
    <xf numFmtId="2" fontId="35" fillId="34" borderId="33" xfId="0" applyNumberFormat="1" applyFont="1" applyFill="1" applyBorder="1" applyAlignment="1" applyProtection="1">
      <alignment horizontal="left" vertical="center"/>
      <protection hidden="1"/>
    </xf>
    <xf numFmtId="0" fontId="35" fillId="34" borderId="33" xfId="42" applyFont="1" applyFill="1" applyBorder="1" applyAlignment="1" applyProtection="1">
      <alignment horizontal="center" vertical="center"/>
      <protection hidden="1"/>
    </xf>
    <xf numFmtId="165" fontId="34" fillId="34" borderId="33" xfId="0" applyNumberFormat="1" applyFont="1" applyFill="1" applyBorder="1" applyAlignment="1" applyProtection="1">
      <alignment horizontal="center" vertical="center"/>
      <protection hidden="1"/>
    </xf>
    <xf numFmtId="4" fontId="35" fillId="34" borderId="33" xfId="0" applyNumberFormat="1" applyFont="1" applyFill="1" applyBorder="1" applyAlignment="1" applyProtection="1">
      <alignment horizontal="center" vertical="center"/>
      <protection hidden="1"/>
    </xf>
    <xf numFmtId="9" fontId="70" fillId="34" borderId="33" xfId="0" applyNumberFormat="1" applyFont="1" applyFill="1" applyBorder="1" applyAlignment="1" applyProtection="1">
      <alignment horizontal="center" vertical="center"/>
      <protection hidden="1"/>
    </xf>
    <xf numFmtId="166" fontId="34" fillId="34" borderId="33" xfId="0" applyNumberFormat="1" applyFont="1" applyFill="1" applyBorder="1" applyAlignment="1" applyProtection="1">
      <alignment horizontal="center" vertical="center"/>
      <protection hidden="1"/>
    </xf>
    <xf numFmtId="2" fontId="35" fillId="25" borderId="20" xfId="0" applyNumberFormat="1" applyFont="1" applyFill="1" applyBorder="1" applyAlignment="1" applyProtection="1">
      <alignment horizontal="left" vertical="center"/>
      <protection hidden="1"/>
    </xf>
    <xf numFmtId="0" fontId="35" fillId="25" borderId="20" xfId="42" applyFont="1" applyFill="1" applyBorder="1" applyAlignment="1" applyProtection="1">
      <alignment horizontal="center" vertical="center"/>
      <protection hidden="1"/>
    </xf>
    <xf numFmtId="3" fontId="41" fillId="0" borderId="26" xfId="0" applyNumberFormat="1" applyFont="1" applyBorder="1" applyAlignment="1" applyProtection="1">
      <alignment horizontal="center" vertical="center"/>
      <protection locked="0" hidden="1"/>
    </xf>
    <xf numFmtId="0" fontId="40" fillId="0" borderId="50" xfId="0" applyFont="1" applyBorder="1" applyAlignment="1" applyProtection="1">
      <alignment vertical="center" wrapText="1"/>
      <protection hidden="1"/>
    </xf>
    <xf numFmtId="0" fontId="40" fillId="0" borderId="51" xfId="0" applyFont="1" applyBorder="1" applyAlignment="1" applyProtection="1">
      <alignment vertical="center" wrapText="1"/>
      <protection hidden="1"/>
    </xf>
    <xf numFmtId="165" fontId="42" fillId="0" borderId="32" xfId="0" applyNumberFormat="1" applyFont="1" applyBorder="1" applyAlignment="1" applyProtection="1">
      <alignment horizontal="center" vertical="center"/>
      <protection hidden="1"/>
    </xf>
    <xf numFmtId="3" fontId="34" fillId="0" borderId="38" xfId="0" applyNumberFormat="1" applyFont="1" applyBorder="1" applyAlignment="1" applyProtection="1">
      <alignment horizontal="center" vertical="center"/>
      <protection hidden="1"/>
    </xf>
    <xf numFmtId="166" fontId="68" fillId="29" borderId="69" xfId="40" applyNumberFormat="1" applyFont="1" applyFill="1" applyBorder="1" applyAlignment="1" applyProtection="1">
      <alignment horizontal="center" vertical="center"/>
      <protection hidden="1"/>
    </xf>
    <xf numFmtId="166" fontId="38" fillId="0" borderId="122" xfId="40" applyNumberFormat="1" applyFont="1" applyBorder="1" applyAlignment="1" applyProtection="1">
      <alignment horizontal="center" vertical="center"/>
      <protection hidden="1"/>
    </xf>
    <xf numFmtId="166" fontId="38" fillId="0" borderId="100" xfId="40" applyNumberFormat="1" applyFont="1" applyBorder="1" applyAlignment="1" applyProtection="1">
      <alignment horizontal="center" vertical="center"/>
      <protection hidden="1"/>
    </xf>
    <xf numFmtId="166" fontId="38" fillId="0" borderId="69" xfId="40" applyNumberFormat="1" applyFont="1" applyBorder="1" applyAlignment="1" applyProtection="1">
      <alignment horizontal="center" vertical="center"/>
      <protection hidden="1"/>
    </xf>
    <xf numFmtId="3" fontId="68" fillId="38" borderId="73" xfId="40" applyNumberFormat="1" applyFont="1" applyFill="1" applyBorder="1" applyAlignment="1" applyProtection="1">
      <alignment horizontal="center" vertical="center"/>
      <protection hidden="1"/>
    </xf>
    <xf numFmtId="0" fontId="58" fillId="28" borderId="14" xfId="40" applyFont="1" applyFill="1" applyBorder="1" applyAlignment="1" applyProtection="1">
      <alignment vertical="center"/>
      <protection hidden="1"/>
    </xf>
    <xf numFmtId="0" fontId="58" fillId="28" borderId="13" xfId="40" applyFont="1" applyFill="1" applyBorder="1" applyAlignment="1" applyProtection="1">
      <alignment vertical="center"/>
      <protection hidden="1"/>
    </xf>
    <xf numFmtId="0" fontId="58" fillId="28" borderId="73" xfId="40" applyFont="1" applyFill="1" applyBorder="1" applyAlignment="1" applyProtection="1">
      <alignment vertical="center"/>
      <protection hidden="1"/>
    </xf>
    <xf numFmtId="0" fontId="58" fillId="28" borderId="104" xfId="40" applyFont="1" applyFill="1" applyBorder="1" applyAlignment="1" applyProtection="1">
      <alignment vertical="center"/>
      <protection hidden="1"/>
    </xf>
    <xf numFmtId="3" fontId="34" fillId="0" borderId="104" xfId="0" applyNumberFormat="1" applyFont="1" applyBorder="1" applyAlignment="1" applyProtection="1">
      <alignment horizontal="center" vertical="center"/>
      <protection locked="0" hidden="1"/>
    </xf>
    <xf numFmtId="0" fontId="38" fillId="0" borderId="67" xfId="40" applyFont="1" applyBorder="1" applyAlignment="1" applyProtection="1">
      <alignment horizontal="left" vertical="center"/>
      <protection hidden="1"/>
    </xf>
    <xf numFmtId="0" fontId="41" fillId="30" borderId="113" xfId="40" applyFont="1" applyFill="1" applyBorder="1" applyAlignment="1" applyProtection="1">
      <alignment horizontal="left" vertical="center"/>
      <protection hidden="1"/>
    </xf>
    <xf numFmtId="0" fontId="38" fillId="0" borderId="19" xfId="40" applyFont="1" applyBorder="1" applyAlignment="1" applyProtection="1">
      <alignment horizontal="left" vertical="center"/>
      <protection hidden="1"/>
    </xf>
    <xf numFmtId="0" fontId="38" fillId="0" borderId="27" xfId="40" applyFont="1" applyBorder="1" applyAlignment="1" applyProtection="1">
      <alignment horizontal="left" vertical="center"/>
      <protection hidden="1"/>
    </xf>
    <xf numFmtId="3" fontId="34" fillId="0" borderId="12" xfId="0" applyNumberFormat="1" applyFont="1" applyBorder="1" applyAlignment="1" applyProtection="1">
      <alignment horizontal="center" vertical="center"/>
      <protection locked="0" hidden="1"/>
    </xf>
    <xf numFmtId="9" fontId="40" fillId="34" borderId="52" xfId="40" applyNumberFormat="1" applyFont="1" applyFill="1" applyBorder="1" applyAlignment="1" applyProtection="1">
      <alignment horizontal="center" vertical="center"/>
      <protection hidden="1"/>
    </xf>
    <xf numFmtId="9" fontId="40" fillId="34" borderId="37" xfId="40" applyNumberFormat="1" applyFont="1" applyFill="1" applyBorder="1" applyAlignment="1" applyProtection="1">
      <alignment horizontal="center" vertical="center"/>
      <protection hidden="1"/>
    </xf>
    <xf numFmtId="9" fontId="40" fillId="34" borderId="41" xfId="40" applyNumberFormat="1" applyFont="1" applyFill="1" applyBorder="1" applyAlignment="1" applyProtection="1">
      <alignment horizontal="center" vertical="center"/>
      <protection hidden="1"/>
    </xf>
    <xf numFmtId="9" fontId="40" fillId="34" borderId="36" xfId="40" applyNumberFormat="1" applyFont="1" applyFill="1" applyBorder="1" applyAlignment="1" applyProtection="1">
      <alignment horizontal="center" vertical="center"/>
      <protection hidden="1"/>
    </xf>
    <xf numFmtId="165" fontId="40" fillId="0" borderId="104" xfId="40" applyNumberFormat="1" applyFont="1" applyBorder="1" applyAlignment="1" applyProtection="1">
      <alignment horizontal="center" vertical="center"/>
      <protection hidden="1"/>
    </xf>
    <xf numFmtId="166" fontId="42" fillId="0" borderId="29" xfId="0" applyNumberFormat="1" applyFont="1" applyBorder="1" applyAlignment="1" applyProtection="1">
      <alignment horizontal="center" vertical="center"/>
      <protection hidden="1"/>
    </xf>
    <xf numFmtId="166" fontId="42" fillId="0" borderId="33" xfId="0" applyNumberFormat="1" applyFont="1" applyBorder="1" applyAlignment="1" applyProtection="1">
      <alignment horizontal="center" vertical="center"/>
      <protection hidden="1"/>
    </xf>
    <xf numFmtId="166" fontId="42" fillId="0" borderId="102" xfId="0" applyNumberFormat="1" applyFont="1" applyBorder="1" applyAlignment="1" applyProtection="1">
      <alignment horizontal="center" vertical="center"/>
      <protection hidden="1"/>
    </xf>
    <xf numFmtId="0" fontId="42" fillId="0" borderId="39" xfId="40" applyFont="1" applyBorder="1" applyAlignment="1" applyProtection="1">
      <alignment horizontal="left" vertical="center"/>
      <protection hidden="1"/>
    </xf>
    <xf numFmtId="0" fontId="42" fillId="0" borderId="16" xfId="40" applyFont="1" applyBorder="1" applyAlignment="1" applyProtection="1">
      <alignment horizontal="left" vertical="center"/>
      <protection hidden="1"/>
    </xf>
    <xf numFmtId="0" fontId="42" fillId="0" borderId="40" xfId="40" applyFont="1" applyBorder="1" applyAlignment="1" applyProtection="1">
      <alignment horizontal="left" vertical="center" wrapText="1"/>
      <protection hidden="1"/>
    </xf>
    <xf numFmtId="0" fontId="42" fillId="31" borderId="39" xfId="40" applyFont="1" applyFill="1" applyBorder="1" applyAlignment="1" applyProtection="1">
      <alignment horizontal="left" vertical="center"/>
      <protection hidden="1"/>
    </xf>
    <xf numFmtId="0" fontId="42" fillId="31" borderId="16" xfId="40" applyFont="1" applyFill="1" applyBorder="1" applyAlignment="1" applyProtection="1">
      <alignment horizontal="left" vertical="center"/>
      <protection hidden="1"/>
    </xf>
    <xf numFmtId="0" fontId="42" fillId="31" borderId="40" xfId="40" applyFont="1" applyFill="1" applyBorder="1" applyAlignment="1" applyProtection="1">
      <alignment horizontal="left" vertical="center"/>
      <protection hidden="1"/>
    </xf>
    <xf numFmtId="0" fontId="42" fillId="31" borderId="38" xfId="40" applyFont="1" applyFill="1" applyBorder="1" applyAlignment="1" applyProtection="1">
      <alignment horizontal="left" vertical="center"/>
      <protection hidden="1"/>
    </xf>
    <xf numFmtId="0" fontId="42" fillId="0" borderId="67" xfId="40" applyFont="1" applyBorder="1" applyAlignment="1" applyProtection="1">
      <alignment horizontal="left" vertical="center"/>
      <protection hidden="1"/>
    </xf>
    <xf numFmtId="0" fontId="42" fillId="0" borderId="40" xfId="40" applyFont="1" applyBorder="1" applyAlignment="1" applyProtection="1">
      <alignment horizontal="left" vertical="center"/>
      <protection hidden="1"/>
    </xf>
    <xf numFmtId="0" fontId="42" fillId="0" borderId="38" xfId="40" applyFont="1" applyBorder="1" applyAlignment="1" applyProtection="1">
      <alignment horizontal="left" vertical="center" wrapText="1"/>
      <protection hidden="1"/>
    </xf>
    <xf numFmtId="0" fontId="42" fillId="0" borderId="60" xfId="40" applyFont="1" applyBorder="1" applyAlignment="1" applyProtection="1">
      <alignment horizontal="left" vertical="center" wrapText="1"/>
      <protection hidden="1"/>
    </xf>
    <xf numFmtId="0" fontId="42" fillId="30" borderId="113" xfId="0" applyFont="1" applyFill="1" applyBorder="1" applyAlignment="1" applyProtection="1">
      <alignment horizontal="left" vertical="center"/>
      <protection hidden="1"/>
    </xf>
    <xf numFmtId="0" fontId="42" fillId="30" borderId="66" xfId="0" applyFont="1" applyFill="1" applyBorder="1" applyAlignment="1" applyProtection="1">
      <alignment horizontal="left" vertical="center"/>
      <protection hidden="1"/>
    </xf>
    <xf numFmtId="0" fontId="40" fillId="30" borderId="85" xfId="0" applyFont="1" applyFill="1" applyBorder="1" applyAlignment="1" applyProtection="1">
      <alignment horizontal="left" vertical="center"/>
      <protection hidden="1"/>
    </xf>
    <xf numFmtId="0" fontId="40" fillId="31" borderId="113" xfId="0" applyFont="1" applyFill="1" applyBorder="1" applyAlignment="1" applyProtection="1">
      <alignment horizontal="left" vertical="center"/>
      <protection hidden="1"/>
    </xf>
    <xf numFmtId="0" fontId="42" fillId="31" borderId="66" xfId="0" applyFont="1" applyFill="1" applyBorder="1" applyAlignment="1" applyProtection="1">
      <alignment horizontal="left" vertical="center"/>
      <protection hidden="1"/>
    </xf>
    <xf numFmtId="0" fontId="40" fillId="31" borderId="66" xfId="0" applyFont="1" applyFill="1" applyBorder="1" applyAlignment="1" applyProtection="1">
      <alignment horizontal="left" vertical="center"/>
      <protection hidden="1"/>
    </xf>
    <xf numFmtId="0" fontId="42" fillId="31" borderId="85" xfId="0" applyFont="1" applyFill="1" applyBorder="1" applyAlignment="1" applyProtection="1">
      <alignment horizontal="left" vertical="center"/>
      <protection hidden="1"/>
    </xf>
    <xf numFmtId="0" fontId="40" fillId="31" borderId="85" xfId="0" applyFont="1" applyFill="1" applyBorder="1" applyAlignment="1" applyProtection="1">
      <alignment horizontal="left" vertical="center"/>
      <protection hidden="1"/>
    </xf>
    <xf numFmtId="0" fontId="42" fillId="0" borderId="42" xfId="0" applyFont="1" applyBorder="1" applyAlignment="1" applyProtection="1">
      <alignment horizontal="center" vertical="center"/>
      <protection hidden="1"/>
    </xf>
    <xf numFmtId="0" fontId="42" fillId="0" borderId="13" xfId="0" applyFont="1" applyBorder="1" applyAlignment="1" applyProtection="1">
      <alignment horizontal="center" vertical="center"/>
      <protection hidden="1"/>
    </xf>
    <xf numFmtId="0" fontId="80" fillId="39" borderId="12" xfId="0" applyFont="1" applyFill="1" applyBorder="1" applyAlignment="1" applyProtection="1">
      <alignment horizontal="center" vertical="center"/>
      <protection hidden="1"/>
    </xf>
    <xf numFmtId="0" fontId="42" fillId="0" borderId="14" xfId="0" applyFont="1" applyBorder="1" applyAlignment="1" applyProtection="1">
      <alignment horizontal="center" vertical="center"/>
      <protection hidden="1"/>
    </xf>
    <xf numFmtId="0" fontId="42" fillId="0" borderId="101" xfId="0" applyFont="1" applyBorder="1" applyAlignment="1" applyProtection="1">
      <alignment horizontal="center" vertical="center"/>
      <protection hidden="1"/>
    </xf>
    <xf numFmtId="0" fontId="80" fillId="34" borderId="12" xfId="0" applyFont="1" applyFill="1" applyBorder="1" applyAlignment="1" applyProtection="1">
      <alignment horizontal="center" vertical="center"/>
      <protection hidden="1"/>
    </xf>
    <xf numFmtId="0" fontId="40" fillId="39" borderId="12" xfId="0" applyFont="1" applyFill="1" applyBorder="1" applyAlignment="1" applyProtection="1">
      <alignment horizontal="center" vertical="center"/>
      <protection hidden="1"/>
    </xf>
    <xf numFmtId="0" fontId="40" fillId="34" borderId="12" xfId="0" applyFont="1" applyFill="1" applyBorder="1" applyAlignment="1" applyProtection="1">
      <alignment horizontal="center" vertical="center"/>
      <protection hidden="1"/>
    </xf>
    <xf numFmtId="0" fontId="40" fillId="0" borderId="12" xfId="0" applyFont="1" applyBorder="1" applyAlignment="1" applyProtection="1">
      <alignment horizontal="center" vertical="center"/>
      <protection hidden="1"/>
    </xf>
    <xf numFmtId="0" fontId="42" fillId="0" borderId="12" xfId="0" applyFont="1" applyBorder="1" applyAlignment="1" applyProtection="1">
      <alignment horizontal="center" vertical="center"/>
      <protection hidden="1"/>
    </xf>
    <xf numFmtId="0" fontId="42" fillId="31" borderId="101" xfId="0" applyFont="1" applyFill="1" applyBorder="1" applyAlignment="1" applyProtection="1">
      <alignment horizontal="center" vertical="center"/>
      <protection hidden="1"/>
    </xf>
    <xf numFmtId="0" fontId="42" fillId="0" borderId="15" xfId="0" applyFont="1" applyBorder="1" applyAlignment="1" applyProtection="1">
      <alignment horizontal="center" vertical="center"/>
      <protection hidden="1"/>
    </xf>
    <xf numFmtId="0" fontId="42" fillId="0" borderId="105" xfId="0" applyFont="1" applyBorder="1" applyAlignment="1" applyProtection="1">
      <alignment horizontal="center" vertical="center"/>
      <protection hidden="1"/>
    </xf>
    <xf numFmtId="0" fontId="42" fillId="30" borderId="44" xfId="0" applyFont="1" applyFill="1" applyBorder="1" applyAlignment="1" applyProtection="1">
      <alignment horizontal="center" vertical="center"/>
      <protection hidden="1"/>
    </xf>
    <xf numFmtId="0" fontId="42" fillId="30" borderId="14" xfId="0" applyFont="1" applyFill="1" applyBorder="1" applyAlignment="1" applyProtection="1">
      <alignment horizontal="center" vertical="center"/>
      <protection hidden="1"/>
    </xf>
    <xf numFmtId="0" fontId="42" fillId="30" borderId="15" xfId="0" applyFont="1" applyFill="1" applyBorder="1" applyAlignment="1" applyProtection="1">
      <alignment horizontal="center" vertical="center"/>
      <protection hidden="1"/>
    </xf>
    <xf numFmtId="0" fontId="42" fillId="0" borderId="73" xfId="0" applyFont="1" applyBorder="1" applyAlignment="1" applyProtection="1">
      <alignment horizontal="center" vertical="center"/>
      <protection hidden="1"/>
    </xf>
    <xf numFmtId="0" fontId="42" fillId="31" borderId="44" xfId="0" applyFont="1" applyFill="1" applyBorder="1" applyAlignment="1" applyProtection="1">
      <alignment horizontal="center" vertical="center"/>
      <protection hidden="1"/>
    </xf>
    <xf numFmtId="0" fontId="42" fillId="0" borderId="105" xfId="0" applyFont="1" applyBorder="1" applyAlignment="1" applyProtection="1">
      <alignment horizontal="left" vertical="center"/>
      <protection hidden="1"/>
    </xf>
    <xf numFmtId="165" fontId="40" fillId="0" borderId="105" xfId="0" applyNumberFormat="1" applyFont="1" applyBorder="1" applyAlignment="1" applyProtection="1">
      <alignment horizontal="center" vertical="center"/>
      <protection hidden="1"/>
    </xf>
    <xf numFmtId="165" fontId="41" fillId="0" borderId="33" xfId="40" applyNumberFormat="1" applyFont="1" applyBorder="1" applyAlignment="1" applyProtection="1">
      <alignment horizontal="center" vertical="center"/>
      <protection hidden="1"/>
    </xf>
    <xf numFmtId="3" fontId="41" fillId="0" borderId="33" xfId="40" applyNumberFormat="1" applyFont="1" applyBorder="1" applyAlignment="1" applyProtection="1">
      <alignment horizontal="center" vertical="center"/>
      <protection locked="0" hidden="1"/>
    </xf>
    <xf numFmtId="166" fontId="38" fillId="0" borderId="102" xfId="40" applyNumberFormat="1" applyFont="1" applyBorder="1" applyAlignment="1" applyProtection="1">
      <alignment horizontal="center" vertical="center"/>
      <protection hidden="1"/>
    </xf>
    <xf numFmtId="0" fontId="41" fillId="0" borderId="52" xfId="40" applyFont="1" applyBorder="1" applyAlignment="1" applyProtection="1">
      <alignment horizontal="center" vertical="center" wrapText="1"/>
      <protection hidden="1"/>
    </xf>
    <xf numFmtId="3" fontId="41" fillId="0" borderId="36" xfId="40" applyNumberFormat="1" applyFont="1" applyBorder="1" applyAlignment="1" applyProtection="1">
      <alignment horizontal="center" vertical="center"/>
      <protection locked="0" hidden="1"/>
    </xf>
    <xf numFmtId="0" fontId="38" fillId="0" borderId="68" xfId="0" applyFont="1" applyBorder="1" applyAlignment="1" applyProtection="1">
      <alignment vertical="center"/>
      <protection hidden="1"/>
    </xf>
    <xf numFmtId="0" fontId="72" fillId="25" borderId="41" xfId="40" applyFont="1" applyFill="1" applyBorder="1" applyAlignment="1" applyProtection="1">
      <alignment horizontal="center" vertical="center" wrapText="1"/>
      <protection hidden="1"/>
    </xf>
    <xf numFmtId="165" fontId="42" fillId="0" borderId="32" xfId="0" applyNumberFormat="1" applyFont="1" applyBorder="1" applyAlignment="1" applyProtection="1">
      <alignment horizontal="center" vertical="center"/>
      <protection hidden="1"/>
    </xf>
    <xf numFmtId="165" fontId="42" fillId="0" borderId="10" xfId="0" applyNumberFormat="1" applyFont="1" applyBorder="1" applyAlignment="1" applyProtection="1">
      <alignment horizontal="center" vertical="center"/>
      <protection hidden="1"/>
    </xf>
    <xf numFmtId="165" fontId="42" fillId="0" borderId="99" xfId="0" applyNumberFormat="1" applyFont="1" applyBorder="1" applyAlignment="1" applyProtection="1">
      <alignment horizontal="center" vertical="center"/>
      <protection hidden="1"/>
    </xf>
    <xf numFmtId="165" fontId="42" fillId="0" borderId="43" xfId="0" applyNumberFormat="1" applyFont="1" applyBorder="1" applyAlignment="1" applyProtection="1">
      <alignment horizontal="center" vertical="center"/>
      <protection hidden="1"/>
    </xf>
    <xf numFmtId="165" fontId="42" fillId="0" borderId="63" xfId="0" applyNumberFormat="1" applyFont="1" applyBorder="1" applyAlignment="1" applyProtection="1">
      <alignment horizontal="center" vertical="center"/>
      <protection hidden="1"/>
    </xf>
    <xf numFmtId="165" fontId="42" fillId="0" borderId="65" xfId="0" applyNumberFormat="1" applyFont="1" applyBorder="1" applyAlignment="1" applyProtection="1">
      <alignment horizontal="center" vertical="center"/>
      <protection hidden="1"/>
    </xf>
    <xf numFmtId="165" fontId="42" fillId="0" borderId="64" xfId="0" applyNumberFormat="1" applyFont="1" applyBorder="1" applyAlignment="1" applyProtection="1">
      <alignment horizontal="center" vertical="center"/>
      <protection hidden="1"/>
    </xf>
    <xf numFmtId="165" fontId="42" fillId="0" borderId="59" xfId="0" applyNumberFormat="1" applyFont="1" applyBorder="1" applyAlignment="1" applyProtection="1">
      <alignment horizontal="center" vertical="center"/>
      <protection hidden="1"/>
    </xf>
    <xf numFmtId="2" fontId="40" fillId="31" borderId="85" xfId="0" applyNumberFormat="1" applyFont="1" applyFill="1" applyBorder="1" applyAlignment="1" applyProtection="1">
      <alignment horizontal="center" vertical="center" wrapText="1"/>
      <protection hidden="1"/>
    </xf>
    <xf numFmtId="0" fontId="42" fillId="31" borderId="105" xfId="0" applyFont="1" applyFill="1" applyBorder="1" applyAlignment="1" applyProtection="1">
      <alignment horizontal="center" vertical="center"/>
      <protection hidden="1"/>
    </xf>
    <xf numFmtId="165" fontId="40" fillId="31" borderId="105" xfId="0" applyNumberFormat="1" applyFont="1" applyFill="1" applyBorder="1" applyAlignment="1" applyProtection="1">
      <alignment horizontal="center" vertical="center"/>
      <protection hidden="1"/>
    </xf>
    <xf numFmtId="165" fontId="42" fillId="0" borderId="62" xfId="0" applyNumberFormat="1" applyFont="1" applyBorder="1" applyAlignment="1" applyProtection="1">
      <alignment horizontal="center" vertical="center"/>
      <protection hidden="1"/>
    </xf>
    <xf numFmtId="165" fontId="42" fillId="31" borderId="121" xfId="0" applyNumberFormat="1" applyFont="1" applyFill="1" applyBorder="1" applyAlignment="1" applyProtection="1">
      <alignment horizontal="center" vertical="center"/>
      <protection hidden="1"/>
    </xf>
    <xf numFmtId="165" fontId="42" fillId="31" borderId="89" xfId="0" applyNumberFormat="1" applyFont="1" applyFill="1" applyBorder="1" applyAlignment="1" applyProtection="1">
      <alignment horizontal="center" vertical="center"/>
      <protection hidden="1"/>
    </xf>
    <xf numFmtId="165" fontId="42" fillId="31" borderId="94" xfId="0" applyNumberFormat="1" applyFont="1" applyFill="1" applyBorder="1" applyAlignment="1" applyProtection="1">
      <alignment horizontal="center" vertical="center"/>
      <protection hidden="1"/>
    </xf>
    <xf numFmtId="0" fontId="42" fillId="0" borderId="58" xfId="0" applyFont="1" applyBorder="1" applyAlignment="1" applyProtection="1">
      <alignment horizontal="left" vertical="center"/>
      <protection hidden="1"/>
    </xf>
    <xf numFmtId="0" fontId="75" fillId="0" borderId="105" xfId="0" applyFont="1" applyBorder="1" applyAlignment="1" applyProtection="1">
      <alignment horizontal="left" vertical="center"/>
      <protection hidden="1"/>
    </xf>
    <xf numFmtId="165" fontId="42" fillId="0" borderId="10" xfId="0" applyNumberFormat="1" applyFont="1" applyBorder="1" applyAlignment="1" applyProtection="1">
      <alignment horizontal="center" vertical="center"/>
      <protection hidden="1"/>
    </xf>
    <xf numFmtId="3" fontId="41" fillId="0" borderId="30" xfId="0" applyNumberFormat="1" applyFont="1" applyBorder="1" applyAlignment="1" applyProtection="1">
      <alignment horizontal="center" vertical="center"/>
      <protection locked="0" hidden="1"/>
    </xf>
    <xf numFmtId="3" fontId="41" fillId="35" borderId="34" xfId="0" applyNumberFormat="1" applyFont="1" applyFill="1" applyBorder="1" applyAlignment="1" applyProtection="1">
      <alignment horizontal="center" vertical="center"/>
      <protection hidden="1"/>
    </xf>
    <xf numFmtId="3" fontId="41" fillId="35" borderId="10" xfId="0" applyNumberFormat="1" applyFont="1" applyFill="1" applyBorder="1" applyAlignment="1" applyProtection="1">
      <alignment horizontal="center" vertical="center"/>
      <protection hidden="1"/>
    </xf>
    <xf numFmtId="165" fontId="42" fillId="0" borderId="32" xfId="0" applyNumberFormat="1" applyFont="1" applyBorder="1" applyAlignment="1" applyProtection="1">
      <alignment horizontal="center" vertical="center"/>
      <protection hidden="1"/>
    </xf>
    <xf numFmtId="165" fontId="42" fillId="0" borderId="10" xfId="0" applyNumberFormat="1" applyFont="1" applyBorder="1" applyAlignment="1" applyProtection="1">
      <alignment horizontal="center" vertical="center"/>
      <protection hidden="1"/>
    </xf>
    <xf numFmtId="165" fontId="42" fillId="34" borderId="10" xfId="0" applyNumberFormat="1" applyFont="1" applyFill="1" applyBorder="1" applyAlignment="1" applyProtection="1">
      <alignment horizontal="center" vertical="center"/>
      <protection hidden="1"/>
    </xf>
    <xf numFmtId="165" fontId="41" fillId="29" borderId="34" xfId="0" applyNumberFormat="1" applyFont="1" applyFill="1" applyBorder="1" applyAlignment="1" applyProtection="1">
      <alignment horizontal="center" vertical="center"/>
      <protection hidden="1"/>
    </xf>
    <xf numFmtId="0" fontId="40" fillId="30" borderId="73" xfId="0" applyFont="1" applyFill="1" applyBorder="1" applyAlignment="1" applyProtection="1">
      <alignment horizontal="left" vertical="center"/>
      <protection hidden="1"/>
    </xf>
    <xf numFmtId="165" fontId="42" fillId="30" borderId="49" xfId="0" applyNumberFormat="1" applyFont="1" applyFill="1" applyBorder="1" applyAlignment="1" applyProtection="1">
      <alignment horizontal="center" vertical="center"/>
      <protection hidden="1"/>
    </xf>
    <xf numFmtId="165" fontId="42" fillId="30" borderId="95" xfId="0" applyNumberFormat="1" applyFont="1" applyFill="1" applyBorder="1" applyAlignment="1" applyProtection="1">
      <alignment horizontal="center" vertical="center"/>
      <protection hidden="1"/>
    </xf>
    <xf numFmtId="0" fontId="40" fillId="30" borderId="105" xfId="0" applyFont="1" applyFill="1" applyBorder="1" applyAlignment="1" applyProtection="1">
      <alignment horizontal="left" vertical="center"/>
      <protection hidden="1"/>
    </xf>
    <xf numFmtId="165" fontId="42" fillId="30" borderId="51" xfId="0" applyNumberFormat="1" applyFont="1" applyFill="1" applyBorder="1" applyAlignment="1" applyProtection="1">
      <alignment horizontal="center" vertical="center"/>
      <protection hidden="1"/>
    </xf>
    <xf numFmtId="165" fontId="42" fillId="30" borderId="97" xfId="0" applyNumberFormat="1" applyFont="1" applyFill="1" applyBorder="1" applyAlignment="1" applyProtection="1">
      <alignment horizontal="center" vertical="center"/>
      <protection hidden="1"/>
    </xf>
    <xf numFmtId="0" fontId="40" fillId="37" borderId="113" xfId="0" applyFont="1" applyFill="1" applyBorder="1" applyAlignment="1" applyProtection="1">
      <alignment vertical="center" wrapText="1" shrinkToFit="1"/>
      <protection hidden="1"/>
    </xf>
    <xf numFmtId="0" fontId="40" fillId="37" borderId="84" xfId="0" applyFont="1" applyFill="1" applyBorder="1" applyAlignment="1" applyProtection="1">
      <alignment horizontal="left" vertical="center"/>
      <protection hidden="1"/>
    </xf>
    <xf numFmtId="0" fontId="42" fillId="37" borderId="106" xfId="0" applyFont="1" applyFill="1" applyBorder="1" applyAlignment="1" applyProtection="1">
      <alignment horizontal="center" vertical="center"/>
      <protection hidden="1"/>
    </xf>
    <xf numFmtId="165" fontId="40" fillId="37" borderId="73" xfId="0" applyNumberFormat="1" applyFont="1" applyFill="1" applyBorder="1" applyAlignment="1" applyProtection="1">
      <alignment horizontal="center" vertical="center"/>
      <protection hidden="1"/>
    </xf>
    <xf numFmtId="165" fontId="42" fillId="37" borderId="87" xfId="0" applyNumberFormat="1" applyFont="1" applyFill="1" applyBorder="1" applyAlignment="1" applyProtection="1">
      <alignment horizontal="center" vertical="center"/>
      <protection hidden="1"/>
    </xf>
    <xf numFmtId="165" fontId="42" fillId="37" borderId="17" xfId="0" applyNumberFormat="1" applyFont="1" applyFill="1" applyBorder="1" applyAlignment="1" applyProtection="1">
      <alignment horizontal="center" vertical="center"/>
      <protection hidden="1"/>
    </xf>
    <xf numFmtId="165" fontId="42" fillId="37" borderId="84" xfId="0" applyNumberFormat="1" applyFont="1" applyFill="1" applyBorder="1" applyAlignment="1" applyProtection="1">
      <alignment horizontal="center" vertical="center"/>
      <protection hidden="1"/>
    </xf>
    <xf numFmtId="0" fontId="40" fillId="31" borderId="100" xfId="0" applyFont="1" applyFill="1" applyBorder="1" applyAlignment="1" applyProtection="1">
      <alignment horizontal="left" vertical="center"/>
      <protection hidden="1"/>
    </xf>
    <xf numFmtId="0" fontId="40" fillId="31" borderId="97" xfId="0" applyFont="1" applyFill="1" applyBorder="1" applyAlignment="1" applyProtection="1">
      <alignment horizontal="left" vertical="center"/>
      <protection hidden="1"/>
    </xf>
    <xf numFmtId="165" fontId="40" fillId="31" borderId="86" xfId="0" applyNumberFormat="1" applyFont="1" applyFill="1" applyBorder="1" applyAlignment="1" applyProtection="1">
      <alignment horizontal="center" vertical="center"/>
      <protection hidden="1"/>
    </xf>
    <xf numFmtId="165" fontId="40" fillId="31" borderId="34" xfId="0" applyNumberFormat="1" applyFont="1" applyFill="1" applyBorder="1" applyAlignment="1" applyProtection="1">
      <alignment horizontal="center" vertical="center"/>
      <protection hidden="1"/>
    </xf>
    <xf numFmtId="165" fontId="40" fillId="31" borderId="103" xfId="0" applyNumberFormat="1" applyFont="1" applyFill="1" applyBorder="1" applyAlignment="1" applyProtection="1">
      <alignment horizontal="center" vertical="center"/>
      <protection hidden="1"/>
    </xf>
    <xf numFmtId="0" fontId="80" fillId="30" borderId="10" xfId="0" applyFont="1" applyFill="1" applyBorder="1" applyAlignment="1" applyProtection="1">
      <alignment horizontal="center" vertical="center"/>
      <protection hidden="1"/>
    </xf>
    <xf numFmtId="2" fontId="80" fillId="30" borderId="10" xfId="0" applyNumberFormat="1" applyFont="1" applyFill="1" applyBorder="1" applyAlignment="1" applyProtection="1">
      <alignment horizontal="center" vertical="center"/>
      <protection hidden="1"/>
    </xf>
    <xf numFmtId="2" fontId="76" fillId="34" borderId="106" xfId="0" applyNumberFormat="1" applyFont="1" applyFill="1" applyBorder="1" applyAlignment="1" applyProtection="1">
      <alignment horizontal="center" vertical="center"/>
      <protection hidden="1"/>
    </xf>
    <xf numFmtId="0" fontId="78" fillId="34" borderId="106" xfId="0" applyFont="1" applyFill="1" applyBorder="1" applyAlignment="1" applyProtection="1">
      <alignment vertical="center"/>
      <protection hidden="1"/>
    </xf>
    <xf numFmtId="3" fontId="95" fillId="34" borderId="106" xfId="0" applyNumberFormat="1" applyFont="1" applyFill="1" applyBorder="1" applyAlignment="1" applyProtection="1">
      <alignment horizontal="center" vertical="center"/>
      <protection hidden="1"/>
    </xf>
    <xf numFmtId="3" fontId="41" fillId="27" borderId="33" xfId="0" applyNumberFormat="1" applyFont="1" applyFill="1" applyBorder="1" applyAlignment="1" applyProtection="1">
      <alignment horizontal="center" vertical="center"/>
      <protection hidden="1"/>
    </xf>
    <xf numFmtId="3" fontId="41" fillId="0" borderId="33" xfId="0" applyNumberFormat="1" applyFont="1" applyBorder="1" applyAlignment="1" applyProtection="1">
      <alignment horizontal="center" vertical="center"/>
      <protection locked="0" hidden="1"/>
    </xf>
    <xf numFmtId="3" fontId="41" fillId="27" borderId="21" xfId="0" applyNumberFormat="1" applyFont="1" applyFill="1" applyBorder="1" applyAlignment="1" applyProtection="1">
      <alignment horizontal="center" vertical="center"/>
      <protection hidden="1"/>
    </xf>
    <xf numFmtId="3" fontId="41" fillId="27" borderId="23" xfId="0" applyNumberFormat="1" applyFont="1" applyFill="1" applyBorder="1" applyAlignment="1" applyProtection="1">
      <alignment horizontal="center" vertical="center"/>
      <protection hidden="1"/>
    </xf>
    <xf numFmtId="3" fontId="41" fillId="27" borderId="25" xfId="0" applyNumberFormat="1" applyFont="1" applyFill="1" applyBorder="1" applyAlignment="1" applyProtection="1">
      <alignment horizontal="center" vertical="center"/>
      <protection hidden="1"/>
    </xf>
    <xf numFmtId="3" fontId="41" fillId="27" borderId="49" xfId="0" applyNumberFormat="1" applyFont="1" applyFill="1" applyBorder="1" applyAlignment="1" applyProtection="1">
      <alignment horizontal="center" vertical="center"/>
      <protection hidden="1"/>
    </xf>
    <xf numFmtId="3" fontId="41" fillId="27" borderId="50" xfId="0" applyNumberFormat="1" applyFont="1" applyFill="1" applyBorder="1" applyAlignment="1" applyProtection="1">
      <alignment horizontal="center" vertical="center"/>
      <protection hidden="1"/>
    </xf>
    <xf numFmtId="3" fontId="41" fillId="27" borderId="51" xfId="0" applyNumberFormat="1" applyFont="1" applyFill="1" applyBorder="1" applyAlignment="1" applyProtection="1">
      <alignment horizontal="center" vertical="center"/>
      <protection hidden="1"/>
    </xf>
    <xf numFmtId="3" fontId="41" fillId="0" borderId="34" xfId="0" applyNumberFormat="1" applyFont="1" applyBorder="1" applyAlignment="1" applyProtection="1">
      <alignment horizontal="center" vertical="center"/>
      <protection locked="0" hidden="1"/>
    </xf>
    <xf numFmtId="0" fontId="35" fillId="25" borderId="10" xfId="0" applyFont="1" applyFill="1" applyBorder="1" applyAlignment="1" applyProtection="1">
      <alignment horizontal="center" vertical="center"/>
      <protection hidden="1"/>
    </xf>
    <xf numFmtId="0" fontId="41" fillId="25" borderId="10" xfId="0" applyFont="1" applyFill="1" applyBorder="1" applyAlignment="1" applyProtection="1">
      <alignment horizontal="left" vertical="center"/>
      <protection hidden="1"/>
    </xf>
    <xf numFmtId="0" fontId="63" fillId="35" borderId="10" xfId="0" applyFont="1" applyFill="1" applyBorder="1" applyAlignment="1" applyProtection="1">
      <alignment horizontal="center" vertical="center"/>
      <protection hidden="1"/>
    </xf>
    <xf numFmtId="0" fontId="41" fillId="0" borderId="32" xfId="40" applyFont="1" applyBorder="1" applyAlignment="1" applyProtection="1">
      <alignment horizontal="center" vertical="center" wrapText="1"/>
      <protection hidden="1"/>
    </xf>
    <xf numFmtId="0" fontId="72" fillId="25" borderId="30" xfId="40" applyFont="1" applyFill="1" applyBorder="1" applyAlignment="1" applyProtection="1">
      <alignment horizontal="center" vertical="center" wrapText="1"/>
      <protection hidden="1"/>
    </xf>
    <xf numFmtId="3" fontId="41" fillId="0" borderId="32" xfId="40" applyNumberFormat="1" applyFont="1" applyBorder="1" applyAlignment="1" applyProtection="1">
      <alignment horizontal="center" vertical="center"/>
      <protection locked="0" hidden="1"/>
    </xf>
    <xf numFmtId="166" fontId="38" fillId="0" borderId="54" xfId="40" applyNumberFormat="1" applyFont="1" applyBorder="1" applyAlignment="1" applyProtection="1">
      <alignment horizontal="center" vertical="center"/>
      <protection hidden="1"/>
    </xf>
    <xf numFmtId="0" fontId="42" fillId="29" borderId="67" xfId="0" applyFont="1" applyFill="1" applyBorder="1" applyAlignment="1" applyProtection="1">
      <alignment horizontal="center" vertical="center"/>
      <protection hidden="1"/>
    </xf>
    <xf numFmtId="0" fontId="40" fillId="29" borderId="68" xfId="0" applyFont="1" applyFill="1" applyBorder="1" applyAlignment="1" applyProtection="1">
      <alignment horizontal="center" vertical="center"/>
      <protection hidden="1"/>
    </xf>
    <xf numFmtId="0" fontId="42" fillId="29" borderId="68" xfId="0" applyFont="1" applyFill="1" applyBorder="1" applyAlignment="1" applyProtection="1">
      <alignment vertical="center"/>
      <protection hidden="1"/>
    </xf>
    <xf numFmtId="3" fontId="75" fillId="29" borderId="68" xfId="0" applyNumberFormat="1" applyFont="1" applyFill="1" applyBorder="1" applyAlignment="1" applyProtection="1">
      <alignment horizontal="center" vertical="center"/>
      <protection hidden="1"/>
    </xf>
    <xf numFmtId="0" fontId="42" fillId="29" borderId="69" xfId="0" applyFont="1" applyFill="1" applyBorder="1" applyAlignment="1" applyProtection="1">
      <alignment vertical="center"/>
      <protection hidden="1"/>
    </xf>
    <xf numFmtId="0" fontId="42" fillId="30" borderId="105" xfId="0" applyFont="1" applyFill="1" applyBorder="1" applyAlignment="1" applyProtection="1">
      <alignment horizontal="left" vertical="center"/>
      <protection hidden="1"/>
    </xf>
    <xf numFmtId="0" fontId="42" fillId="30" borderId="104" xfId="0" applyFont="1" applyFill="1" applyBorder="1" applyAlignment="1" applyProtection="1">
      <alignment horizontal="left" vertical="center"/>
      <protection hidden="1"/>
    </xf>
    <xf numFmtId="1" fontId="63" fillId="24" borderId="40" xfId="0" applyNumberFormat="1" applyFont="1" applyFill="1" applyBorder="1" applyAlignment="1" applyProtection="1">
      <alignment horizontal="center" vertical="center" wrapText="1"/>
      <protection hidden="1"/>
    </xf>
    <xf numFmtId="0" fontId="34" fillId="26" borderId="30" xfId="0" applyFont="1" applyFill="1" applyBorder="1" applyAlignment="1" applyProtection="1">
      <alignment vertical="center"/>
      <protection hidden="1"/>
    </xf>
    <xf numFmtId="0" fontId="34" fillId="26" borderId="32" xfId="0" applyFont="1" applyFill="1" applyBorder="1" applyAlignment="1" applyProtection="1">
      <alignment vertical="center"/>
      <protection hidden="1"/>
    </xf>
    <xf numFmtId="165" fontId="42" fillId="30" borderId="53" xfId="0" applyNumberFormat="1" applyFont="1" applyFill="1" applyBorder="1" applyAlignment="1" applyProtection="1">
      <alignment horizontal="center" vertical="center"/>
      <protection hidden="1"/>
    </xf>
    <xf numFmtId="165" fontId="42" fillId="30" borderId="100" xfId="0" applyNumberFormat="1" applyFont="1" applyFill="1" applyBorder="1" applyAlignment="1" applyProtection="1">
      <alignment horizontal="center" vertical="center"/>
      <protection hidden="1"/>
    </xf>
    <xf numFmtId="165" fontId="42" fillId="30" borderId="50" xfId="0" applyNumberFormat="1" applyFont="1" applyFill="1" applyBorder="1" applyAlignment="1" applyProtection="1">
      <alignment horizontal="center" vertical="center"/>
      <protection hidden="1"/>
    </xf>
    <xf numFmtId="165" fontId="42" fillId="30" borderId="96" xfId="0" applyNumberFormat="1" applyFont="1" applyFill="1" applyBorder="1" applyAlignment="1" applyProtection="1">
      <alignment horizontal="center" vertical="center"/>
      <protection hidden="1"/>
    </xf>
    <xf numFmtId="0" fontId="42" fillId="30" borderId="13" xfId="0" applyFont="1" applyFill="1" applyBorder="1" applyAlignment="1" applyProtection="1">
      <alignment horizontal="center" vertical="center"/>
      <protection hidden="1"/>
    </xf>
    <xf numFmtId="165" fontId="42" fillId="44" borderId="50" xfId="0" applyNumberFormat="1" applyFont="1" applyFill="1" applyBorder="1" applyAlignment="1" applyProtection="1">
      <alignment horizontal="center" vertical="center"/>
      <protection hidden="1"/>
    </xf>
    <xf numFmtId="165" fontId="42" fillId="44" borderId="96" xfId="0" applyNumberFormat="1" applyFont="1" applyFill="1" applyBorder="1" applyAlignment="1" applyProtection="1">
      <alignment horizontal="center" vertical="center"/>
      <protection hidden="1"/>
    </xf>
    <xf numFmtId="165" fontId="42" fillId="44" borderId="10" xfId="0" applyNumberFormat="1" applyFont="1" applyFill="1" applyBorder="1" applyAlignment="1" applyProtection="1">
      <alignment horizontal="center" vertical="center"/>
      <protection hidden="1"/>
    </xf>
    <xf numFmtId="165" fontId="42" fillId="44" borderId="86" xfId="0" applyNumberFormat="1" applyFont="1" applyFill="1" applyBorder="1" applyAlignment="1" applyProtection="1">
      <alignment horizontal="center" vertical="center"/>
      <protection hidden="1"/>
    </xf>
    <xf numFmtId="165" fontId="42" fillId="44" borderId="20" xfId="0" applyNumberFormat="1" applyFont="1" applyFill="1" applyBorder="1" applyAlignment="1" applyProtection="1">
      <alignment horizontal="center" vertical="center"/>
      <protection hidden="1"/>
    </xf>
    <xf numFmtId="165" fontId="42" fillId="44" borderId="21" xfId="0" applyNumberFormat="1" applyFont="1" applyFill="1" applyBorder="1" applyAlignment="1" applyProtection="1">
      <alignment horizontal="center" vertical="center"/>
      <protection hidden="1"/>
    </xf>
    <xf numFmtId="165" fontId="42" fillId="44" borderId="34" xfId="0" applyNumberFormat="1" applyFont="1" applyFill="1" applyBorder="1" applyAlignment="1" applyProtection="1">
      <alignment horizontal="center" vertical="center"/>
      <protection hidden="1"/>
    </xf>
    <xf numFmtId="165" fontId="42" fillId="44" borderId="23" xfId="0" applyNumberFormat="1" applyFont="1" applyFill="1" applyBorder="1" applyAlignment="1" applyProtection="1">
      <alignment horizontal="center" vertical="center"/>
      <protection hidden="1"/>
    </xf>
    <xf numFmtId="0" fontId="87" fillId="30" borderId="73" xfId="0" applyFont="1" applyFill="1" applyBorder="1" applyAlignment="1" applyProtection="1">
      <alignment horizontal="left" vertical="center"/>
      <protection hidden="1"/>
    </xf>
    <xf numFmtId="0" fontId="41" fillId="35" borderId="10" xfId="0" applyFont="1" applyFill="1" applyBorder="1" applyAlignment="1" applyProtection="1">
      <alignment horizontal="left" vertical="center"/>
      <protection hidden="1"/>
    </xf>
    <xf numFmtId="0" fontId="35" fillId="35" borderId="10" xfId="0" applyFont="1" applyFill="1" applyBorder="1" applyAlignment="1" applyProtection="1">
      <alignment horizontal="center" vertical="center"/>
      <protection hidden="1"/>
    </xf>
    <xf numFmtId="165" fontId="34" fillId="35" borderId="10" xfId="0" applyNumberFormat="1" applyFont="1" applyFill="1" applyBorder="1" applyAlignment="1" applyProtection="1">
      <alignment horizontal="center" vertical="center"/>
      <protection hidden="1"/>
    </xf>
    <xf numFmtId="165" fontId="34" fillId="35" borderId="16" xfId="0" applyNumberFormat="1" applyFont="1" applyFill="1" applyBorder="1" applyAlignment="1" applyProtection="1">
      <alignment horizontal="center" vertical="center"/>
      <protection hidden="1"/>
    </xf>
    <xf numFmtId="166" fontId="35" fillId="35" borderId="50" xfId="0" applyNumberFormat="1" applyFont="1" applyFill="1" applyBorder="1" applyAlignment="1" applyProtection="1">
      <alignment horizontal="center" vertical="center"/>
      <protection hidden="1"/>
    </xf>
    <xf numFmtId="1" fontId="34" fillId="35" borderId="23" xfId="0" applyNumberFormat="1" applyFont="1" applyFill="1" applyBorder="1" applyAlignment="1" applyProtection="1">
      <alignment horizontal="center" vertical="center"/>
      <protection hidden="1"/>
    </xf>
    <xf numFmtId="0" fontId="40" fillId="34" borderId="73" xfId="0" applyFont="1" applyFill="1" applyBorder="1" applyAlignment="1" applyProtection="1">
      <alignment horizontal="left" vertical="center"/>
      <protection hidden="1"/>
    </xf>
    <xf numFmtId="0" fontId="34" fillId="0" borderId="0" xfId="42" applyFont="1" applyBorder="1" applyAlignment="1" applyProtection="1">
      <alignment vertical="center"/>
      <protection hidden="1"/>
    </xf>
    <xf numFmtId="2" fontId="35" fillId="0" borderId="0" xfId="0" applyNumberFormat="1" applyFont="1" applyBorder="1" applyAlignment="1" applyProtection="1">
      <alignment horizontal="left" vertical="center"/>
      <protection hidden="1"/>
    </xf>
    <xf numFmtId="0" fontId="35" fillId="0" borderId="0" xfId="42" applyFont="1" applyBorder="1" applyAlignment="1" applyProtection="1">
      <alignment horizontal="center" vertical="center"/>
      <protection hidden="1"/>
    </xf>
    <xf numFmtId="165" fontId="34" fillId="0" borderId="0" xfId="0" applyNumberFormat="1" applyFont="1" applyBorder="1" applyAlignment="1" applyProtection="1">
      <alignment horizontal="center" vertical="center"/>
      <protection hidden="1"/>
    </xf>
    <xf numFmtId="0" fontId="1" fillId="0" borderId="0" xfId="29" applyFont="1" applyBorder="1" applyAlignment="1" applyProtection="1">
      <alignment horizontal="left" vertical="center"/>
      <protection hidden="1"/>
    </xf>
    <xf numFmtId="0" fontId="42" fillId="0" borderId="113" xfId="0" applyFont="1" applyBorder="1" applyAlignment="1" applyProtection="1">
      <alignment horizontal="center" vertical="center"/>
      <protection hidden="1"/>
    </xf>
    <xf numFmtId="0" fontId="42" fillId="0" borderId="106" xfId="0" applyFont="1" applyBorder="1" applyAlignment="1" applyProtection="1">
      <alignment horizontal="right" vertical="center"/>
      <protection hidden="1"/>
    </xf>
    <xf numFmtId="0" fontId="42" fillId="0" borderId="106" xfId="0" applyFont="1" applyBorder="1" applyAlignment="1" applyProtection="1">
      <alignment vertical="center"/>
      <protection hidden="1"/>
    </xf>
    <xf numFmtId="0" fontId="42" fillId="0" borderId="88" xfId="0" applyFont="1" applyBorder="1" applyAlignment="1" applyProtection="1">
      <alignment vertical="center"/>
      <protection hidden="1"/>
    </xf>
    <xf numFmtId="3" fontId="41" fillId="27" borderId="86" xfId="0" applyNumberFormat="1" applyFont="1" applyFill="1" applyBorder="1" applyAlignment="1" applyProtection="1">
      <alignment horizontal="center" vertical="center"/>
      <protection hidden="1"/>
    </xf>
    <xf numFmtId="3" fontId="34" fillId="0" borderId="21" xfId="0" applyNumberFormat="1" applyFont="1" applyBorder="1" applyAlignment="1" applyProtection="1">
      <alignment horizontal="center" vertical="center"/>
      <protection hidden="1"/>
    </xf>
    <xf numFmtId="3" fontId="34" fillId="0" borderId="23" xfId="0" applyNumberFormat="1" applyFont="1" applyBorder="1" applyAlignment="1" applyProtection="1">
      <alignment horizontal="center" vertical="center"/>
      <protection hidden="1"/>
    </xf>
    <xf numFmtId="3" fontId="34" fillId="0" borderId="25" xfId="0" applyNumberFormat="1" applyFont="1" applyBorder="1" applyAlignment="1" applyProtection="1">
      <alignment horizontal="center" vertical="center"/>
      <protection hidden="1"/>
    </xf>
    <xf numFmtId="3" fontId="34" fillId="0" borderId="37" xfId="0" applyNumberFormat="1" applyFont="1" applyBorder="1" applyAlignment="1" applyProtection="1">
      <alignment horizontal="center" vertical="center"/>
      <protection hidden="1"/>
    </xf>
    <xf numFmtId="3" fontId="41" fillId="27" borderId="57" xfId="0" applyNumberFormat="1" applyFont="1" applyFill="1" applyBorder="1" applyAlignment="1" applyProtection="1">
      <alignment horizontal="center" vertical="center"/>
      <protection hidden="1"/>
    </xf>
    <xf numFmtId="3" fontId="41" fillId="0" borderId="102" xfId="0" applyNumberFormat="1" applyFont="1" applyBorder="1" applyAlignment="1" applyProtection="1">
      <alignment horizontal="center" vertical="center"/>
      <protection locked="0" hidden="1"/>
    </xf>
    <xf numFmtId="3" fontId="41" fillId="27" borderId="52" xfId="0" applyNumberFormat="1" applyFont="1" applyFill="1" applyBorder="1" applyAlignment="1" applyProtection="1">
      <alignment horizontal="center" vertical="center"/>
      <protection hidden="1"/>
    </xf>
    <xf numFmtId="3" fontId="41" fillId="27" borderId="55" xfId="0" applyNumberFormat="1" applyFont="1" applyFill="1" applyBorder="1" applyAlignment="1" applyProtection="1">
      <alignment horizontal="center" vertical="center"/>
      <protection hidden="1"/>
    </xf>
    <xf numFmtId="3" fontId="41" fillId="27" borderId="53" xfId="0" applyNumberFormat="1" applyFont="1" applyFill="1" applyBorder="1" applyAlignment="1" applyProtection="1">
      <alignment horizontal="center" vertical="center"/>
      <protection hidden="1"/>
    </xf>
    <xf numFmtId="3" fontId="41" fillId="27" borderId="56" xfId="0" applyNumberFormat="1" applyFont="1" applyFill="1" applyBorder="1" applyAlignment="1" applyProtection="1">
      <alignment horizontal="center" vertical="center"/>
      <protection hidden="1"/>
    </xf>
    <xf numFmtId="0" fontId="60" fillId="24" borderId="29" xfId="0" applyFont="1" applyFill="1" applyBorder="1" applyAlignment="1" applyProtection="1">
      <alignment horizontal="center"/>
      <protection hidden="1"/>
    </xf>
    <xf numFmtId="3" fontId="41" fillId="27" borderId="43" xfId="0" applyNumberFormat="1" applyFont="1" applyFill="1" applyBorder="1" applyAlignment="1" applyProtection="1">
      <alignment horizontal="center" vertical="center"/>
      <protection hidden="1"/>
    </xf>
    <xf numFmtId="3" fontId="95" fillId="34" borderId="95" xfId="0" applyNumberFormat="1" applyFont="1" applyFill="1" applyBorder="1" applyAlignment="1" applyProtection="1">
      <alignment horizontal="center" vertical="center"/>
      <protection hidden="1"/>
    </xf>
    <xf numFmtId="3" fontId="34" fillId="34" borderId="102" xfId="0" applyNumberFormat="1" applyFont="1" applyFill="1" applyBorder="1" applyAlignment="1" applyProtection="1">
      <alignment horizontal="center" vertical="center"/>
      <protection hidden="1"/>
    </xf>
    <xf numFmtId="0" fontId="40" fillId="31" borderId="50" xfId="0" applyFont="1" applyFill="1" applyBorder="1" applyAlignment="1" applyProtection="1">
      <alignment vertical="center" wrapText="1"/>
      <protection hidden="1"/>
    </xf>
    <xf numFmtId="165" fontId="34" fillId="31" borderId="89" xfId="0" applyNumberFormat="1" applyFont="1" applyFill="1" applyBorder="1" applyAlignment="1" applyProtection="1">
      <alignment horizontal="center" vertical="center"/>
      <protection hidden="1"/>
    </xf>
    <xf numFmtId="0" fontId="42" fillId="0" borderId="85" xfId="0" applyFont="1" applyBorder="1" applyAlignment="1" applyProtection="1">
      <alignment horizontal="center" vertical="center"/>
      <protection hidden="1"/>
    </xf>
    <xf numFmtId="0" fontId="40" fillId="0" borderId="113" xfId="0" applyFont="1" applyBorder="1" applyAlignment="1" applyProtection="1">
      <alignment horizontal="center" vertical="center"/>
      <protection hidden="1"/>
    </xf>
    <xf numFmtId="165" fontId="42" fillId="0" borderId="10" xfId="0" applyNumberFormat="1" applyFont="1" applyBorder="1" applyAlignment="1" applyProtection="1">
      <alignment horizontal="center" vertical="center"/>
      <protection hidden="1"/>
    </xf>
    <xf numFmtId="165" fontId="42" fillId="0" borderId="32" xfId="0" applyNumberFormat="1" applyFont="1" applyBorder="1" applyAlignment="1" applyProtection="1">
      <alignment horizontal="center" vertical="center"/>
      <protection hidden="1"/>
    </xf>
    <xf numFmtId="165" fontId="42" fillId="0" borderId="32" xfId="0" applyNumberFormat="1" applyFont="1" applyBorder="1" applyAlignment="1" applyProtection="1">
      <alignment horizontal="center" vertical="center"/>
      <protection hidden="1"/>
    </xf>
    <xf numFmtId="165" fontId="42" fillId="0" borderId="10" xfId="0" applyNumberFormat="1" applyFont="1" applyBorder="1" applyAlignment="1" applyProtection="1">
      <alignment horizontal="center" vertical="center"/>
      <protection hidden="1"/>
    </xf>
    <xf numFmtId="0" fontId="42" fillId="31" borderId="19" xfId="0" applyFont="1" applyFill="1" applyBorder="1" applyAlignment="1" applyProtection="1">
      <alignment horizontal="center" vertical="center"/>
      <protection hidden="1"/>
    </xf>
    <xf numFmtId="0" fontId="42" fillId="31" borderId="22" xfId="0" applyFont="1" applyFill="1" applyBorder="1" applyAlignment="1" applyProtection="1">
      <alignment horizontal="center" vertical="center"/>
      <protection hidden="1"/>
    </xf>
    <xf numFmtId="0" fontId="42" fillId="31" borderId="27" xfId="0" applyFont="1" applyFill="1" applyBorder="1" applyAlignment="1" applyProtection="1">
      <alignment horizontal="center" vertical="center"/>
      <protection hidden="1"/>
    </xf>
    <xf numFmtId="165" fontId="42" fillId="0" borderId="16" xfId="0" applyNumberFormat="1" applyFont="1" applyBorder="1" applyAlignment="1" applyProtection="1">
      <alignment horizontal="center" vertical="center"/>
      <protection hidden="1"/>
    </xf>
    <xf numFmtId="165" fontId="42" fillId="0" borderId="40" xfId="0" applyNumberFormat="1" applyFont="1" applyBorder="1" applyAlignment="1" applyProtection="1">
      <alignment horizontal="center" vertical="center"/>
      <protection hidden="1"/>
    </xf>
    <xf numFmtId="165" fontId="42" fillId="0" borderId="39" xfId="0" applyNumberFormat="1" applyFont="1" applyBorder="1" applyAlignment="1" applyProtection="1">
      <alignment horizontal="center" vertical="center"/>
      <protection hidden="1"/>
    </xf>
    <xf numFmtId="0" fontId="40" fillId="30" borderId="70" xfId="0" applyFont="1" applyFill="1" applyBorder="1" applyAlignment="1" applyProtection="1">
      <alignment vertical="center"/>
      <protection hidden="1"/>
    </xf>
    <xf numFmtId="0" fontId="42" fillId="30" borderId="95" xfId="0" applyFont="1" applyFill="1" applyBorder="1" applyAlignment="1" applyProtection="1">
      <alignment horizontal="left" vertical="center"/>
      <protection hidden="1"/>
    </xf>
    <xf numFmtId="0" fontId="42" fillId="30" borderId="65" xfId="0" quotePrefix="1" applyFont="1" applyFill="1" applyBorder="1" applyAlignment="1" applyProtection="1">
      <alignment horizontal="center" vertical="center"/>
      <protection hidden="1"/>
    </xf>
    <xf numFmtId="166" fontId="42" fillId="30" borderId="86" xfId="0" applyNumberFormat="1" applyFont="1" applyFill="1" applyBorder="1" applyAlignment="1" applyProtection="1">
      <alignment horizontal="center" vertical="center"/>
      <protection hidden="1"/>
    </xf>
    <xf numFmtId="166" fontId="42" fillId="30" borderId="20" xfId="0" applyNumberFormat="1" applyFont="1" applyFill="1" applyBorder="1" applyAlignment="1" applyProtection="1">
      <alignment horizontal="center" vertical="center"/>
      <protection hidden="1"/>
    </xf>
    <xf numFmtId="166" fontId="42" fillId="30" borderId="21" xfId="0" applyNumberFormat="1" applyFont="1" applyFill="1" applyBorder="1" applyAlignment="1" applyProtection="1">
      <alignment horizontal="center" vertical="center"/>
      <protection hidden="1"/>
    </xf>
    <xf numFmtId="0" fontId="40" fillId="30" borderId="59" xfId="0" applyFont="1" applyFill="1" applyBorder="1" applyAlignment="1" applyProtection="1">
      <alignment vertical="center"/>
      <protection hidden="1"/>
    </xf>
    <xf numFmtId="0" fontId="42" fillId="30" borderId="97" xfId="0" applyFont="1" applyFill="1" applyBorder="1" applyAlignment="1" applyProtection="1">
      <alignment horizontal="left" vertical="center"/>
      <protection hidden="1"/>
    </xf>
    <xf numFmtId="0" fontId="42" fillId="30" borderId="64" xfId="0" quotePrefix="1" applyFont="1" applyFill="1" applyBorder="1" applyAlignment="1" applyProtection="1">
      <alignment horizontal="center" vertical="center"/>
      <protection hidden="1"/>
    </xf>
    <xf numFmtId="166" fontId="42" fillId="30" borderId="103" xfId="0" applyNumberFormat="1" applyFont="1" applyFill="1" applyBorder="1" applyAlignment="1" applyProtection="1">
      <alignment horizontal="center" vertical="center"/>
      <protection hidden="1"/>
    </xf>
    <xf numFmtId="166" fontId="42" fillId="30" borderId="11" xfId="0" applyNumberFormat="1" applyFont="1" applyFill="1" applyBorder="1" applyAlignment="1" applyProtection="1">
      <alignment horizontal="center" vertical="center"/>
      <protection hidden="1"/>
    </xf>
    <xf numFmtId="166" fontId="42" fillId="30" borderId="25" xfId="0" applyNumberFormat="1" applyFont="1" applyFill="1" applyBorder="1" applyAlignment="1" applyProtection="1">
      <alignment horizontal="center" vertical="center"/>
      <protection hidden="1"/>
    </xf>
    <xf numFmtId="3" fontId="41" fillId="0" borderId="94" xfId="0" applyNumberFormat="1" applyFont="1" applyBorder="1" applyAlignment="1" applyProtection="1">
      <alignment horizontal="center" vertical="center"/>
      <protection locked="0" hidden="1"/>
    </xf>
    <xf numFmtId="0" fontId="58" fillId="28" borderId="95" xfId="40" applyFont="1" applyFill="1" applyBorder="1" applyAlignment="1" applyProtection="1">
      <alignment horizontal="center" vertical="center" wrapText="1"/>
      <protection hidden="1"/>
    </xf>
    <xf numFmtId="9" fontId="81" fillId="0" borderId="97" xfId="40" applyNumberFormat="1" applyFont="1" applyBorder="1" applyAlignment="1" applyProtection="1">
      <alignment horizontal="center" vertical="center" wrapText="1"/>
      <protection hidden="1"/>
    </xf>
    <xf numFmtId="0" fontId="75" fillId="0" borderId="13" xfId="0" applyFont="1" applyBorder="1" applyAlignment="1" applyProtection="1">
      <alignment vertical="center"/>
      <protection hidden="1"/>
    </xf>
    <xf numFmtId="0" fontId="58" fillId="39" borderId="12" xfId="0" applyFont="1" applyFill="1" applyBorder="1" applyAlignment="1" applyProtection="1">
      <alignment horizontal="center" vertical="center" wrapText="1"/>
      <protection hidden="1"/>
    </xf>
    <xf numFmtId="0" fontId="58" fillId="39" borderId="73" xfId="40" applyFont="1" applyFill="1" applyBorder="1" applyAlignment="1" applyProtection="1">
      <alignment horizontal="center" vertical="center" wrapText="1"/>
      <protection hidden="1"/>
    </xf>
    <xf numFmtId="0" fontId="58" fillId="39" borderId="88" xfId="40" applyFont="1" applyFill="1" applyBorder="1" applyAlignment="1" applyProtection="1">
      <alignment horizontal="center" vertical="center" wrapText="1"/>
      <protection hidden="1"/>
    </xf>
    <xf numFmtId="165" fontId="41" fillId="0" borderId="65" xfId="40" applyNumberFormat="1" applyFont="1" applyBorder="1" applyAlignment="1" applyProtection="1">
      <alignment horizontal="center" vertical="center"/>
      <protection hidden="1"/>
    </xf>
    <xf numFmtId="165" fontId="41" fillId="0" borderId="63" xfId="40" applyNumberFormat="1" applyFont="1" applyBorder="1" applyAlignment="1" applyProtection="1">
      <alignment horizontal="center" vertical="center"/>
      <protection hidden="1"/>
    </xf>
    <xf numFmtId="165" fontId="41" fillId="0" borderId="64" xfId="40" applyNumberFormat="1" applyFont="1" applyBorder="1" applyAlignment="1" applyProtection="1">
      <alignment horizontal="center" vertical="center"/>
      <protection hidden="1"/>
    </xf>
    <xf numFmtId="3" fontId="34" fillId="0" borderId="44" xfId="0" applyNumberFormat="1" applyFont="1" applyBorder="1" applyAlignment="1" applyProtection="1">
      <alignment horizontal="center" vertical="center"/>
      <protection locked="0" hidden="1"/>
    </xf>
    <xf numFmtId="3" fontId="34" fillId="0" borderId="14" xfId="0" applyNumberFormat="1" applyFont="1" applyBorder="1" applyAlignment="1" applyProtection="1">
      <alignment horizontal="center" vertical="center"/>
      <protection locked="0" hidden="1"/>
    </xf>
    <xf numFmtId="0" fontId="38" fillId="31" borderId="50" xfId="40" applyFont="1" applyFill="1" applyBorder="1" applyAlignment="1" applyProtection="1">
      <alignment horizontal="left" vertical="center"/>
      <protection hidden="1"/>
    </xf>
    <xf numFmtId="0" fontId="38" fillId="31" borderId="56" xfId="40" applyFont="1" applyFill="1" applyBorder="1" applyAlignment="1" applyProtection="1">
      <alignment horizontal="left" vertical="center"/>
      <protection hidden="1"/>
    </xf>
    <xf numFmtId="165" fontId="42" fillId="0" borderId="10" xfId="0" applyNumberFormat="1" applyFont="1" applyBorder="1" applyAlignment="1" applyProtection="1">
      <alignment horizontal="center" vertical="center"/>
      <protection hidden="1"/>
    </xf>
    <xf numFmtId="165" fontId="42" fillId="0" borderId="32" xfId="0" applyNumberFormat="1" applyFont="1" applyBorder="1" applyAlignment="1" applyProtection="1">
      <alignment horizontal="center" vertical="center"/>
      <protection hidden="1"/>
    </xf>
    <xf numFmtId="165" fontId="42" fillId="31" borderId="50" xfId="0" applyNumberFormat="1" applyFont="1" applyFill="1" applyBorder="1" applyAlignment="1" applyProtection="1">
      <alignment horizontal="center" vertical="center"/>
      <protection hidden="1"/>
    </xf>
    <xf numFmtId="165" fontId="42" fillId="31" borderId="96" xfId="0" applyNumberFormat="1" applyFont="1" applyFill="1" applyBorder="1" applyAlignment="1" applyProtection="1">
      <alignment horizontal="center" vertical="center"/>
      <protection hidden="1"/>
    </xf>
    <xf numFmtId="0" fontId="60" fillId="35" borderId="10" xfId="0" applyFont="1" applyFill="1" applyBorder="1" applyAlignment="1" applyProtection="1">
      <alignment horizontal="center"/>
      <protection hidden="1"/>
    </xf>
    <xf numFmtId="0" fontId="87" fillId="0" borderId="77" xfId="41" applyFont="1" applyBorder="1" applyAlignment="1" applyProtection="1">
      <alignment vertical="center"/>
      <protection hidden="1"/>
    </xf>
    <xf numFmtId="0" fontId="86" fillId="0" borderId="67" xfId="0" applyFont="1" applyBorder="1" applyAlignment="1" applyProtection="1">
      <alignment vertical="center"/>
      <protection hidden="1"/>
    </xf>
    <xf numFmtId="0" fontId="86" fillId="0" borderId="68" xfId="0" applyFont="1" applyBorder="1" applyAlignment="1" applyProtection="1">
      <alignment vertical="center"/>
      <protection hidden="1"/>
    </xf>
    <xf numFmtId="3" fontId="34" fillId="0" borderId="55" xfId="0" applyNumberFormat="1" applyFont="1" applyBorder="1" applyAlignment="1" applyProtection="1">
      <alignment horizontal="center" vertical="center"/>
      <protection locked="0" hidden="1"/>
    </xf>
    <xf numFmtId="0" fontId="38" fillId="0" borderId="69" xfId="0" applyFont="1" applyBorder="1" applyAlignment="1" applyProtection="1">
      <alignment vertical="center"/>
      <protection hidden="1"/>
    </xf>
    <xf numFmtId="0" fontId="42" fillId="0" borderId="28" xfId="40" applyFont="1" applyBorder="1" applyAlignment="1" applyProtection="1">
      <alignment horizontal="left" vertical="center"/>
      <protection hidden="1"/>
    </xf>
    <xf numFmtId="0" fontId="42" fillId="0" borderId="39" xfId="0" applyFont="1" applyBorder="1" applyAlignment="1" applyProtection="1">
      <alignment horizontal="center" vertical="center"/>
      <protection hidden="1"/>
    </xf>
    <xf numFmtId="0" fontId="42" fillId="0" borderId="26" xfId="0" applyFont="1" applyBorder="1" applyAlignment="1" applyProtection="1">
      <alignment horizontal="center" vertical="center"/>
      <protection hidden="1"/>
    </xf>
    <xf numFmtId="166" fontId="42" fillId="0" borderId="86" xfId="0" applyNumberFormat="1" applyFont="1" applyBorder="1" applyAlignment="1" applyProtection="1">
      <alignment horizontal="center" vertical="center"/>
      <protection hidden="1"/>
    </xf>
    <xf numFmtId="166" fontId="42" fillId="0" borderId="20" xfId="0" applyNumberFormat="1" applyFont="1" applyBorder="1" applyAlignment="1" applyProtection="1">
      <alignment horizontal="center" vertical="center"/>
      <protection hidden="1"/>
    </xf>
    <xf numFmtId="166" fontId="42" fillId="0" borderId="21" xfId="0" applyNumberFormat="1" applyFont="1" applyBorder="1" applyAlignment="1" applyProtection="1">
      <alignment horizontal="center" vertical="center"/>
      <protection hidden="1"/>
    </xf>
    <xf numFmtId="166" fontId="42" fillId="0" borderId="23" xfId="0" applyNumberFormat="1" applyFont="1" applyBorder="1" applyAlignment="1" applyProtection="1">
      <alignment horizontal="center" vertical="center"/>
      <protection hidden="1"/>
    </xf>
    <xf numFmtId="0" fontId="40" fillId="0" borderId="59" xfId="40" applyFont="1" applyBorder="1" applyAlignment="1" applyProtection="1">
      <alignment vertical="center"/>
      <protection hidden="1"/>
    </xf>
    <xf numFmtId="0" fontId="42" fillId="0" borderId="24" xfId="0" applyFont="1" applyBorder="1" applyAlignment="1" applyProtection="1">
      <alignment horizontal="center" vertical="center"/>
      <protection hidden="1"/>
    </xf>
    <xf numFmtId="166" fontId="42" fillId="0" borderId="103" xfId="0" applyNumberFormat="1" applyFont="1" applyBorder="1" applyAlignment="1" applyProtection="1">
      <alignment horizontal="center" vertical="center"/>
      <protection hidden="1"/>
    </xf>
    <xf numFmtId="166" fontId="42" fillId="0" borderId="11" xfId="0" applyNumberFormat="1" applyFont="1" applyBorder="1" applyAlignment="1" applyProtection="1">
      <alignment horizontal="center" vertical="center"/>
      <protection hidden="1"/>
    </xf>
    <xf numFmtId="166" fontId="42" fillId="0" borderId="25" xfId="0" applyNumberFormat="1" applyFont="1" applyBorder="1" applyAlignment="1" applyProtection="1">
      <alignment horizontal="center" vertical="center"/>
      <protection hidden="1"/>
    </xf>
    <xf numFmtId="0" fontId="102" fillId="0" borderId="70" xfId="40" applyFont="1" applyBorder="1" applyAlignment="1" applyProtection="1">
      <alignment horizontal="center" vertical="center"/>
      <protection hidden="1"/>
    </xf>
    <xf numFmtId="0" fontId="102" fillId="0" borderId="57" xfId="40" applyFont="1" applyBorder="1" applyAlignment="1" applyProtection="1">
      <alignment horizontal="center" vertical="center"/>
      <protection hidden="1"/>
    </xf>
    <xf numFmtId="0" fontId="102" fillId="0" borderId="31" xfId="40" applyFont="1" applyBorder="1" applyAlignment="1" applyProtection="1">
      <alignment horizontal="center" vertical="center"/>
      <protection hidden="1"/>
    </xf>
    <xf numFmtId="0" fontId="40" fillId="0" borderId="34" xfId="40" applyFont="1" applyBorder="1" applyAlignment="1" applyProtection="1">
      <alignment vertical="center"/>
      <protection hidden="1"/>
    </xf>
    <xf numFmtId="0" fontId="102" fillId="0" borderId="33" xfId="40" applyFont="1" applyBorder="1" applyAlignment="1" applyProtection="1">
      <alignment horizontal="center" vertical="center"/>
      <protection hidden="1"/>
    </xf>
    <xf numFmtId="0" fontId="87" fillId="0" borderId="34" xfId="40" applyFont="1" applyBorder="1" applyAlignment="1" applyProtection="1">
      <alignment horizontal="center" vertical="center"/>
      <protection hidden="1"/>
    </xf>
    <xf numFmtId="0" fontId="87" fillId="0" borderId="86" xfId="40" applyFont="1" applyBorder="1" applyAlignment="1" applyProtection="1">
      <alignment horizontal="center" vertical="center"/>
      <protection hidden="1"/>
    </xf>
    <xf numFmtId="0" fontId="87" fillId="0" borderId="103" xfId="40" applyFont="1" applyBorder="1" applyAlignment="1" applyProtection="1">
      <alignment horizontal="center" vertical="center"/>
      <protection hidden="1"/>
    </xf>
    <xf numFmtId="0" fontId="49" fillId="0" borderId="0" xfId="0" applyFont="1" applyBorder="1" applyAlignment="1" applyProtection="1">
      <alignment horizontal="left" vertical="top"/>
      <protection hidden="1"/>
    </xf>
    <xf numFmtId="0" fontId="49" fillId="0" borderId="0" xfId="0" applyFont="1" applyBorder="1" applyAlignment="1" applyProtection="1">
      <alignment vertical="top"/>
      <protection hidden="1"/>
    </xf>
    <xf numFmtId="0" fontId="50" fillId="0" borderId="0" xfId="0" applyFont="1" applyBorder="1" applyAlignment="1" applyProtection="1">
      <alignment horizontal="left" vertical="top"/>
      <protection hidden="1"/>
    </xf>
    <xf numFmtId="0" fontId="50" fillId="0" borderId="0" xfId="0" applyFont="1" applyBorder="1" applyAlignment="1" applyProtection="1">
      <alignment vertical="top"/>
      <protection hidden="1"/>
    </xf>
    <xf numFmtId="0" fontId="42" fillId="0" borderId="0" xfId="0" applyFont="1" applyBorder="1" applyAlignment="1" applyProtection="1">
      <alignment vertical="center"/>
      <protection hidden="1"/>
    </xf>
    <xf numFmtId="0" fontId="102" fillId="0" borderId="10" xfId="40" applyFont="1" applyBorder="1" applyAlignment="1" applyProtection="1">
      <alignment horizontal="center" vertical="center"/>
      <protection hidden="1"/>
    </xf>
    <xf numFmtId="0" fontId="87" fillId="0" borderId="10" xfId="40" applyFont="1" applyBorder="1" applyAlignment="1" applyProtection="1">
      <alignment horizontal="center" vertical="center"/>
      <protection hidden="1"/>
    </xf>
    <xf numFmtId="0" fontId="111" fillId="0" borderId="10" xfId="40" applyFont="1" applyBorder="1" applyAlignment="1" applyProtection="1">
      <alignment horizontal="center" vertical="center"/>
      <protection hidden="1"/>
    </xf>
    <xf numFmtId="0" fontId="87" fillId="0" borderId="31" xfId="40" applyFont="1" applyBorder="1" applyAlignment="1" applyProtection="1">
      <alignment horizontal="center" vertical="center"/>
      <protection hidden="1"/>
    </xf>
    <xf numFmtId="0" fontId="111" fillId="0" borderId="31" xfId="40" applyFont="1" applyBorder="1" applyAlignment="1" applyProtection="1">
      <alignment horizontal="center" vertical="center"/>
      <protection hidden="1"/>
    </xf>
    <xf numFmtId="2" fontId="40" fillId="0" borderId="32" xfId="40" applyNumberFormat="1" applyFont="1" applyBorder="1" applyAlignment="1" applyProtection="1">
      <alignment horizontal="center" vertical="center" wrapText="1"/>
      <protection hidden="1"/>
    </xf>
    <xf numFmtId="0" fontId="111" fillId="0" borderId="30" xfId="40" applyFont="1" applyBorder="1" applyAlignment="1" applyProtection="1">
      <alignment horizontal="center" vertical="center"/>
      <protection hidden="1"/>
    </xf>
    <xf numFmtId="0" fontId="45" fillId="24" borderId="33" xfId="0" applyFont="1" applyFill="1" applyBorder="1" applyAlignment="1" applyProtection="1">
      <alignment horizontal="center" vertical="center"/>
      <protection hidden="1"/>
    </xf>
    <xf numFmtId="0" fontId="42" fillId="0" borderId="39" xfId="40" applyFont="1" applyBorder="1" applyAlignment="1" applyProtection="1">
      <alignment horizontal="center" vertical="center"/>
      <protection hidden="1"/>
    </xf>
    <xf numFmtId="0" fontId="111" fillId="0" borderId="39" xfId="40" applyFont="1" applyBorder="1" applyAlignment="1" applyProtection="1">
      <alignment horizontal="center" vertical="center"/>
      <protection hidden="1"/>
    </xf>
    <xf numFmtId="0" fontId="42" fillId="31" borderId="39" xfId="40" applyFont="1" applyFill="1" applyBorder="1" applyAlignment="1" applyProtection="1">
      <alignment horizontal="center" vertical="center"/>
      <protection hidden="1"/>
    </xf>
    <xf numFmtId="0" fontId="63" fillId="35" borderId="10" xfId="0" applyFont="1" applyFill="1" applyBorder="1" applyAlignment="1" applyProtection="1">
      <alignment horizontal="center" vertical="center"/>
      <protection hidden="1"/>
    </xf>
    <xf numFmtId="3" fontId="41" fillId="27" borderId="59" xfId="0" applyNumberFormat="1" applyFont="1" applyFill="1" applyBorder="1" applyAlignment="1" applyProtection="1">
      <alignment horizontal="center" vertical="center"/>
      <protection hidden="1"/>
    </xf>
    <xf numFmtId="0" fontId="25" fillId="0" borderId="10" xfId="0" applyFont="1" applyBorder="1" applyAlignment="1" applyProtection="1">
      <alignment horizontal="left" vertical="center" wrapText="1"/>
      <protection hidden="1"/>
    </xf>
    <xf numFmtId="0" fontId="40" fillId="29" borderId="10" xfId="41" applyFont="1" applyFill="1" applyBorder="1" applyAlignment="1" applyProtection="1">
      <alignment vertical="center" wrapText="1"/>
      <protection hidden="1"/>
    </xf>
    <xf numFmtId="0" fontId="42" fillId="29" borderId="10" xfId="0" applyFont="1" applyFill="1" applyBorder="1" applyAlignment="1" applyProtection="1">
      <alignment vertical="center" wrapText="1"/>
      <protection hidden="1"/>
    </xf>
    <xf numFmtId="0" fontId="42" fillId="29" borderId="16" xfId="41" applyFont="1" applyFill="1" applyBorder="1" applyAlignment="1" applyProtection="1">
      <alignment horizontal="center" vertical="center"/>
      <protection hidden="1"/>
    </xf>
    <xf numFmtId="165" fontId="40" fillId="29" borderId="14" xfId="0" applyNumberFormat="1" applyFont="1" applyFill="1" applyBorder="1" applyAlignment="1" applyProtection="1">
      <alignment horizontal="center" vertical="center"/>
      <protection hidden="1"/>
    </xf>
    <xf numFmtId="0" fontId="38" fillId="0" borderId="49" xfId="42" applyFont="1" applyBorder="1" applyAlignment="1" applyProtection="1">
      <alignment vertical="center"/>
      <protection hidden="1"/>
    </xf>
    <xf numFmtId="0" fontId="38" fillId="0" borderId="51" xfId="42" applyFont="1" applyBorder="1" applyAlignment="1" applyProtection="1">
      <alignment vertical="center"/>
      <protection hidden="1"/>
    </xf>
    <xf numFmtId="0" fontId="38" fillId="0" borderId="49" xfId="0" applyFont="1" applyBorder="1" applyAlignment="1" applyProtection="1">
      <alignment vertical="center"/>
      <protection hidden="1"/>
    </xf>
    <xf numFmtId="0" fontId="38" fillId="0" borderId="53" xfId="0" applyFont="1" applyBorder="1" applyAlignment="1" applyProtection="1">
      <alignment vertical="center"/>
      <protection hidden="1"/>
    </xf>
    <xf numFmtId="0" fontId="38" fillId="0" borderId="57" xfId="42" applyFont="1" applyBorder="1" applyAlignment="1" applyProtection="1">
      <alignment vertical="center"/>
      <protection hidden="1"/>
    </xf>
    <xf numFmtId="0" fontId="38" fillId="0" borderId="53" xfId="42" applyFont="1" applyBorder="1" applyAlignment="1" applyProtection="1">
      <alignment vertical="center"/>
      <protection hidden="1"/>
    </xf>
    <xf numFmtId="0" fontId="38" fillId="0" borderId="50" xfId="42" applyFont="1" applyBorder="1" applyAlignment="1" applyProtection="1">
      <alignment vertical="center"/>
      <protection hidden="1"/>
    </xf>
    <xf numFmtId="0" fontId="38" fillId="0" borderId="56" xfId="42" applyFont="1" applyBorder="1" applyAlignment="1" applyProtection="1">
      <alignment vertical="center"/>
      <protection hidden="1"/>
    </xf>
    <xf numFmtId="0" fontId="38" fillId="31" borderId="51" xfId="42" applyFont="1" applyFill="1" applyBorder="1" applyAlignment="1" applyProtection="1">
      <alignment vertical="center"/>
      <protection hidden="1"/>
    </xf>
    <xf numFmtId="0" fontId="38" fillId="0" borderId="70" xfId="42" applyFont="1" applyBorder="1" applyAlignment="1" applyProtection="1">
      <alignment vertical="center"/>
      <protection hidden="1"/>
    </xf>
    <xf numFmtId="0" fontId="42" fillId="0" borderId="51" xfId="0" applyFont="1" applyBorder="1" applyAlignment="1" applyProtection="1">
      <alignment vertical="center" wrapText="1"/>
      <protection hidden="1"/>
    </xf>
    <xf numFmtId="4" fontId="35" fillId="34" borderId="10" xfId="0" applyNumberFormat="1" applyFont="1" applyFill="1" applyBorder="1" applyAlignment="1" applyProtection="1">
      <alignment horizontal="center" vertical="center"/>
      <protection hidden="1"/>
    </xf>
    <xf numFmtId="0" fontId="42" fillId="0" borderId="49" xfId="0" applyFont="1" applyBorder="1" applyAlignment="1" applyProtection="1">
      <alignment vertical="center" wrapText="1"/>
      <protection hidden="1"/>
    </xf>
    <xf numFmtId="9" fontId="78" fillId="34" borderId="106" xfId="0" applyNumberFormat="1" applyFont="1" applyFill="1" applyBorder="1" applyAlignment="1" applyProtection="1">
      <alignment vertical="center"/>
      <protection hidden="1"/>
    </xf>
    <xf numFmtId="3" fontId="95" fillId="34" borderId="88" xfId="0" applyNumberFormat="1" applyFont="1" applyFill="1" applyBorder="1" applyAlignment="1" applyProtection="1">
      <alignment horizontal="center" vertical="center"/>
      <protection hidden="1"/>
    </xf>
    <xf numFmtId="0" fontId="60" fillId="24" borderId="18" xfId="0" applyFont="1" applyFill="1" applyBorder="1" applyAlignment="1" applyProtection="1">
      <alignment horizontal="center"/>
      <protection hidden="1"/>
    </xf>
    <xf numFmtId="3" fontId="34" fillId="0" borderId="94" xfId="0" applyNumberFormat="1" applyFont="1" applyBorder="1" applyAlignment="1" applyProtection="1">
      <alignment horizontal="center" vertical="center"/>
      <protection hidden="1"/>
    </xf>
    <xf numFmtId="165" fontId="42" fillId="0" borderId="32" xfId="0" applyNumberFormat="1" applyFont="1" applyBorder="1" applyAlignment="1" applyProtection="1">
      <alignment horizontal="center" vertical="center"/>
      <protection hidden="1"/>
    </xf>
    <xf numFmtId="3" fontId="34" fillId="25" borderId="34" xfId="0" applyNumberFormat="1" applyFont="1" applyFill="1" applyBorder="1" applyAlignment="1" applyProtection="1">
      <alignment horizontal="center" vertical="center"/>
      <protection locked="0" hidden="1"/>
    </xf>
    <xf numFmtId="0" fontId="87" fillId="0" borderId="30" xfId="40" applyFont="1" applyBorder="1" applyAlignment="1" applyProtection="1">
      <alignment horizontal="center" vertical="center"/>
      <protection hidden="1"/>
    </xf>
    <xf numFmtId="0" fontId="43" fillId="0" borderId="20" xfId="42" applyFont="1" applyBorder="1" applyAlignment="1" applyProtection="1">
      <alignment horizontal="left" vertical="center"/>
      <protection hidden="1"/>
    </xf>
    <xf numFmtId="0" fontId="43" fillId="0" borderId="11" xfId="42" applyFont="1" applyBorder="1" applyAlignment="1" applyProtection="1">
      <alignment horizontal="left" vertical="center"/>
      <protection hidden="1"/>
    </xf>
    <xf numFmtId="0" fontId="43" fillId="0" borderId="33" xfId="42" applyFont="1" applyBorder="1" applyAlignment="1" applyProtection="1">
      <alignment horizontal="left" vertical="center"/>
      <protection hidden="1"/>
    </xf>
    <xf numFmtId="0" fontId="43" fillId="0" borderId="32" xfId="42" applyFont="1" applyBorder="1" applyAlignment="1" applyProtection="1">
      <alignment horizontal="left" vertical="center"/>
      <protection hidden="1"/>
    </xf>
    <xf numFmtId="0" fontId="43" fillId="0" borderId="10" xfId="42" applyFont="1" applyBorder="1" applyAlignment="1" applyProtection="1">
      <alignment horizontal="left" vertical="center"/>
      <protection hidden="1"/>
    </xf>
    <xf numFmtId="0" fontId="43" fillId="0" borderId="31" xfId="42" applyFont="1" applyBorder="1" applyAlignment="1" applyProtection="1">
      <alignment horizontal="left" vertical="center"/>
      <protection hidden="1"/>
    </xf>
    <xf numFmtId="0" fontId="43" fillId="31" borderId="0" xfId="42" applyFont="1" applyFill="1" applyAlignment="1" applyProtection="1">
      <alignment horizontal="left" vertical="center"/>
      <protection hidden="1"/>
    </xf>
    <xf numFmtId="0" fontId="38" fillId="0" borderId="20" xfId="42" applyFont="1" applyBorder="1" applyAlignment="1" applyProtection="1">
      <alignment horizontal="left" vertical="center"/>
      <protection hidden="1"/>
    </xf>
    <xf numFmtId="0" fontId="38" fillId="0" borderId="11" xfId="42" applyFont="1" applyBorder="1" applyAlignment="1" applyProtection="1">
      <alignment horizontal="left" vertical="center"/>
      <protection hidden="1"/>
    </xf>
    <xf numFmtId="0" fontId="38" fillId="0" borderId="20" xfId="0" applyFont="1" applyBorder="1" applyAlignment="1" applyProtection="1">
      <alignment horizontal="left" vertical="center"/>
      <protection hidden="1"/>
    </xf>
    <xf numFmtId="0" fontId="38" fillId="0" borderId="32" xfId="0" applyFont="1" applyBorder="1" applyAlignment="1" applyProtection="1">
      <alignment horizontal="left" vertical="center"/>
      <protection hidden="1"/>
    </xf>
    <xf numFmtId="0" fontId="38" fillId="0" borderId="31" xfId="0" applyFont="1" applyBorder="1" applyAlignment="1" applyProtection="1">
      <alignment horizontal="left" vertical="center"/>
      <protection hidden="1"/>
    </xf>
    <xf numFmtId="0" fontId="38" fillId="0" borderId="36" xfId="42" applyFont="1" applyBorder="1" applyAlignment="1" applyProtection="1">
      <alignment horizontal="left" vertical="center"/>
      <protection hidden="1"/>
    </xf>
    <xf numFmtId="0" fontId="38" fillId="0" borderId="33" xfId="42" applyFont="1" applyBorder="1" applyAlignment="1" applyProtection="1">
      <alignment horizontal="left" vertical="center"/>
      <protection hidden="1"/>
    </xf>
    <xf numFmtId="0" fontId="38" fillId="0" borderId="32" xfId="42" applyFont="1" applyBorder="1" applyAlignment="1" applyProtection="1">
      <alignment horizontal="left" vertical="center"/>
      <protection hidden="1"/>
    </xf>
    <xf numFmtId="0" fontId="38" fillId="0" borderId="10" xfId="42" applyFont="1" applyBorder="1" applyAlignment="1" applyProtection="1">
      <alignment horizontal="left" vertical="center"/>
      <protection hidden="1"/>
    </xf>
    <xf numFmtId="0" fontId="38" fillId="0" borderId="31" xfId="42" applyFont="1" applyBorder="1" applyAlignment="1" applyProtection="1">
      <alignment horizontal="left" vertical="center"/>
      <protection hidden="1"/>
    </xf>
    <xf numFmtId="2" fontId="38" fillId="0" borderId="17" xfId="0" applyNumberFormat="1" applyFont="1" applyBorder="1" applyAlignment="1" applyProtection="1">
      <alignment horizontal="left" vertical="center"/>
      <protection hidden="1"/>
    </xf>
    <xf numFmtId="2" fontId="38" fillId="0" borderId="20" xfId="0" applyNumberFormat="1" applyFont="1" applyBorder="1" applyAlignment="1" applyProtection="1">
      <alignment horizontal="left" vertical="center"/>
      <protection hidden="1"/>
    </xf>
    <xf numFmtId="2" fontId="38" fillId="0" borderId="10" xfId="0" applyNumberFormat="1" applyFont="1" applyBorder="1" applyAlignment="1" applyProtection="1">
      <alignment horizontal="left" vertical="center"/>
      <protection hidden="1"/>
    </xf>
    <xf numFmtId="2" fontId="38" fillId="0" borderId="11" xfId="0" applyNumberFormat="1" applyFont="1" applyBorder="1" applyAlignment="1" applyProtection="1">
      <alignment horizontal="left" vertical="center"/>
      <protection hidden="1"/>
    </xf>
    <xf numFmtId="0" fontId="43" fillId="31" borderId="49" xfId="42" applyFont="1" applyFill="1" applyBorder="1" applyAlignment="1" applyProtection="1">
      <alignment vertical="center"/>
      <protection hidden="1"/>
    </xf>
    <xf numFmtId="0" fontId="43" fillId="31" borderId="50" xfId="42" applyFont="1" applyFill="1" applyBorder="1" applyAlignment="1" applyProtection="1">
      <alignment vertical="center"/>
      <protection hidden="1"/>
    </xf>
    <xf numFmtId="0" fontId="41" fillId="25" borderId="52" xfId="42" applyFont="1" applyFill="1" applyBorder="1" applyAlignment="1" applyProtection="1">
      <alignment vertical="center"/>
      <protection hidden="1"/>
    </xf>
    <xf numFmtId="0" fontId="41" fillId="25" borderId="53" xfId="42" applyFont="1" applyFill="1" applyBorder="1" applyAlignment="1" applyProtection="1">
      <alignment vertical="center"/>
      <protection hidden="1"/>
    </xf>
    <xf numFmtId="0" fontId="41" fillId="25" borderId="51" xfId="42" applyFont="1" applyFill="1" applyBorder="1" applyAlignment="1" applyProtection="1">
      <alignment vertical="center"/>
      <protection hidden="1"/>
    </xf>
    <xf numFmtId="0" fontId="38" fillId="0" borderId="57" xfId="40" applyFont="1" applyBorder="1" applyAlignment="1" applyProtection="1">
      <alignment horizontal="left" vertical="center"/>
      <protection hidden="1"/>
    </xf>
    <xf numFmtId="0" fontId="38" fillId="0" borderId="33" xfId="40" applyFont="1" applyBorder="1" applyAlignment="1" applyProtection="1">
      <alignment horizontal="left" vertical="center"/>
      <protection hidden="1"/>
    </xf>
    <xf numFmtId="165" fontId="41" fillId="0" borderId="42" xfId="40" applyNumberFormat="1" applyFont="1" applyBorder="1" applyAlignment="1" applyProtection="1">
      <alignment horizontal="center" vertical="center"/>
      <protection hidden="1"/>
    </xf>
    <xf numFmtId="166" fontId="38" fillId="0" borderId="58" xfId="40" applyNumberFormat="1" applyFont="1" applyBorder="1" applyAlignment="1" applyProtection="1">
      <alignment horizontal="center" vertical="center"/>
      <protection hidden="1"/>
    </xf>
    <xf numFmtId="0" fontId="38" fillId="0" borderId="22" xfId="40" applyFont="1" applyBorder="1" applyAlignment="1" applyProtection="1">
      <alignment horizontal="left" vertical="center"/>
      <protection hidden="1"/>
    </xf>
    <xf numFmtId="0" fontId="38" fillId="0" borderId="114" xfId="40" applyFont="1" applyBorder="1" applyAlignment="1" applyProtection="1">
      <alignment horizontal="left" vertical="center"/>
      <protection hidden="1"/>
    </xf>
    <xf numFmtId="0" fontId="38" fillId="0" borderId="22" xfId="40" applyFont="1" applyBorder="1" applyAlignment="1" applyProtection="1">
      <alignment horizontal="left" vertical="center" wrapText="1"/>
      <protection hidden="1"/>
    </xf>
    <xf numFmtId="0" fontId="38" fillId="0" borderId="27" xfId="40" applyFont="1" applyBorder="1" applyAlignment="1" applyProtection="1">
      <alignment horizontal="left" vertical="center" wrapText="1"/>
      <protection hidden="1"/>
    </xf>
    <xf numFmtId="0" fontId="38" fillId="0" borderId="98" xfId="40" applyFont="1" applyBorder="1" applyAlignment="1" applyProtection="1">
      <alignment horizontal="left" vertical="center"/>
      <protection hidden="1"/>
    </xf>
    <xf numFmtId="0" fontId="38" fillId="0" borderId="85" xfId="40" applyFont="1" applyBorder="1" applyAlignment="1" applyProtection="1">
      <alignment horizontal="left" vertical="center"/>
      <protection hidden="1"/>
    </xf>
    <xf numFmtId="0" fontId="41" fillId="0" borderId="67" xfId="40" applyFont="1" applyBorder="1" applyAlignment="1" applyProtection="1">
      <alignment horizontal="left" vertical="center"/>
      <protection hidden="1"/>
    </xf>
    <xf numFmtId="0" fontId="58" fillId="39" borderId="106" xfId="40" applyFont="1" applyFill="1" applyBorder="1" applyAlignment="1" applyProtection="1">
      <alignment horizontal="center" vertical="center" wrapText="1"/>
      <protection hidden="1"/>
    </xf>
    <xf numFmtId="165" fontId="41" fillId="0" borderId="99" xfId="40" applyNumberFormat="1" applyFont="1" applyBorder="1" applyAlignment="1" applyProtection="1">
      <alignment horizontal="center" vertical="center"/>
      <protection hidden="1"/>
    </xf>
    <xf numFmtId="165" fontId="41" fillId="0" borderId="68" xfId="40" applyNumberFormat="1" applyFont="1" applyBorder="1" applyAlignment="1" applyProtection="1">
      <alignment horizontal="center" vertical="center"/>
      <protection hidden="1"/>
    </xf>
    <xf numFmtId="166" fontId="41" fillId="0" borderId="65" xfId="40" applyNumberFormat="1" applyFont="1" applyBorder="1" applyAlignment="1" applyProtection="1">
      <alignment horizontal="center" vertical="center"/>
      <protection hidden="1"/>
    </xf>
    <xf numFmtId="166" fontId="41" fillId="0" borderId="43" xfId="40" applyNumberFormat="1" applyFont="1" applyBorder="1" applyAlignment="1" applyProtection="1">
      <alignment horizontal="center" vertical="center"/>
      <protection hidden="1"/>
    </xf>
    <xf numFmtId="166" fontId="41" fillId="0" borderId="64" xfId="40" applyNumberFormat="1" applyFont="1" applyBorder="1" applyAlignment="1" applyProtection="1">
      <alignment horizontal="center" vertical="center"/>
      <protection hidden="1"/>
    </xf>
    <xf numFmtId="166" fontId="41" fillId="0" borderId="68" xfId="40" applyNumberFormat="1" applyFont="1" applyBorder="1" applyAlignment="1" applyProtection="1">
      <alignment horizontal="center" vertical="center"/>
      <protection hidden="1"/>
    </xf>
    <xf numFmtId="166" fontId="41" fillId="0" borderId="99" xfId="40" applyNumberFormat="1" applyFont="1" applyBorder="1" applyAlignment="1" applyProtection="1">
      <alignment horizontal="center" vertical="center"/>
      <protection hidden="1"/>
    </xf>
    <xf numFmtId="0" fontId="38" fillId="0" borderId="98" xfId="40" applyFont="1" applyBorder="1" applyAlignment="1" applyProtection="1">
      <alignment horizontal="left" vertical="center" wrapText="1"/>
      <protection hidden="1"/>
    </xf>
    <xf numFmtId="9" fontId="68" fillId="0" borderId="106" xfId="40" applyNumberFormat="1" applyFont="1" applyBorder="1" applyAlignment="1" applyProtection="1">
      <alignment horizontal="center" vertical="center" wrapText="1"/>
      <protection hidden="1"/>
    </xf>
    <xf numFmtId="0" fontId="38" fillId="0" borderId="66" xfId="40" applyFont="1" applyBorder="1" applyAlignment="1" applyProtection="1">
      <alignment horizontal="left" vertical="center"/>
      <protection hidden="1"/>
    </xf>
    <xf numFmtId="166" fontId="41" fillId="0" borderId="0" xfId="40" applyNumberFormat="1" applyFont="1" applyBorder="1" applyAlignment="1" applyProtection="1">
      <alignment horizontal="center" vertical="center"/>
      <protection hidden="1"/>
    </xf>
    <xf numFmtId="2" fontId="40" fillId="0" borderId="67" xfId="40" applyNumberFormat="1" applyFont="1" applyBorder="1" applyAlignment="1" applyProtection="1">
      <alignment horizontal="center" vertical="center" wrapText="1"/>
      <protection hidden="1"/>
    </xf>
    <xf numFmtId="0" fontId="42" fillId="0" borderId="19" xfId="40" applyFont="1" applyBorder="1" applyAlignment="1" applyProtection="1">
      <alignment horizontal="left" vertical="center"/>
      <protection hidden="1"/>
    </xf>
    <xf numFmtId="0" fontId="42" fillId="0" borderId="22" xfId="40" applyFont="1" applyBorder="1" applyAlignment="1" applyProtection="1">
      <alignment horizontal="left" vertical="center"/>
      <protection hidden="1"/>
    </xf>
    <xf numFmtId="0" fontId="42" fillId="0" borderId="27" xfId="40" applyFont="1" applyBorder="1" applyAlignment="1" applyProtection="1">
      <alignment horizontal="left" vertical="center"/>
      <protection hidden="1"/>
    </xf>
    <xf numFmtId="0" fontId="40" fillId="31" borderId="113" xfId="40" applyFont="1" applyFill="1" applyBorder="1" applyAlignment="1" applyProtection="1">
      <alignment horizontal="left" vertical="center"/>
      <protection hidden="1"/>
    </xf>
    <xf numFmtId="165" fontId="41" fillId="31" borderId="20" xfId="40" applyNumberFormat="1" applyFont="1" applyFill="1" applyBorder="1" applyAlignment="1" applyProtection="1">
      <alignment horizontal="center" vertical="center"/>
      <protection hidden="1"/>
    </xf>
    <xf numFmtId="165" fontId="41" fillId="31" borderId="10" xfId="40" applyNumberFormat="1" applyFont="1" applyFill="1" applyBorder="1" applyAlignment="1" applyProtection="1">
      <alignment horizontal="center" vertical="center"/>
      <protection hidden="1"/>
    </xf>
    <xf numFmtId="165" fontId="41" fillId="31" borderId="11" xfId="40" applyNumberFormat="1" applyFont="1" applyFill="1" applyBorder="1" applyAlignment="1" applyProtection="1">
      <alignment horizontal="center" vertical="center"/>
      <protection hidden="1"/>
    </xf>
    <xf numFmtId="0" fontId="87" fillId="0" borderId="73" xfId="0" applyFont="1" applyBorder="1" applyAlignment="1" applyProtection="1">
      <alignment horizontal="center" vertical="center"/>
      <protection hidden="1"/>
    </xf>
    <xf numFmtId="0" fontId="87" fillId="0" borderId="104" xfId="0" applyFont="1" applyBorder="1" applyAlignment="1" applyProtection="1">
      <alignment horizontal="center" vertical="center"/>
      <protection hidden="1"/>
    </xf>
    <xf numFmtId="0" fontId="42" fillId="40" borderId="0" xfId="0" applyFont="1" applyFill="1" applyBorder="1" applyAlignment="1" applyProtection="1">
      <alignment horizontal="left" vertical="center"/>
      <protection hidden="1"/>
    </xf>
    <xf numFmtId="0" fontId="86" fillId="40" borderId="57" xfId="0" applyFont="1" applyFill="1" applyBorder="1" applyAlignment="1" applyProtection="1">
      <alignment vertical="center"/>
      <protection hidden="1"/>
    </xf>
    <xf numFmtId="0" fontId="42" fillId="37" borderId="101" xfId="0" applyFont="1" applyFill="1" applyBorder="1" applyAlignment="1" applyProtection="1">
      <alignment horizontal="center" vertical="center"/>
      <protection hidden="1"/>
    </xf>
    <xf numFmtId="165" fontId="40" fillId="37" borderId="101" xfId="0" applyNumberFormat="1" applyFont="1" applyFill="1" applyBorder="1" applyAlignment="1" applyProtection="1">
      <alignment horizontal="center" vertical="center"/>
      <protection hidden="1"/>
    </xf>
    <xf numFmtId="165" fontId="42" fillId="37" borderId="28" xfId="0" applyNumberFormat="1" applyFont="1" applyFill="1" applyBorder="1" applyAlignment="1" applyProtection="1">
      <alignment horizontal="center" vertical="center"/>
      <protection hidden="1"/>
    </xf>
    <xf numFmtId="165" fontId="42" fillId="37" borderId="31" xfId="0" applyNumberFormat="1" applyFont="1" applyFill="1" applyBorder="1" applyAlignment="1" applyProtection="1">
      <alignment horizontal="center" vertical="center"/>
      <protection hidden="1"/>
    </xf>
    <xf numFmtId="165" fontId="42" fillId="37" borderId="55" xfId="0" applyNumberFormat="1" applyFont="1" applyFill="1" applyBorder="1" applyAlignment="1" applyProtection="1">
      <alignment horizontal="center" vertical="center"/>
      <protection hidden="1"/>
    </xf>
    <xf numFmtId="165" fontId="42" fillId="44" borderId="49" xfId="0" applyNumberFormat="1" applyFont="1" applyFill="1" applyBorder="1" applyAlignment="1" applyProtection="1">
      <alignment horizontal="center" vertical="center"/>
      <protection hidden="1"/>
    </xf>
    <xf numFmtId="165" fontId="42" fillId="44" borderId="95" xfId="0" applyNumberFormat="1" applyFont="1" applyFill="1" applyBorder="1" applyAlignment="1" applyProtection="1">
      <alignment horizontal="center" vertical="center"/>
      <protection hidden="1"/>
    </xf>
    <xf numFmtId="165" fontId="42" fillId="44" borderId="51" xfId="0" applyNumberFormat="1" applyFont="1" applyFill="1" applyBorder="1" applyAlignment="1" applyProtection="1">
      <alignment horizontal="center" vertical="center"/>
      <protection hidden="1"/>
    </xf>
    <xf numFmtId="165" fontId="42" fillId="44" borderId="97" xfId="0" applyNumberFormat="1" applyFont="1" applyFill="1" applyBorder="1" applyAlignment="1" applyProtection="1">
      <alignment horizontal="center" vertical="center"/>
      <protection hidden="1"/>
    </xf>
    <xf numFmtId="165" fontId="42" fillId="44" borderId="11" xfId="0" applyNumberFormat="1" applyFont="1" applyFill="1" applyBorder="1" applyAlignment="1" applyProtection="1">
      <alignment horizontal="center" vertical="center"/>
      <protection hidden="1"/>
    </xf>
    <xf numFmtId="165" fontId="42" fillId="44" borderId="103" xfId="0" applyNumberFormat="1" applyFont="1" applyFill="1" applyBorder="1" applyAlignment="1" applyProtection="1">
      <alignment horizontal="center" vertical="center"/>
      <protection hidden="1"/>
    </xf>
    <xf numFmtId="165" fontId="42" fillId="44" borderId="25" xfId="0" applyNumberFormat="1" applyFont="1" applyFill="1" applyBorder="1" applyAlignment="1" applyProtection="1">
      <alignment horizontal="center" vertical="center"/>
      <protection hidden="1"/>
    </xf>
    <xf numFmtId="0" fontId="84" fillId="0" borderId="65" xfId="0" applyFont="1" applyBorder="1" applyAlignment="1" applyProtection="1">
      <alignment horizontal="center" vertical="center"/>
      <protection hidden="1"/>
    </xf>
    <xf numFmtId="0" fontId="86" fillId="31" borderId="73" xfId="0" applyFont="1" applyFill="1" applyBorder="1" applyAlignment="1" applyProtection="1">
      <alignment horizontal="center" vertical="center"/>
      <protection hidden="1"/>
    </xf>
    <xf numFmtId="0" fontId="40" fillId="31" borderId="114" xfId="0" applyFont="1" applyFill="1" applyBorder="1" applyAlignment="1" applyProtection="1">
      <alignment horizontal="center" vertical="center"/>
      <protection hidden="1"/>
    </xf>
    <xf numFmtId="0" fontId="42" fillId="0" borderId="51" xfId="0" applyFont="1" applyBorder="1" applyAlignment="1" applyProtection="1">
      <alignment wrapText="1"/>
      <protection hidden="1"/>
    </xf>
    <xf numFmtId="165" fontId="42" fillId="0" borderId="10" xfId="0" applyNumberFormat="1" applyFont="1" applyBorder="1" applyAlignment="1" applyProtection="1">
      <alignment horizontal="center" vertical="center"/>
      <protection hidden="1"/>
    </xf>
    <xf numFmtId="165" fontId="42" fillId="0" borderId="32" xfId="0" applyNumberFormat="1" applyFont="1" applyBorder="1" applyAlignment="1" applyProtection="1">
      <alignment horizontal="center" vertical="center"/>
      <protection hidden="1"/>
    </xf>
    <xf numFmtId="0" fontId="40" fillId="34" borderId="113" xfId="0" applyFont="1" applyFill="1" applyBorder="1" applyAlignment="1" applyProtection="1">
      <alignment horizontal="center" vertical="center"/>
      <protection hidden="1"/>
    </xf>
    <xf numFmtId="0" fontId="42" fillId="0" borderId="0" xfId="0" applyFont="1" applyBorder="1" applyAlignment="1" applyProtection="1">
      <alignment horizontal="left" vertical="center"/>
      <protection hidden="1"/>
    </xf>
    <xf numFmtId="0" fontId="111" fillId="0" borderId="99" xfId="0" applyFont="1" applyBorder="1" applyAlignment="1" applyProtection="1">
      <alignment vertical="center"/>
      <protection hidden="1"/>
    </xf>
    <xf numFmtId="0" fontId="111" fillId="0" borderId="63" xfId="0" applyFont="1" applyBorder="1" applyAlignment="1" applyProtection="1">
      <alignment vertical="center"/>
      <protection hidden="1"/>
    </xf>
    <xf numFmtId="0" fontId="111" fillId="0" borderId="65" xfId="0" applyFont="1" applyBorder="1" applyAlignment="1" applyProtection="1">
      <alignment vertical="center"/>
      <protection hidden="1"/>
    </xf>
    <xf numFmtId="0" fontId="111" fillId="0" borderId="64" xfId="0" applyFont="1" applyBorder="1" applyAlignment="1" applyProtection="1">
      <alignment vertical="center"/>
      <protection hidden="1"/>
    </xf>
    <xf numFmtId="0" fontId="113" fillId="29" borderId="68" xfId="0" applyFont="1" applyFill="1" applyBorder="1" applyAlignment="1" applyProtection="1">
      <alignment vertical="center"/>
      <protection hidden="1"/>
    </xf>
    <xf numFmtId="0" fontId="75" fillId="34" borderId="68" xfId="0" applyFont="1" applyFill="1" applyBorder="1" applyAlignment="1" applyProtection="1">
      <alignment horizontal="center" vertical="center"/>
      <protection hidden="1"/>
    </xf>
    <xf numFmtId="0" fontId="84" fillId="0" borderId="61" xfId="0" applyFont="1" applyBorder="1" applyAlignment="1" applyProtection="1">
      <alignment horizontal="center" vertical="center"/>
      <protection hidden="1"/>
    </xf>
    <xf numFmtId="165" fontId="42" fillId="34" borderId="34" xfId="0" applyNumberFormat="1" applyFont="1" applyFill="1" applyBorder="1" applyAlignment="1" applyProtection="1">
      <alignment horizontal="center" vertical="center"/>
      <protection hidden="1"/>
    </xf>
    <xf numFmtId="0" fontId="40" fillId="34" borderId="19" xfId="0" applyFont="1" applyFill="1" applyBorder="1" applyAlignment="1" applyProtection="1">
      <alignment horizontal="center" vertical="center"/>
      <protection hidden="1"/>
    </xf>
    <xf numFmtId="0" fontId="42" fillId="0" borderId="0" xfId="0" applyFont="1" applyBorder="1" applyAlignment="1" applyProtection="1">
      <alignment horizontal="center" vertical="center"/>
      <protection hidden="1"/>
    </xf>
    <xf numFmtId="165" fontId="40" fillId="31" borderId="104" xfId="0" applyNumberFormat="1" applyFont="1" applyFill="1" applyBorder="1" applyAlignment="1" applyProtection="1">
      <alignment horizontal="center" vertical="center"/>
      <protection hidden="1"/>
    </xf>
    <xf numFmtId="165" fontId="42" fillId="0" borderId="29" xfId="0" applyNumberFormat="1" applyFont="1" applyBorder="1" applyAlignment="1" applyProtection="1">
      <alignment horizontal="center" vertical="center"/>
      <protection hidden="1"/>
    </xf>
    <xf numFmtId="165" fontId="42" fillId="0" borderId="33" xfId="0" applyNumberFormat="1" applyFont="1" applyBorder="1" applyAlignment="1" applyProtection="1">
      <alignment horizontal="center" vertical="center"/>
      <protection hidden="1"/>
    </xf>
    <xf numFmtId="165" fontId="42" fillId="0" borderId="102" xfId="0" applyNumberFormat="1" applyFont="1" applyBorder="1" applyAlignment="1" applyProtection="1">
      <alignment horizontal="center" vertical="center"/>
      <protection hidden="1"/>
    </xf>
    <xf numFmtId="0" fontId="42" fillId="30" borderId="15" xfId="0" applyFont="1" applyFill="1" applyBorder="1" applyAlignment="1" applyProtection="1">
      <alignment vertical="center"/>
      <protection hidden="1"/>
    </xf>
    <xf numFmtId="0" fontId="42" fillId="0" borderId="15" xfId="0" applyFont="1" applyBorder="1" applyAlignment="1" applyProtection="1">
      <alignment vertical="center"/>
      <protection hidden="1"/>
    </xf>
    <xf numFmtId="0" fontId="42" fillId="0" borderId="49" xfId="0" applyFont="1" applyBorder="1" applyAlignment="1" applyProtection="1">
      <alignment vertical="center"/>
      <protection hidden="1"/>
    </xf>
    <xf numFmtId="0" fontId="84" fillId="0" borderId="26" xfId="0" applyFont="1" applyBorder="1" applyAlignment="1" applyProtection="1">
      <alignment horizontal="center" vertical="center"/>
      <protection hidden="1"/>
    </xf>
    <xf numFmtId="0" fontId="42" fillId="0" borderId="51" xfId="0" applyFont="1" applyBorder="1" applyAlignment="1" applyProtection="1">
      <alignment vertical="center"/>
      <protection hidden="1"/>
    </xf>
    <xf numFmtId="0" fontId="84" fillId="0" borderId="24" xfId="0" applyFont="1" applyBorder="1" applyAlignment="1" applyProtection="1">
      <alignment horizontal="center" vertical="center"/>
      <protection hidden="1"/>
    </xf>
    <xf numFmtId="0" fontId="111" fillId="0" borderId="104" xfId="0" applyFont="1" applyBorder="1" applyAlignment="1" applyProtection="1">
      <alignment horizontal="left" vertical="center"/>
      <protection hidden="1"/>
    </xf>
    <xf numFmtId="0" fontId="41" fillId="34" borderId="56" xfId="40" applyFont="1" applyFill="1" applyBorder="1" applyAlignment="1" applyProtection="1">
      <alignment horizontal="center" vertical="center" wrapText="1"/>
      <protection hidden="1"/>
    </xf>
    <xf numFmtId="0" fontId="38" fillId="34" borderId="101" xfId="0" applyFont="1" applyFill="1" applyBorder="1" applyAlignment="1" applyProtection="1">
      <alignment vertical="center"/>
      <protection hidden="1"/>
    </xf>
    <xf numFmtId="0" fontId="41" fillId="30" borderId="31" xfId="40" applyFont="1" applyFill="1" applyBorder="1" applyAlignment="1" applyProtection="1">
      <alignment horizontal="center" vertical="center" wrapText="1"/>
      <protection hidden="1"/>
    </xf>
    <xf numFmtId="0" fontId="38" fillId="30" borderId="68" xfId="0" applyFont="1" applyFill="1" applyBorder="1" applyAlignment="1" applyProtection="1">
      <alignment vertical="center"/>
      <protection hidden="1"/>
    </xf>
    <xf numFmtId="0" fontId="72" fillId="30" borderId="41" xfId="40" applyFont="1" applyFill="1" applyBorder="1" applyAlignment="1" applyProtection="1">
      <alignment horizontal="center" vertical="center" wrapText="1"/>
      <protection hidden="1"/>
    </xf>
    <xf numFmtId="165" fontId="41" fillId="30" borderId="36" xfId="40" applyNumberFormat="1" applyFont="1" applyFill="1" applyBorder="1" applyAlignment="1" applyProtection="1">
      <alignment horizontal="center" vertical="center"/>
      <protection hidden="1"/>
    </xf>
    <xf numFmtId="165" fontId="41" fillId="30" borderId="33" xfId="40" applyNumberFormat="1" applyFont="1" applyFill="1" applyBorder="1" applyAlignment="1" applyProtection="1">
      <alignment horizontal="center" vertical="center"/>
      <protection hidden="1"/>
    </xf>
    <xf numFmtId="166" fontId="38" fillId="30" borderId="102" xfId="40" applyNumberFormat="1" applyFont="1" applyFill="1" applyBorder="1" applyAlignment="1" applyProtection="1">
      <alignment horizontal="center" vertical="center"/>
      <protection hidden="1"/>
    </xf>
    <xf numFmtId="0" fontId="41" fillId="30" borderId="52" xfId="40" applyFont="1" applyFill="1" applyBorder="1" applyAlignment="1" applyProtection="1">
      <alignment horizontal="center" vertical="center" wrapText="1"/>
      <protection hidden="1"/>
    </xf>
    <xf numFmtId="166" fontId="38" fillId="30" borderId="37" xfId="40" applyNumberFormat="1" applyFont="1" applyFill="1" applyBorder="1" applyAlignment="1" applyProtection="1">
      <alignment horizontal="center" vertical="center"/>
      <protection hidden="1"/>
    </xf>
    <xf numFmtId="0" fontId="41" fillId="28" borderId="57" xfId="40" applyFont="1" applyFill="1" applyBorder="1" applyAlignment="1" applyProtection="1">
      <alignment horizontal="center" vertical="center" wrapText="1"/>
      <protection hidden="1"/>
    </xf>
    <xf numFmtId="0" fontId="38" fillId="28" borderId="0" xfId="0" applyFont="1" applyFill="1" applyBorder="1" applyAlignment="1" applyProtection="1">
      <alignment vertical="center" wrapText="1"/>
      <protection hidden="1"/>
    </xf>
    <xf numFmtId="0" fontId="38" fillId="28" borderId="104" xfId="0" applyFont="1" applyFill="1" applyBorder="1" applyAlignment="1" applyProtection="1">
      <alignment vertical="center"/>
      <protection hidden="1"/>
    </xf>
    <xf numFmtId="0" fontId="74" fillId="28" borderId="29" xfId="40" applyFont="1" applyFill="1" applyBorder="1" applyAlignment="1" applyProtection="1">
      <alignment horizontal="center" vertical="center" wrapText="1"/>
      <protection hidden="1"/>
    </xf>
    <xf numFmtId="165" fontId="41" fillId="28" borderId="33" xfId="40" applyNumberFormat="1" applyFont="1" applyFill="1" applyBorder="1" applyAlignment="1" applyProtection="1">
      <alignment horizontal="center" vertical="center"/>
      <protection hidden="1"/>
    </xf>
    <xf numFmtId="166" fontId="38" fillId="28" borderId="102" xfId="40" applyNumberFormat="1" applyFont="1" applyFill="1" applyBorder="1" applyAlignment="1" applyProtection="1">
      <alignment horizontal="center" vertical="center"/>
      <protection hidden="1"/>
    </xf>
    <xf numFmtId="0" fontId="42" fillId="34" borderId="32" xfId="0" applyFont="1" applyFill="1" applyBorder="1" applyAlignment="1" applyProtection="1">
      <alignment vertical="center"/>
      <protection hidden="1"/>
    </xf>
    <xf numFmtId="0" fontId="84" fillId="34" borderId="39" xfId="0" applyFont="1" applyFill="1" applyBorder="1" applyAlignment="1" applyProtection="1">
      <alignment horizontal="center" vertical="center"/>
      <protection hidden="1"/>
    </xf>
    <xf numFmtId="165" fontId="40" fillId="34" borderId="13" xfId="0" applyNumberFormat="1" applyFont="1" applyFill="1" applyBorder="1" applyAlignment="1" applyProtection="1">
      <alignment horizontal="center" vertical="center"/>
      <protection hidden="1"/>
    </xf>
    <xf numFmtId="0" fontId="42" fillId="34" borderId="10" xfId="0" applyFont="1" applyFill="1" applyBorder="1" applyAlignment="1" applyProtection="1">
      <alignment vertical="center"/>
      <protection hidden="1"/>
    </xf>
    <xf numFmtId="0" fontId="84" fillId="34" borderId="16" xfId="0" applyFont="1" applyFill="1" applyBorder="1" applyAlignment="1" applyProtection="1">
      <alignment horizontal="center" vertical="center"/>
      <protection hidden="1"/>
    </xf>
    <xf numFmtId="165" fontId="40" fillId="34" borderId="14" xfId="0" applyNumberFormat="1" applyFont="1" applyFill="1" applyBorder="1" applyAlignment="1" applyProtection="1">
      <alignment horizontal="center" vertical="center"/>
      <protection hidden="1"/>
    </xf>
    <xf numFmtId="0" fontId="42" fillId="34" borderId="31" xfId="0" applyFont="1" applyFill="1" applyBorder="1" applyAlignment="1" applyProtection="1">
      <alignment vertical="center"/>
      <protection hidden="1"/>
    </xf>
    <xf numFmtId="0" fontId="84" fillId="34" borderId="40" xfId="0" applyFont="1" applyFill="1" applyBorder="1" applyAlignment="1" applyProtection="1">
      <alignment horizontal="center" vertical="center"/>
      <protection hidden="1"/>
    </xf>
    <xf numFmtId="165" fontId="40" fillId="34" borderId="101" xfId="0" applyNumberFormat="1" applyFont="1" applyFill="1" applyBorder="1" applyAlignment="1" applyProtection="1">
      <alignment horizontal="center" vertical="center"/>
      <protection hidden="1"/>
    </xf>
    <xf numFmtId="0" fontId="111" fillId="0" borderId="44" xfId="0" applyFont="1" applyBorder="1" applyAlignment="1" applyProtection="1">
      <alignment vertical="center"/>
      <protection hidden="1"/>
    </xf>
    <xf numFmtId="0" fontId="111" fillId="0" borderId="14" xfId="0" applyFont="1" applyBorder="1" applyAlignment="1" applyProtection="1">
      <alignment vertical="center"/>
      <protection hidden="1"/>
    </xf>
    <xf numFmtId="0" fontId="111" fillId="0" borderId="15" xfId="0" applyFont="1" applyBorder="1" applyAlignment="1" applyProtection="1">
      <alignment horizontal="left" vertical="center"/>
      <protection hidden="1"/>
    </xf>
    <xf numFmtId="0" fontId="113" fillId="0" borderId="12" xfId="0" applyFont="1" applyBorder="1" applyAlignment="1" applyProtection="1">
      <alignment horizontal="left" vertical="center"/>
      <protection hidden="1"/>
    </xf>
    <xf numFmtId="0" fontId="87" fillId="0" borderId="49" xfId="0" applyFont="1" applyBorder="1" applyAlignment="1" applyProtection="1">
      <alignment horizontal="center" vertical="center"/>
      <protection hidden="1"/>
    </xf>
    <xf numFmtId="165" fontId="41" fillId="31" borderId="32" xfId="40" applyNumberFormat="1" applyFont="1" applyFill="1" applyBorder="1" applyAlignment="1" applyProtection="1">
      <alignment horizontal="center" vertical="center"/>
      <protection hidden="1"/>
    </xf>
    <xf numFmtId="165" fontId="41" fillId="31" borderId="31" xfId="40" applyNumberFormat="1" applyFont="1" applyFill="1" applyBorder="1" applyAlignment="1" applyProtection="1">
      <alignment horizontal="center" vertical="center"/>
      <protection hidden="1"/>
    </xf>
    <xf numFmtId="0" fontId="113" fillId="34" borderId="16" xfId="0" applyFont="1" applyFill="1" applyBorder="1" applyAlignment="1" applyProtection="1">
      <alignment vertical="center"/>
      <protection hidden="1"/>
    </xf>
    <xf numFmtId="0" fontId="113" fillId="34" borderId="40" xfId="0" applyFont="1" applyFill="1" applyBorder="1" applyAlignment="1" applyProtection="1">
      <alignment vertical="center"/>
      <protection hidden="1"/>
    </xf>
    <xf numFmtId="0" fontId="113" fillId="0" borderId="73" xfId="0" applyFont="1" applyBorder="1" applyAlignment="1" applyProtection="1">
      <alignment horizontal="left" vertical="center"/>
      <protection hidden="1"/>
    </xf>
    <xf numFmtId="0" fontId="113" fillId="34" borderId="12" xfId="0" applyFont="1" applyFill="1" applyBorder="1" applyAlignment="1" applyProtection="1">
      <alignment horizontal="left" vertical="center"/>
      <protection hidden="1"/>
    </xf>
    <xf numFmtId="0" fontId="117" fillId="0" borderId="110" xfId="29" applyFont="1" applyBorder="1" applyAlignment="1" applyProtection="1">
      <alignment horizontal="left" vertical="center"/>
      <protection hidden="1"/>
    </xf>
    <xf numFmtId="0" fontId="116" fillId="0" borderId="110" xfId="29" applyFont="1" applyBorder="1" applyAlignment="1" applyProtection="1">
      <alignment horizontal="left" vertical="center"/>
      <protection hidden="1"/>
    </xf>
    <xf numFmtId="3" fontId="41" fillId="0" borderId="20" xfId="0" applyNumberFormat="1" applyFont="1" applyBorder="1" applyAlignment="1" applyProtection="1">
      <alignment horizontal="center" vertical="center"/>
      <protection locked="0" hidden="1"/>
    </xf>
    <xf numFmtId="3" fontId="41" fillId="0" borderId="21" xfId="0" applyNumberFormat="1" applyFont="1" applyBorder="1" applyAlignment="1" applyProtection="1">
      <alignment horizontal="center" vertical="center"/>
      <protection locked="0" hidden="1"/>
    </xf>
    <xf numFmtId="3" fontId="41" fillId="0" borderId="11" xfId="0" applyNumberFormat="1" applyFont="1" applyBorder="1" applyAlignment="1" applyProtection="1">
      <alignment horizontal="center" vertical="center"/>
      <protection locked="0" hidden="1"/>
    </xf>
    <xf numFmtId="3" fontId="41" fillId="0" borderId="10" xfId="0" applyNumberFormat="1" applyFont="1" applyBorder="1" applyAlignment="1" applyProtection="1">
      <alignment horizontal="center" vertical="center"/>
      <protection locked="0" hidden="1"/>
    </xf>
    <xf numFmtId="3" fontId="41" fillId="0" borderId="23" xfId="0" applyNumberFormat="1" applyFont="1" applyBorder="1" applyAlignment="1" applyProtection="1">
      <alignment horizontal="center" vertical="center"/>
      <protection locked="0" hidden="1"/>
    </xf>
    <xf numFmtId="3" fontId="41" fillId="0" borderId="25" xfId="0" applyNumberFormat="1" applyFont="1" applyBorder="1" applyAlignment="1" applyProtection="1">
      <alignment horizontal="center" vertical="center"/>
      <protection locked="0" hidden="1"/>
    </xf>
    <xf numFmtId="3" fontId="41" fillId="0" borderId="86" xfId="0" applyNumberFormat="1" applyFont="1" applyBorder="1" applyAlignment="1" applyProtection="1">
      <alignment horizontal="center" vertical="center"/>
      <protection locked="0" hidden="1"/>
    </xf>
    <xf numFmtId="3" fontId="41" fillId="0" borderId="103" xfId="0" applyNumberFormat="1" applyFont="1" applyBorder="1" applyAlignment="1" applyProtection="1">
      <alignment horizontal="center" vertical="center"/>
      <protection locked="0" hidden="1"/>
    </xf>
    <xf numFmtId="165" fontId="75" fillId="29" borderId="73" xfId="0" applyNumberFormat="1" applyFont="1" applyFill="1" applyBorder="1" applyAlignment="1" applyProtection="1">
      <alignment horizontal="center" vertical="center"/>
      <protection hidden="1"/>
    </xf>
    <xf numFmtId="165" fontId="75" fillId="29" borderId="104" xfId="0" applyNumberFormat="1" applyFont="1" applyFill="1" applyBorder="1" applyAlignment="1" applyProtection="1">
      <alignment horizontal="center" vertical="center"/>
      <protection hidden="1"/>
    </xf>
    <xf numFmtId="0" fontId="42" fillId="29" borderId="104" xfId="0" applyFont="1" applyFill="1" applyBorder="1" applyAlignment="1" applyProtection="1">
      <alignment horizontal="center" vertical="center"/>
      <protection hidden="1"/>
    </xf>
    <xf numFmtId="165" fontId="75" fillId="29" borderId="105" xfId="0" applyNumberFormat="1" applyFont="1" applyFill="1" applyBorder="1" applyAlignment="1" applyProtection="1">
      <alignment horizontal="center" vertical="center"/>
      <protection hidden="1"/>
    </xf>
    <xf numFmtId="0" fontId="63" fillId="35" borderId="10" xfId="0" applyFont="1" applyFill="1" applyBorder="1" applyAlignment="1" applyProtection="1">
      <alignment horizontal="center" vertical="center"/>
      <protection hidden="1"/>
    </xf>
    <xf numFmtId="3" fontId="34" fillId="25" borderId="10" xfId="0" applyNumberFormat="1" applyFont="1" applyFill="1" applyBorder="1" applyAlignment="1" applyProtection="1">
      <alignment horizontal="center" vertical="center"/>
      <protection locked="0" hidden="1"/>
    </xf>
    <xf numFmtId="0" fontId="43" fillId="0" borderId="17" xfId="42" applyFont="1" applyBorder="1" applyAlignment="1" applyProtection="1">
      <alignment horizontal="left" vertical="center"/>
      <protection hidden="1"/>
    </xf>
    <xf numFmtId="3" fontId="34" fillId="0" borderId="18" xfId="0" applyNumberFormat="1" applyFont="1" applyBorder="1" applyAlignment="1" applyProtection="1">
      <alignment horizontal="center" vertical="center"/>
      <protection hidden="1"/>
    </xf>
    <xf numFmtId="3" fontId="41" fillId="27" borderId="70" xfId="0" applyNumberFormat="1" applyFont="1" applyFill="1" applyBorder="1" applyAlignment="1" applyProtection="1">
      <alignment horizontal="center" vertical="center"/>
      <protection hidden="1"/>
    </xf>
    <xf numFmtId="3" fontId="41" fillId="27" borderId="17" xfId="0" applyNumberFormat="1" applyFont="1" applyFill="1" applyBorder="1" applyAlignment="1" applyProtection="1">
      <alignment horizontal="center" vertical="center"/>
      <protection hidden="1"/>
    </xf>
    <xf numFmtId="3" fontId="41" fillId="0" borderId="84" xfId="0" applyNumberFormat="1" applyFont="1" applyBorder="1" applyAlignment="1" applyProtection="1">
      <alignment horizontal="center" vertical="center"/>
      <protection locked="0" hidden="1"/>
    </xf>
    <xf numFmtId="0" fontId="68" fillId="0" borderId="11" xfId="42" applyFont="1" applyBorder="1" applyAlignment="1" applyProtection="1">
      <alignment horizontal="center" vertical="center"/>
      <protection hidden="1"/>
    </xf>
    <xf numFmtId="3" fontId="41" fillId="35" borderId="86" xfId="0" applyNumberFormat="1" applyFont="1" applyFill="1" applyBorder="1" applyAlignment="1" applyProtection="1">
      <alignment horizontal="center" vertical="center"/>
      <protection hidden="1"/>
    </xf>
    <xf numFmtId="3" fontId="41" fillId="35" borderId="103" xfId="0" applyNumberFormat="1" applyFont="1" applyFill="1" applyBorder="1" applyAlignment="1" applyProtection="1">
      <alignment horizontal="center" vertical="center"/>
      <protection hidden="1"/>
    </xf>
    <xf numFmtId="3" fontId="41" fillId="27" borderId="28" xfId="0" applyNumberFormat="1" applyFont="1" applyFill="1" applyBorder="1" applyAlignment="1" applyProtection="1">
      <alignment horizontal="center" vertical="center"/>
      <protection hidden="1"/>
    </xf>
    <xf numFmtId="0" fontId="34" fillId="0" borderId="10" xfId="42" applyFont="1" applyBorder="1" applyAlignment="1" applyProtection="1">
      <alignment horizontal="center" vertical="center"/>
      <protection hidden="1"/>
    </xf>
    <xf numFmtId="0" fontId="38" fillId="0" borderId="56" xfId="0" applyFont="1" applyBorder="1" applyAlignment="1" applyProtection="1">
      <alignment vertical="center"/>
      <protection hidden="1"/>
    </xf>
    <xf numFmtId="3" fontId="41" fillId="0" borderId="28" xfId="0" applyNumberFormat="1" applyFont="1" applyBorder="1" applyAlignment="1" applyProtection="1">
      <alignment horizontal="center" vertical="center"/>
      <protection locked="0" hidden="1"/>
    </xf>
    <xf numFmtId="0" fontId="38" fillId="30" borderId="59" xfId="42" applyFont="1" applyFill="1" applyBorder="1" applyAlignment="1" applyProtection="1">
      <alignment vertical="center"/>
      <protection hidden="1"/>
    </xf>
    <xf numFmtId="0" fontId="38" fillId="30" borderId="89" xfId="42" applyFont="1" applyFill="1" applyBorder="1" applyAlignment="1" applyProtection="1">
      <alignment horizontal="left" vertical="center"/>
      <protection hidden="1"/>
    </xf>
    <xf numFmtId="0" fontId="35" fillId="0" borderId="89" xfId="0" applyFont="1" applyBorder="1" applyAlignment="1" applyProtection="1">
      <alignment horizontal="center" vertical="center"/>
      <protection hidden="1"/>
    </xf>
    <xf numFmtId="4" fontId="35" fillId="0" borderId="89" xfId="0" applyNumberFormat="1" applyFont="1" applyBorder="1" applyAlignment="1" applyProtection="1">
      <alignment horizontal="center" vertical="center"/>
      <protection hidden="1"/>
    </xf>
    <xf numFmtId="9" fontId="70" fillId="0" borderId="89" xfId="0" applyNumberFormat="1" applyFont="1" applyBorder="1" applyAlignment="1" applyProtection="1">
      <alignment horizontal="center" vertical="center"/>
      <protection hidden="1"/>
    </xf>
    <xf numFmtId="166" fontId="34" fillId="0" borderId="89" xfId="0" applyNumberFormat="1" applyFont="1" applyBorder="1" applyAlignment="1" applyProtection="1">
      <alignment horizontal="center" vertical="center"/>
      <protection hidden="1"/>
    </xf>
    <xf numFmtId="3" fontId="34" fillId="0" borderId="60" xfId="0" applyNumberFormat="1" applyFont="1" applyBorder="1" applyAlignment="1" applyProtection="1">
      <alignment horizontal="center" vertical="center"/>
      <protection hidden="1"/>
    </xf>
    <xf numFmtId="3" fontId="41" fillId="0" borderId="121" xfId="0" applyNumberFormat="1" applyFont="1" applyBorder="1" applyAlignment="1" applyProtection="1">
      <alignment horizontal="center" vertical="center"/>
      <protection locked="0" hidden="1"/>
    </xf>
    <xf numFmtId="0" fontId="38" fillId="0" borderId="59" xfId="0" applyFont="1" applyBorder="1" applyAlignment="1" applyProtection="1">
      <alignment vertical="center"/>
      <protection hidden="1"/>
    </xf>
    <xf numFmtId="0" fontId="38" fillId="0" borderId="11" xfId="0" applyFont="1" applyBorder="1" applyAlignment="1" applyProtection="1">
      <alignment horizontal="left" vertical="center"/>
      <protection hidden="1"/>
    </xf>
    <xf numFmtId="3" fontId="41" fillId="35" borderId="50" xfId="0" applyNumberFormat="1" applyFont="1" applyFill="1" applyBorder="1" applyAlignment="1" applyProtection="1">
      <alignment horizontal="center" vertical="center"/>
      <protection hidden="1"/>
    </xf>
    <xf numFmtId="3" fontId="41" fillId="35" borderId="53" xfId="0" applyNumberFormat="1" applyFont="1" applyFill="1" applyBorder="1" applyAlignment="1" applyProtection="1">
      <alignment horizontal="center" vertical="center"/>
      <protection hidden="1"/>
    </xf>
    <xf numFmtId="3" fontId="41" fillId="35" borderId="56" xfId="0" applyNumberFormat="1" applyFont="1" applyFill="1" applyBorder="1" applyAlignment="1" applyProtection="1">
      <alignment horizontal="center" vertical="center"/>
      <protection hidden="1"/>
    </xf>
    <xf numFmtId="3" fontId="41" fillId="0" borderId="55" xfId="0" applyNumberFormat="1" applyFont="1" applyBorder="1" applyAlignment="1" applyProtection="1">
      <alignment horizontal="center" vertical="center"/>
      <protection locked="0" hidden="1"/>
    </xf>
    <xf numFmtId="2" fontId="63" fillId="35" borderId="114" xfId="0" applyNumberFormat="1" applyFont="1" applyFill="1" applyBorder="1" applyAlignment="1" applyProtection="1">
      <alignment horizontal="center" vertical="center" wrapText="1"/>
      <protection hidden="1"/>
    </xf>
    <xf numFmtId="0" fontId="99" fillId="0" borderId="20" xfId="0" applyFont="1" applyBorder="1" applyAlignment="1" applyProtection="1">
      <alignment vertical="center"/>
      <protection hidden="1"/>
    </xf>
    <xf numFmtId="0" fontId="35" fillId="26" borderId="23" xfId="0" applyFont="1" applyFill="1" applyBorder="1" applyAlignment="1" applyProtection="1">
      <alignment vertical="center"/>
      <protection hidden="1"/>
    </xf>
    <xf numFmtId="0" fontId="99" fillId="0" borderId="11" xfId="0" applyFont="1" applyBorder="1" applyAlignment="1" applyProtection="1">
      <alignment vertical="center"/>
      <protection hidden="1"/>
    </xf>
    <xf numFmtId="0" fontId="35" fillId="26" borderId="11" xfId="0" applyFont="1" applyFill="1" applyBorder="1" applyAlignment="1" applyProtection="1">
      <alignment vertical="center"/>
      <protection hidden="1"/>
    </xf>
    <xf numFmtId="0" fontId="90" fillId="35" borderId="31" xfId="0" applyFont="1" applyFill="1" applyBorder="1" applyAlignment="1" applyProtection="1">
      <alignment horizontal="left" vertical="center"/>
      <protection hidden="1"/>
    </xf>
    <xf numFmtId="1" fontId="63" fillId="35" borderId="31" xfId="0" applyNumberFormat="1" applyFont="1" applyFill="1" applyBorder="1" applyAlignment="1" applyProtection="1">
      <alignment horizontal="center" vertical="center"/>
      <protection hidden="1"/>
    </xf>
    <xf numFmtId="1" fontId="63" fillId="35" borderId="42" xfId="0" applyNumberFormat="1" applyFont="1" applyFill="1" applyBorder="1" applyAlignment="1" applyProtection="1">
      <alignment horizontal="center" vertical="center"/>
      <protection hidden="1"/>
    </xf>
    <xf numFmtId="166" fontId="44" fillId="0" borderId="70" xfId="0" applyNumberFormat="1" applyFont="1" applyBorder="1" applyAlignment="1" applyProtection="1">
      <alignment horizontal="center" vertical="center"/>
      <protection hidden="1"/>
    </xf>
    <xf numFmtId="1" fontId="44" fillId="0" borderId="84" xfId="0" applyNumberFormat="1" applyFont="1" applyBorder="1" applyAlignment="1" applyProtection="1">
      <alignment horizontal="center" vertical="center"/>
      <protection hidden="1"/>
    </xf>
    <xf numFmtId="0" fontId="63" fillId="35" borderId="70" xfId="0" applyFont="1" applyFill="1" applyBorder="1" applyAlignment="1" applyProtection="1">
      <alignment horizontal="center" vertical="center" wrapText="1"/>
      <protection hidden="1"/>
    </xf>
    <xf numFmtId="0" fontId="63" fillId="35" borderId="17" xfId="0" applyFont="1" applyFill="1" applyBorder="1" applyAlignment="1" applyProtection="1">
      <alignment horizontal="center" vertical="center" wrapText="1"/>
      <protection hidden="1"/>
    </xf>
    <xf numFmtId="2" fontId="63" fillId="35" borderId="17" xfId="0" applyNumberFormat="1" applyFont="1" applyFill="1" applyBorder="1" applyAlignment="1" applyProtection="1">
      <alignment horizontal="center" vertical="center" wrapText="1"/>
      <protection hidden="1"/>
    </xf>
    <xf numFmtId="2" fontId="63" fillId="35" borderId="18" xfId="0" applyNumberFormat="1" applyFont="1" applyFill="1" applyBorder="1" applyAlignment="1" applyProtection="1">
      <alignment horizontal="center" vertical="center" wrapText="1"/>
      <protection hidden="1"/>
    </xf>
    <xf numFmtId="2" fontId="63" fillId="24" borderId="70" xfId="0" applyNumberFormat="1" applyFont="1" applyFill="1" applyBorder="1" applyAlignment="1" applyProtection="1">
      <alignment horizontal="center" vertical="center" wrapText="1"/>
      <protection hidden="1"/>
    </xf>
    <xf numFmtId="1" fontId="63" fillId="24" borderId="84" xfId="0" applyNumberFormat="1" applyFont="1" applyFill="1" applyBorder="1" applyAlignment="1" applyProtection="1">
      <alignment horizontal="center" vertical="center" wrapText="1"/>
      <protection hidden="1"/>
    </xf>
    <xf numFmtId="165" fontId="34" fillId="0" borderId="21" xfId="0" applyNumberFormat="1" applyFont="1" applyBorder="1" applyAlignment="1" applyProtection="1">
      <alignment horizontal="center" vertical="center"/>
      <protection hidden="1"/>
    </xf>
    <xf numFmtId="165" fontId="34" fillId="0" borderId="23" xfId="0" applyNumberFormat="1" applyFont="1" applyBorder="1" applyAlignment="1" applyProtection="1">
      <alignment horizontal="center" vertical="center"/>
      <protection hidden="1"/>
    </xf>
    <xf numFmtId="165" fontId="34" fillId="0" borderId="25" xfId="0" applyNumberFormat="1" applyFont="1" applyBorder="1" applyAlignment="1" applyProtection="1">
      <alignment horizontal="center" vertical="center"/>
      <protection hidden="1"/>
    </xf>
    <xf numFmtId="165" fontId="40" fillId="31" borderId="13" xfId="40" applyNumberFormat="1" applyFont="1" applyFill="1" applyBorder="1" applyAlignment="1" applyProtection="1">
      <alignment horizontal="center" vertical="center"/>
      <protection hidden="1"/>
    </xf>
    <xf numFmtId="165" fontId="40" fillId="31" borderId="44" xfId="40" applyNumberFormat="1" applyFont="1" applyFill="1" applyBorder="1" applyAlignment="1" applyProtection="1">
      <alignment horizontal="center" vertical="center"/>
      <protection hidden="1"/>
    </xf>
    <xf numFmtId="9" fontId="96" fillId="24" borderId="34" xfId="46" applyFont="1" applyFill="1" applyBorder="1" applyAlignment="1" applyProtection="1">
      <alignment horizontal="center" vertical="center"/>
      <protection hidden="1"/>
    </xf>
    <xf numFmtId="1" fontId="44" fillId="0" borderId="16" xfId="0" applyNumberFormat="1" applyFont="1" applyBorder="1" applyAlignment="1" applyProtection="1">
      <alignment horizontal="center" vertical="center"/>
      <protection hidden="1"/>
    </xf>
    <xf numFmtId="1" fontId="63" fillId="24" borderId="16" xfId="0" applyNumberFormat="1" applyFont="1" applyFill="1" applyBorder="1" applyAlignment="1" applyProtection="1">
      <alignment horizontal="center" vertical="center" wrapText="1"/>
      <protection hidden="1"/>
    </xf>
    <xf numFmtId="1" fontId="34" fillId="25" borderId="16" xfId="0" applyNumberFormat="1" applyFont="1" applyFill="1" applyBorder="1" applyAlignment="1" applyProtection="1">
      <alignment horizontal="center" vertical="center"/>
      <protection hidden="1"/>
    </xf>
    <xf numFmtId="0" fontId="35" fillId="26" borderId="30" xfId="0" applyFont="1" applyFill="1" applyBorder="1" applyAlignment="1" applyProtection="1">
      <alignment vertical="center"/>
      <protection hidden="1"/>
    </xf>
    <xf numFmtId="0" fontId="35" fillId="26" borderId="32" xfId="0" applyFont="1" applyFill="1" applyBorder="1" applyAlignment="1" applyProtection="1">
      <alignment vertical="center"/>
      <protection hidden="1"/>
    </xf>
    <xf numFmtId="0" fontId="63" fillId="35" borderId="50" xfId="0" applyFont="1" applyFill="1" applyBorder="1" applyAlignment="1" applyProtection="1">
      <alignment horizontal="center" vertical="center"/>
      <protection hidden="1"/>
    </xf>
    <xf numFmtId="0" fontId="63" fillId="35" borderId="23" xfId="0" applyFont="1" applyFill="1" applyBorder="1" applyAlignment="1" applyProtection="1">
      <alignment horizontal="center" vertical="center"/>
      <protection hidden="1"/>
    </xf>
    <xf numFmtId="3" fontId="41" fillId="0" borderId="53" xfId="0" applyNumberFormat="1" applyFont="1" applyBorder="1" applyAlignment="1" applyProtection="1">
      <alignment horizontal="center" vertical="center"/>
      <protection locked="0" hidden="1"/>
    </xf>
    <xf numFmtId="0" fontId="35" fillId="26" borderId="50" xfId="0" applyFont="1" applyFill="1" applyBorder="1" applyAlignment="1" applyProtection="1">
      <alignment vertical="center"/>
      <protection hidden="1"/>
    </xf>
    <xf numFmtId="0" fontId="35" fillId="26" borderId="51" xfId="0" applyFont="1" applyFill="1" applyBorder="1" applyAlignment="1" applyProtection="1">
      <alignment vertical="center"/>
      <protection hidden="1"/>
    </xf>
    <xf numFmtId="0" fontId="35" fillId="26" borderId="25" xfId="0" applyFont="1" applyFill="1" applyBorder="1" applyAlignment="1" applyProtection="1">
      <alignment vertical="center"/>
      <protection hidden="1"/>
    </xf>
    <xf numFmtId="0" fontId="118" fillId="0" borderId="0" xfId="0" applyFont="1"/>
    <xf numFmtId="0" fontId="42" fillId="31" borderId="34" xfId="40" applyFont="1" applyFill="1" applyBorder="1" applyAlignment="1" applyProtection="1">
      <alignment vertical="center"/>
      <protection hidden="1"/>
    </xf>
    <xf numFmtId="49" fontId="42" fillId="0" borderId="0" xfId="0" applyNumberFormat="1" applyFont="1" applyAlignment="1" applyProtection="1">
      <alignment horizontal="right" vertical="center"/>
      <protection hidden="1"/>
    </xf>
    <xf numFmtId="49" fontId="42" fillId="0" borderId="0" xfId="0" applyNumberFormat="1" applyFont="1" applyAlignment="1" applyProtection="1">
      <alignment horizontal="left" vertical="center"/>
      <protection locked="0" hidden="1"/>
    </xf>
    <xf numFmtId="49" fontId="42" fillId="0" borderId="58" xfId="0" applyNumberFormat="1" applyFont="1" applyBorder="1" applyAlignment="1" applyProtection="1">
      <alignment horizontal="left" vertical="center"/>
      <protection locked="0" hidden="1"/>
    </xf>
    <xf numFmtId="3" fontId="42" fillId="0" borderId="0" xfId="0" applyNumberFormat="1" applyFont="1" applyAlignment="1" applyProtection="1">
      <alignment horizontal="left" vertical="center"/>
      <protection locked="0" hidden="1"/>
    </xf>
    <xf numFmtId="3" fontId="42" fillId="0" borderId="58" xfId="0" applyNumberFormat="1" applyFont="1" applyBorder="1" applyAlignment="1" applyProtection="1">
      <alignment horizontal="left" vertical="center"/>
      <protection locked="0" hidden="1"/>
    </xf>
    <xf numFmtId="0" fontId="57" fillId="0" borderId="0" xfId="0" applyFont="1" applyAlignment="1" applyProtection="1">
      <alignment horizontal="left" vertical="justify"/>
      <protection hidden="1"/>
    </xf>
    <xf numFmtId="0" fontId="42" fillId="0" borderId="0" xfId="0" applyFont="1" applyAlignment="1" applyProtection="1">
      <alignment horizontal="left" vertical="justify"/>
      <protection hidden="1"/>
    </xf>
    <xf numFmtId="0" fontId="34" fillId="0" borderId="0" xfId="41" applyFont="1" applyAlignment="1" applyProtection="1">
      <alignment horizontal="center" vertical="center"/>
      <protection hidden="1"/>
    </xf>
    <xf numFmtId="0" fontId="36" fillId="0" borderId="0" xfId="41" applyFont="1" applyAlignment="1" applyProtection="1">
      <alignment horizontal="center" vertical="center" wrapText="1"/>
      <protection hidden="1"/>
    </xf>
    <xf numFmtId="0" fontId="40" fillId="0" borderId="68" xfId="0" applyFont="1" applyBorder="1" applyAlignment="1" applyProtection="1">
      <alignment horizontal="left" vertical="justify"/>
      <protection hidden="1"/>
    </xf>
    <xf numFmtId="0" fontId="40" fillId="0" borderId="69" xfId="0" applyFont="1" applyBorder="1" applyAlignment="1" applyProtection="1">
      <alignment horizontal="left" vertical="justify"/>
      <protection hidden="1"/>
    </xf>
    <xf numFmtId="0" fontId="40" fillId="0" borderId="70" xfId="0" applyFont="1" applyBorder="1" applyAlignment="1" applyProtection="1">
      <alignment horizontal="center" vertical="center"/>
      <protection hidden="1"/>
    </xf>
    <xf numFmtId="0" fontId="40" fillId="0" borderId="17" xfId="0" applyFont="1" applyBorder="1" applyAlignment="1" applyProtection="1">
      <alignment horizontal="center" vertical="center"/>
      <protection hidden="1"/>
    </xf>
    <xf numFmtId="0" fontId="83" fillId="0" borderId="0" xfId="0" applyFont="1" applyAlignment="1" applyProtection="1">
      <alignment horizontal="center" vertical="justify" wrapText="1"/>
      <protection hidden="1"/>
    </xf>
    <xf numFmtId="0" fontId="42" fillId="0" borderId="0" xfId="0" applyFont="1" applyAlignment="1" applyProtection="1">
      <alignment horizontal="left" vertical="justify" wrapText="1"/>
      <protection hidden="1"/>
    </xf>
    <xf numFmtId="0" fontId="40" fillId="29" borderId="124" xfId="0" applyFont="1" applyFill="1" applyBorder="1" applyAlignment="1" applyProtection="1">
      <alignment horizontal="center" vertical="justify"/>
      <protection hidden="1"/>
    </xf>
    <xf numFmtId="0" fontId="40" fillId="29" borderId="125" xfId="0" applyFont="1" applyFill="1" applyBorder="1" applyAlignment="1" applyProtection="1">
      <alignment horizontal="center" vertical="justify"/>
      <protection hidden="1"/>
    </xf>
    <xf numFmtId="0" fontId="40" fillId="29" borderId="126" xfId="0" applyFont="1" applyFill="1" applyBorder="1" applyAlignment="1" applyProtection="1">
      <alignment horizontal="center" vertical="justify"/>
      <protection hidden="1"/>
    </xf>
    <xf numFmtId="166" fontId="42" fillId="0" borderId="65" xfId="0" applyNumberFormat="1" applyFont="1" applyBorder="1" applyAlignment="1" applyProtection="1">
      <alignment horizontal="center" vertical="justify"/>
      <protection hidden="1"/>
    </xf>
    <xf numFmtId="166" fontId="42" fillId="0" borderId="86" xfId="0" applyNumberFormat="1" applyFont="1" applyBorder="1" applyAlignment="1" applyProtection="1">
      <alignment horizontal="center" vertical="justify"/>
      <protection hidden="1"/>
    </xf>
    <xf numFmtId="166" fontId="42" fillId="0" borderId="43" xfId="0" applyNumberFormat="1" applyFont="1" applyBorder="1" applyAlignment="1" applyProtection="1">
      <alignment horizontal="center" vertical="justify"/>
      <protection hidden="1"/>
    </xf>
    <xf numFmtId="166" fontId="42" fillId="0" borderId="34" xfId="0" applyNumberFormat="1" applyFont="1" applyBorder="1" applyAlignment="1" applyProtection="1">
      <alignment horizontal="center" vertical="justify"/>
      <protection hidden="1"/>
    </xf>
    <xf numFmtId="0" fontId="75" fillId="0" borderId="67" xfId="0" applyFont="1" applyBorder="1" applyAlignment="1" applyProtection="1">
      <alignment horizontal="center" vertical="center"/>
      <protection hidden="1"/>
    </xf>
    <xf numFmtId="0" fontId="75" fillId="0" borderId="68" xfId="0" applyFont="1" applyBorder="1" applyAlignment="1" applyProtection="1">
      <alignment horizontal="center" vertical="center"/>
      <protection hidden="1"/>
    </xf>
    <xf numFmtId="0" fontId="75" fillId="0" borderId="69" xfId="0" applyFont="1" applyBorder="1" applyAlignment="1" applyProtection="1">
      <alignment horizontal="center" vertical="center"/>
      <protection hidden="1"/>
    </xf>
    <xf numFmtId="166" fontId="40" fillId="0" borderId="64" xfId="0" applyNumberFormat="1" applyFont="1" applyBorder="1" applyAlignment="1" applyProtection="1">
      <alignment horizontal="center" vertical="justify"/>
      <protection hidden="1"/>
    </xf>
    <xf numFmtId="166" fontId="40" fillId="0" borderId="103" xfId="0" applyNumberFormat="1" applyFont="1" applyBorder="1" applyAlignment="1" applyProtection="1">
      <alignment horizontal="center" vertical="justify"/>
      <protection hidden="1"/>
    </xf>
    <xf numFmtId="166" fontId="42" fillId="0" borderId="64" xfId="0" applyNumberFormat="1" applyFont="1" applyBorder="1" applyAlignment="1" applyProtection="1">
      <alignment horizontal="center" vertical="justify"/>
      <protection hidden="1"/>
    </xf>
    <xf numFmtId="166" fontId="42" fillId="0" borderId="103" xfId="0" applyNumberFormat="1" applyFont="1" applyBorder="1" applyAlignment="1" applyProtection="1">
      <alignment horizontal="center" vertical="justify"/>
      <protection hidden="1"/>
    </xf>
    <xf numFmtId="0" fontId="84" fillId="0" borderId="67" xfId="0" applyFont="1" applyBorder="1" applyAlignment="1" applyProtection="1">
      <alignment horizontal="center" vertical="justify"/>
      <protection hidden="1"/>
    </xf>
    <xf numFmtId="0" fontId="84" fillId="0" borderId="68" xfId="0" applyFont="1" applyBorder="1" applyAlignment="1" applyProtection="1">
      <alignment horizontal="center" vertical="justify"/>
      <protection hidden="1"/>
    </xf>
    <xf numFmtId="0" fontId="84" fillId="0" borderId="69" xfId="0" applyFont="1" applyBorder="1" applyAlignment="1" applyProtection="1">
      <alignment horizontal="center" vertical="justify"/>
      <protection hidden="1"/>
    </xf>
    <xf numFmtId="0" fontId="84" fillId="0" borderId="0" xfId="0" applyFont="1" applyAlignment="1" applyProtection="1">
      <alignment horizontal="left" vertical="justify"/>
      <protection hidden="1"/>
    </xf>
    <xf numFmtId="0" fontId="40" fillId="0" borderId="0" xfId="0" applyFont="1" applyAlignment="1" applyProtection="1">
      <alignment horizontal="right" vertical="center"/>
      <protection hidden="1"/>
    </xf>
    <xf numFmtId="166" fontId="54" fillId="0" borderId="0" xfId="0" applyNumberFormat="1" applyFont="1" applyAlignment="1" applyProtection="1">
      <alignment horizontal="left" vertical="center"/>
      <protection hidden="1"/>
    </xf>
    <xf numFmtId="0" fontId="42" fillId="0" borderId="0" xfId="0" applyFont="1" applyAlignment="1" applyProtection="1">
      <alignment horizontal="right" vertical="center"/>
      <protection hidden="1"/>
    </xf>
    <xf numFmtId="0" fontId="75" fillId="0" borderId="0" xfId="0" applyFont="1" applyAlignment="1" applyProtection="1">
      <alignment horizontal="right" vertical="center"/>
      <protection hidden="1"/>
    </xf>
    <xf numFmtId="49" fontId="10" fillId="0" borderId="0" xfId="29" applyNumberFormat="1" applyBorder="1" applyAlignment="1" applyProtection="1">
      <alignment horizontal="left" vertical="center"/>
      <protection locked="0" hidden="1"/>
    </xf>
    <xf numFmtId="49" fontId="42" fillId="0" borderId="106" xfId="0" applyNumberFormat="1" applyFont="1" applyBorder="1" applyAlignment="1" applyProtection="1">
      <alignment horizontal="left" vertical="center"/>
      <protection locked="0" hidden="1"/>
    </xf>
    <xf numFmtId="0" fontId="57" fillId="0" borderId="61" xfId="0" applyFont="1" applyBorder="1" applyAlignment="1" applyProtection="1">
      <alignment horizontal="left" vertical="justify"/>
      <protection hidden="1"/>
    </xf>
    <xf numFmtId="0" fontId="42" fillId="0" borderId="106" xfId="0" applyFont="1" applyBorder="1" applyAlignment="1" applyProtection="1">
      <alignment horizontal="center" vertical="center"/>
      <protection hidden="1"/>
    </xf>
    <xf numFmtId="0" fontId="42" fillId="0" borderId="50" xfId="0" applyFont="1" applyBorder="1" applyAlignment="1" applyProtection="1">
      <alignment horizontal="left" vertical="center"/>
      <protection hidden="1"/>
    </xf>
    <xf numFmtId="0" fontId="42" fillId="0" borderId="10" xfId="0" applyFont="1" applyBorder="1" applyAlignment="1" applyProtection="1">
      <alignment horizontal="left" vertical="center"/>
      <protection hidden="1"/>
    </xf>
    <xf numFmtId="0" fontId="42" fillId="0" borderId="53" xfId="0" applyFont="1" applyBorder="1" applyAlignment="1" applyProtection="1">
      <alignment horizontal="left" vertical="center"/>
      <protection hidden="1"/>
    </xf>
    <xf numFmtId="0" fontId="42" fillId="0" borderId="32" xfId="0" applyFont="1" applyBorder="1" applyAlignment="1" applyProtection="1">
      <alignment horizontal="left" vertical="center"/>
      <protection hidden="1"/>
    </xf>
    <xf numFmtId="165" fontId="42" fillId="0" borderId="32" xfId="0" applyNumberFormat="1" applyFont="1" applyBorder="1" applyAlignment="1" applyProtection="1">
      <alignment horizontal="center" vertical="center"/>
      <protection hidden="1"/>
    </xf>
    <xf numFmtId="165" fontId="42" fillId="0" borderId="10" xfId="0" applyNumberFormat="1" applyFont="1" applyBorder="1" applyAlignment="1" applyProtection="1">
      <alignment horizontal="center" vertical="center"/>
      <protection hidden="1"/>
    </xf>
    <xf numFmtId="3" fontId="42" fillId="0" borderId="10" xfId="0" applyNumberFormat="1" applyFont="1" applyBorder="1" applyAlignment="1" applyProtection="1">
      <alignment horizontal="center" vertical="center"/>
      <protection hidden="1"/>
    </xf>
    <xf numFmtId="3" fontId="42" fillId="0" borderId="23" xfId="0" applyNumberFormat="1" applyFont="1" applyBorder="1" applyAlignment="1" applyProtection="1">
      <alignment horizontal="center" vertical="center"/>
      <protection hidden="1"/>
    </xf>
    <xf numFmtId="166" fontId="46" fillId="0" borderId="61" xfId="0" applyNumberFormat="1" applyFont="1" applyBorder="1" applyAlignment="1" applyProtection="1">
      <alignment horizontal="center" vertical="center"/>
      <protection hidden="1"/>
    </xf>
    <xf numFmtId="3" fontId="46" fillId="0" borderId="61" xfId="0" applyNumberFormat="1" applyFont="1" applyBorder="1" applyAlignment="1" applyProtection="1">
      <alignment horizontal="center" vertical="center"/>
      <protection hidden="1"/>
    </xf>
    <xf numFmtId="3" fontId="46" fillId="0" borderId="62" xfId="0" applyNumberFormat="1" applyFont="1" applyBorder="1" applyAlignment="1" applyProtection="1">
      <alignment horizontal="center" vertical="center"/>
      <protection hidden="1"/>
    </xf>
    <xf numFmtId="0" fontId="96" fillId="36" borderId="52" xfId="0" applyFont="1" applyFill="1" applyBorder="1" applyAlignment="1" applyProtection="1">
      <alignment horizontal="center" vertical="center"/>
      <protection hidden="1"/>
    </xf>
    <xf numFmtId="0" fontId="96" fillId="36" borderId="36" xfId="0" applyFont="1" applyFill="1" applyBorder="1" applyAlignment="1" applyProtection="1">
      <alignment horizontal="center" vertical="center"/>
      <protection hidden="1"/>
    </xf>
    <xf numFmtId="166" fontId="96" fillId="36" borderId="36" xfId="0" applyNumberFormat="1" applyFont="1" applyFill="1" applyBorder="1" applyAlignment="1" applyProtection="1">
      <alignment horizontal="center" vertical="center"/>
      <protection hidden="1"/>
    </xf>
    <xf numFmtId="3" fontId="96" fillId="36" borderId="36" xfId="0" applyNumberFormat="1" applyFont="1" applyFill="1" applyBorder="1" applyAlignment="1" applyProtection="1">
      <alignment horizontal="center" vertical="center"/>
      <protection hidden="1"/>
    </xf>
    <xf numFmtId="3" fontId="96" fillId="36" borderId="37" xfId="0" applyNumberFormat="1" applyFont="1" applyFill="1" applyBorder="1" applyAlignment="1" applyProtection="1">
      <alignment horizontal="center" vertical="center"/>
      <protection hidden="1"/>
    </xf>
    <xf numFmtId="3" fontId="42" fillId="0" borderId="32" xfId="0" applyNumberFormat="1" applyFont="1" applyBorder="1" applyAlignment="1" applyProtection="1">
      <alignment horizontal="center" vertical="center"/>
      <protection hidden="1"/>
    </xf>
    <xf numFmtId="3" fontId="42" fillId="0" borderId="54" xfId="0" applyNumberFormat="1" applyFont="1" applyBorder="1" applyAlignment="1" applyProtection="1">
      <alignment horizontal="center" vertical="center"/>
      <protection hidden="1"/>
    </xf>
    <xf numFmtId="0" fontId="102" fillId="31" borderId="73" xfId="0" applyFont="1" applyFill="1" applyBorder="1" applyAlignment="1" applyProtection="1">
      <alignment horizontal="center" vertical="center"/>
      <protection hidden="1"/>
    </xf>
    <xf numFmtId="0" fontId="102" fillId="31" borderId="104" xfId="0" applyFont="1" applyFill="1" applyBorder="1" applyAlignment="1" applyProtection="1">
      <alignment horizontal="center" vertical="center"/>
      <protection hidden="1"/>
    </xf>
    <xf numFmtId="0" fontId="102" fillId="31" borderId="105" xfId="0" applyFont="1" applyFill="1" applyBorder="1" applyAlignment="1" applyProtection="1">
      <alignment horizontal="center" vertical="center"/>
      <protection hidden="1"/>
    </xf>
    <xf numFmtId="0" fontId="109" fillId="0" borderId="73" xfId="0" applyFont="1" applyBorder="1" applyAlignment="1" applyProtection="1">
      <alignment horizontal="center" vertical="center"/>
      <protection hidden="1"/>
    </xf>
    <xf numFmtId="0" fontId="109" fillId="0" borderId="104" xfId="0" applyFont="1" applyBorder="1" applyAlignment="1" applyProtection="1">
      <alignment horizontal="center" vertical="center"/>
      <protection hidden="1"/>
    </xf>
    <xf numFmtId="0" fontId="109" fillId="0" borderId="105" xfId="0" applyFont="1" applyBorder="1" applyAlignment="1" applyProtection="1">
      <alignment horizontal="center" vertical="center"/>
      <protection hidden="1"/>
    </xf>
    <xf numFmtId="0" fontId="93" fillId="35" borderId="67" xfId="40" applyFont="1" applyFill="1" applyBorder="1" applyAlignment="1" applyProtection="1">
      <alignment horizontal="left" vertical="center" wrapText="1"/>
      <protection hidden="1"/>
    </xf>
    <xf numFmtId="0" fontId="93" fillId="35" borderId="68" xfId="40" applyFont="1" applyFill="1" applyBorder="1" applyAlignment="1" applyProtection="1">
      <alignment horizontal="left" vertical="center" wrapText="1"/>
      <protection hidden="1"/>
    </xf>
    <xf numFmtId="0" fontId="116" fillId="0" borderId="110" xfId="29" applyFont="1" applyBorder="1" applyAlignment="1" applyProtection="1">
      <alignment horizontal="left" vertical="top"/>
      <protection hidden="1"/>
    </xf>
    <xf numFmtId="0" fontId="116" fillId="0" borderId="111" xfId="29" applyFont="1" applyBorder="1" applyAlignment="1" applyProtection="1">
      <alignment horizontal="left" vertical="top"/>
      <protection hidden="1"/>
    </xf>
    <xf numFmtId="0" fontId="116" fillId="0" borderId="112" xfId="29" applyFont="1" applyBorder="1" applyAlignment="1" applyProtection="1">
      <alignment horizontal="left" vertical="top"/>
      <protection hidden="1"/>
    </xf>
    <xf numFmtId="0" fontId="85" fillId="0" borderId="107" xfId="41" applyFont="1" applyBorder="1" applyAlignment="1" applyProtection="1">
      <alignment horizontal="center" vertical="center"/>
      <protection hidden="1"/>
    </xf>
    <xf numFmtId="0" fontId="85" fillId="0" borderId="108" xfId="41" applyFont="1" applyBorder="1" applyAlignment="1" applyProtection="1">
      <alignment horizontal="center" vertical="center"/>
      <protection hidden="1"/>
    </xf>
    <xf numFmtId="0" fontId="85" fillId="0" borderId="109" xfId="41" applyFont="1" applyBorder="1" applyAlignment="1" applyProtection="1">
      <alignment horizontal="center" vertical="center"/>
      <protection hidden="1"/>
    </xf>
    <xf numFmtId="0" fontId="40" fillId="39" borderId="52" xfId="40" applyFont="1" applyFill="1" applyBorder="1" applyAlignment="1" applyProtection="1">
      <alignment horizontal="left" vertical="center"/>
      <protection hidden="1"/>
    </xf>
    <xf numFmtId="0" fontId="40" fillId="39" borderId="38" xfId="40" applyFont="1" applyFill="1" applyBorder="1" applyAlignment="1" applyProtection="1">
      <alignment horizontal="left" vertical="center"/>
      <protection hidden="1"/>
    </xf>
    <xf numFmtId="0" fontId="45" fillId="24" borderId="16" xfId="0" applyFont="1" applyFill="1" applyBorder="1" applyAlignment="1" applyProtection="1">
      <alignment horizontal="left" vertical="center"/>
      <protection hidden="1"/>
    </xf>
    <xf numFmtId="0" fontId="45" fillId="24" borderId="34" xfId="0" applyFont="1" applyFill="1" applyBorder="1" applyAlignment="1" applyProtection="1">
      <alignment horizontal="left" vertical="center"/>
      <protection hidden="1"/>
    </xf>
    <xf numFmtId="0" fontId="45" fillId="24" borderId="40" xfId="0" applyFont="1" applyFill="1" applyBorder="1" applyAlignment="1" applyProtection="1">
      <alignment horizontal="left" vertical="center"/>
      <protection hidden="1"/>
    </xf>
    <xf numFmtId="0" fontId="96" fillId="28" borderId="67" xfId="40" applyFont="1" applyFill="1" applyBorder="1" applyAlignment="1" applyProtection="1">
      <alignment horizontal="left" vertical="center"/>
      <protection hidden="1"/>
    </xf>
    <xf numFmtId="0" fontId="96" fillId="28" borderId="41" xfId="40" applyFont="1" applyFill="1" applyBorder="1" applyAlignment="1" applyProtection="1">
      <alignment horizontal="left" vertical="center"/>
      <protection hidden="1"/>
    </xf>
    <xf numFmtId="0" fontId="80" fillId="39" borderId="52" xfId="40" applyFont="1" applyFill="1" applyBorder="1" applyAlignment="1" applyProtection="1">
      <alignment horizontal="left" vertical="center"/>
      <protection hidden="1"/>
    </xf>
    <xf numFmtId="0" fontId="80" fillId="39" borderId="38" xfId="40" applyFont="1" applyFill="1" applyBorder="1" applyAlignment="1" applyProtection="1">
      <alignment horizontal="left" vertical="center"/>
      <protection hidden="1"/>
    </xf>
    <xf numFmtId="0" fontId="40" fillId="39" borderId="67" xfId="40" applyFont="1" applyFill="1" applyBorder="1" applyAlignment="1" applyProtection="1">
      <alignment horizontal="left" vertical="center"/>
      <protection hidden="1"/>
    </xf>
    <xf numFmtId="0" fontId="40" fillId="39" borderId="68" xfId="40" applyFont="1" applyFill="1" applyBorder="1" applyAlignment="1" applyProtection="1">
      <alignment horizontal="left" vertical="center"/>
      <protection hidden="1"/>
    </xf>
    <xf numFmtId="0" fontId="45" fillId="24" borderId="42" xfId="0" applyFont="1" applyFill="1" applyBorder="1" applyAlignment="1" applyProtection="1">
      <alignment horizontal="left" vertical="center"/>
      <protection hidden="1"/>
    </xf>
    <xf numFmtId="0" fontId="45" fillId="24" borderId="0" xfId="0" applyFont="1" applyFill="1" applyBorder="1" applyAlignment="1" applyProtection="1">
      <alignment horizontal="left" vertical="center"/>
      <protection hidden="1"/>
    </xf>
    <xf numFmtId="0" fontId="109" fillId="0" borderId="114" xfId="0" applyFont="1" applyBorder="1" applyAlignment="1" applyProtection="1">
      <alignment horizontal="center" vertical="center"/>
      <protection hidden="1"/>
    </xf>
    <xf numFmtId="0" fontId="109" fillId="0" borderId="66" xfId="0" applyFont="1" applyBorder="1" applyAlignment="1" applyProtection="1">
      <alignment horizontal="center" vertical="center"/>
      <protection hidden="1"/>
    </xf>
    <xf numFmtId="0" fontId="109" fillId="0" borderId="85" xfId="0" applyFont="1" applyBorder="1" applyAlignment="1" applyProtection="1">
      <alignment horizontal="center" vertical="center"/>
      <protection hidden="1"/>
    </xf>
    <xf numFmtId="0" fontId="40" fillId="34" borderId="67" xfId="40" applyFont="1" applyFill="1" applyBorder="1" applyAlignment="1" applyProtection="1">
      <alignment horizontal="left" vertical="center"/>
      <protection hidden="1"/>
    </xf>
    <xf numFmtId="0" fontId="40" fillId="34" borderId="68" xfId="40" applyFont="1" applyFill="1" applyBorder="1" applyAlignment="1" applyProtection="1">
      <alignment horizontal="left" vertical="center"/>
      <protection hidden="1"/>
    </xf>
    <xf numFmtId="0" fontId="80" fillId="34" borderId="67" xfId="40" applyFont="1" applyFill="1" applyBorder="1" applyAlignment="1" applyProtection="1">
      <alignment horizontal="left" vertical="center"/>
      <protection hidden="1"/>
    </xf>
    <xf numFmtId="0" fontId="80" fillId="34" borderId="68" xfId="40" applyFont="1" applyFill="1" applyBorder="1" applyAlignment="1" applyProtection="1">
      <alignment horizontal="left" vertical="center"/>
      <protection hidden="1"/>
    </xf>
    <xf numFmtId="0" fontId="40" fillId="31" borderId="67" xfId="40" applyFont="1" applyFill="1" applyBorder="1" applyAlignment="1" applyProtection="1">
      <alignment horizontal="left" vertical="center"/>
      <protection hidden="1"/>
    </xf>
    <xf numFmtId="0" fontId="40" fillId="31" borderId="68" xfId="40" applyFont="1" applyFill="1" applyBorder="1" applyAlignment="1" applyProtection="1">
      <alignment horizontal="left" vertical="center"/>
      <protection hidden="1"/>
    </xf>
    <xf numFmtId="0" fontId="87" fillId="30" borderId="113" xfId="0" applyFont="1" applyFill="1" applyBorder="1" applyAlignment="1" applyProtection="1">
      <alignment horizontal="center" vertical="center" wrapText="1"/>
      <protection hidden="1"/>
    </xf>
    <xf numFmtId="0" fontId="87" fillId="30" borderId="66" xfId="0" applyFont="1" applyFill="1" applyBorder="1" applyAlignment="1" applyProtection="1">
      <alignment horizontal="center" vertical="center" wrapText="1"/>
      <protection hidden="1"/>
    </xf>
    <xf numFmtId="0" fontId="87" fillId="30" borderId="85" xfId="0" applyFont="1" applyFill="1" applyBorder="1" applyAlignment="1" applyProtection="1">
      <alignment horizontal="center" vertical="center" wrapText="1"/>
      <protection hidden="1"/>
    </xf>
    <xf numFmtId="0" fontId="102" fillId="31" borderId="113" xfId="0" applyFont="1" applyFill="1" applyBorder="1" applyAlignment="1" applyProtection="1">
      <alignment horizontal="center" vertical="center"/>
      <protection hidden="1"/>
    </xf>
    <xf numFmtId="0" fontId="102" fillId="31" borderId="66" xfId="0" applyFont="1" applyFill="1" applyBorder="1" applyAlignment="1" applyProtection="1">
      <alignment horizontal="center" vertical="center"/>
      <protection hidden="1"/>
    </xf>
    <xf numFmtId="0" fontId="102" fillId="31" borderId="85" xfId="0" applyFont="1" applyFill="1" applyBorder="1" applyAlignment="1" applyProtection="1">
      <alignment horizontal="center" vertical="center"/>
      <protection hidden="1"/>
    </xf>
    <xf numFmtId="0" fontId="40" fillId="30" borderId="113" xfId="0" applyFont="1" applyFill="1" applyBorder="1" applyAlignment="1" applyProtection="1">
      <alignment horizontal="center" vertical="top" wrapText="1"/>
      <protection hidden="1"/>
    </xf>
    <xf numFmtId="0" fontId="40" fillId="30" borderId="66" xfId="0" applyFont="1" applyFill="1" applyBorder="1" applyAlignment="1" applyProtection="1">
      <alignment horizontal="center" vertical="top" wrapText="1"/>
      <protection hidden="1"/>
    </xf>
    <xf numFmtId="0" fontId="40" fillId="30" borderId="85" xfId="0" applyFont="1" applyFill="1" applyBorder="1" applyAlignment="1" applyProtection="1">
      <alignment horizontal="center" vertical="top" wrapText="1"/>
      <protection hidden="1"/>
    </xf>
    <xf numFmtId="0" fontId="40" fillId="30" borderId="73" xfId="0" applyFont="1" applyFill="1" applyBorder="1" applyAlignment="1" applyProtection="1">
      <alignment horizontal="center" vertical="center" wrapText="1"/>
      <protection hidden="1"/>
    </xf>
    <xf numFmtId="0" fontId="40" fillId="30" borderId="104" xfId="0" applyFont="1" applyFill="1" applyBorder="1" applyAlignment="1" applyProtection="1">
      <alignment horizontal="center" vertical="center" wrapText="1"/>
      <protection hidden="1"/>
    </xf>
    <xf numFmtId="0" fontId="40" fillId="30" borderId="105" xfId="0" applyFont="1" applyFill="1" applyBorder="1" applyAlignment="1" applyProtection="1">
      <alignment horizontal="center" vertical="center" wrapText="1"/>
      <protection hidden="1"/>
    </xf>
    <xf numFmtId="0" fontId="40" fillId="31" borderId="113" xfId="0" applyFont="1" applyFill="1" applyBorder="1" applyAlignment="1" applyProtection="1">
      <alignment horizontal="center" vertical="top" wrapText="1"/>
      <protection hidden="1"/>
    </xf>
    <xf numFmtId="0" fontId="40" fillId="31" borderId="66" xfId="0" applyFont="1" applyFill="1" applyBorder="1" applyAlignment="1" applyProtection="1">
      <alignment horizontal="center" vertical="top" wrapText="1"/>
      <protection hidden="1"/>
    </xf>
    <xf numFmtId="0" fontId="40" fillId="31" borderId="85" xfId="0" applyFont="1" applyFill="1" applyBorder="1" applyAlignment="1" applyProtection="1">
      <alignment horizontal="center" vertical="top" wrapText="1"/>
      <protection hidden="1"/>
    </xf>
    <xf numFmtId="3" fontId="34" fillId="35" borderId="18" xfId="0" applyNumberFormat="1" applyFont="1" applyFill="1" applyBorder="1" applyAlignment="1" applyProtection="1">
      <alignment horizontal="center" vertical="center"/>
      <protection hidden="1"/>
    </xf>
    <xf numFmtId="3" fontId="34" fillId="35" borderId="87" xfId="0" applyNumberFormat="1" applyFont="1" applyFill="1" applyBorder="1" applyAlignment="1" applyProtection="1">
      <alignment horizontal="center" vertical="center"/>
      <protection hidden="1"/>
    </xf>
    <xf numFmtId="3" fontId="34" fillId="35" borderId="42" xfId="0" applyNumberFormat="1" applyFont="1" applyFill="1" applyBorder="1" applyAlignment="1" applyProtection="1">
      <alignment horizontal="center" vertical="center"/>
      <protection hidden="1"/>
    </xf>
    <xf numFmtId="3" fontId="34" fillId="35" borderId="29" xfId="0" applyNumberFormat="1" applyFont="1" applyFill="1" applyBorder="1" applyAlignment="1" applyProtection="1">
      <alignment horizontal="center" vertical="center"/>
      <protection hidden="1"/>
    </xf>
    <xf numFmtId="3" fontId="34" fillId="35" borderId="60" xfId="0" applyNumberFormat="1" applyFont="1" applyFill="1" applyBorder="1" applyAlignment="1" applyProtection="1">
      <alignment horizontal="center" vertical="center"/>
      <protection hidden="1"/>
    </xf>
    <xf numFmtId="3" fontId="34" fillId="35" borderId="121" xfId="0" applyNumberFormat="1" applyFont="1" applyFill="1" applyBorder="1" applyAlignment="1" applyProtection="1">
      <alignment horizontal="center" vertical="center"/>
      <protection hidden="1"/>
    </xf>
    <xf numFmtId="3" fontId="41" fillId="0" borderId="43" xfId="0" applyNumberFormat="1" applyFont="1" applyBorder="1" applyAlignment="1" applyProtection="1">
      <alignment horizontal="center" vertical="center"/>
      <protection locked="0" hidden="1"/>
    </xf>
    <xf numFmtId="3" fontId="41" fillId="0" borderId="34" xfId="0" applyNumberFormat="1" applyFont="1" applyBorder="1" applyAlignment="1" applyProtection="1">
      <alignment horizontal="center" vertical="center"/>
      <protection locked="0" hidden="1"/>
    </xf>
    <xf numFmtId="0" fontId="60" fillId="24" borderId="68" xfId="0" applyFont="1" applyFill="1" applyBorder="1" applyAlignment="1" applyProtection="1">
      <alignment horizontal="center"/>
      <protection hidden="1"/>
    </xf>
    <xf numFmtId="0" fontId="60" fillId="24" borderId="41" xfId="0" applyFont="1" applyFill="1" applyBorder="1" applyAlignment="1" applyProtection="1">
      <alignment horizontal="center"/>
      <protection hidden="1"/>
    </xf>
    <xf numFmtId="3" fontId="41" fillId="0" borderId="65" xfId="0" applyNumberFormat="1" applyFont="1" applyBorder="1" applyAlignment="1" applyProtection="1">
      <alignment horizontal="center" vertical="center"/>
      <protection locked="0" hidden="1"/>
    </xf>
    <xf numFmtId="3" fontId="41" fillId="0" borderId="86" xfId="0" applyNumberFormat="1" applyFont="1" applyBorder="1" applyAlignment="1" applyProtection="1">
      <alignment horizontal="center" vertical="center"/>
      <protection locked="0" hidden="1"/>
    </xf>
    <xf numFmtId="3" fontId="41" fillId="0" borderId="64" xfId="0" applyNumberFormat="1" applyFont="1" applyBorder="1" applyAlignment="1" applyProtection="1">
      <alignment horizontal="center" vertical="center"/>
      <protection locked="0" hidden="1"/>
    </xf>
    <xf numFmtId="3" fontId="41" fillId="0" borderId="103" xfId="0" applyNumberFormat="1" applyFont="1" applyBorder="1" applyAlignment="1" applyProtection="1">
      <alignment horizontal="center" vertical="center"/>
      <protection locked="0" hidden="1"/>
    </xf>
    <xf numFmtId="3" fontId="41" fillId="0" borderId="26" xfId="0" applyNumberFormat="1" applyFont="1" applyBorder="1" applyAlignment="1" applyProtection="1">
      <alignment horizontal="center" vertical="center"/>
      <protection locked="0" hidden="1"/>
    </xf>
    <xf numFmtId="3" fontId="41" fillId="0" borderId="95" xfId="0" applyNumberFormat="1" applyFont="1" applyBorder="1" applyAlignment="1" applyProtection="1">
      <alignment horizontal="center" vertical="center"/>
      <protection locked="0" hidden="1"/>
    </xf>
    <xf numFmtId="3" fontId="41" fillId="0" borderId="24" xfId="0" applyNumberFormat="1" applyFont="1" applyBorder="1" applyAlignment="1" applyProtection="1">
      <alignment horizontal="center" vertical="center"/>
      <protection locked="0" hidden="1"/>
    </xf>
    <xf numFmtId="3" fontId="41" fillId="0" borderId="97" xfId="0" applyNumberFormat="1" applyFont="1" applyBorder="1" applyAlignment="1" applyProtection="1">
      <alignment horizontal="center" vertical="center"/>
      <protection locked="0" hidden="1"/>
    </xf>
    <xf numFmtId="3" fontId="41" fillId="0" borderId="16" xfId="0" applyNumberFormat="1" applyFont="1" applyBorder="1" applyAlignment="1" applyProtection="1">
      <alignment horizontal="center" vertical="center"/>
      <protection locked="0" hidden="1"/>
    </xf>
    <xf numFmtId="3" fontId="41" fillId="0" borderId="10" xfId="0" applyNumberFormat="1" applyFont="1" applyBorder="1" applyAlignment="1" applyProtection="1">
      <alignment horizontal="center" vertical="center"/>
      <protection locked="0" hidden="1"/>
    </xf>
    <xf numFmtId="3" fontId="41" fillId="0" borderId="23" xfId="0" applyNumberFormat="1" applyFont="1" applyBorder="1" applyAlignment="1" applyProtection="1">
      <alignment horizontal="center" vertical="center"/>
      <protection locked="0" hidden="1"/>
    </xf>
    <xf numFmtId="3" fontId="41" fillId="0" borderId="11" xfId="0" applyNumberFormat="1" applyFont="1" applyBorder="1" applyAlignment="1" applyProtection="1">
      <alignment horizontal="center" vertical="center"/>
      <protection locked="0" hidden="1"/>
    </xf>
    <xf numFmtId="3" fontId="41" fillId="0" borderId="25" xfId="0" applyNumberFormat="1" applyFont="1" applyBorder="1" applyAlignment="1" applyProtection="1">
      <alignment horizontal="center" vertical="center"/>
      <protection locked="0" hidden="1"/>
    </xf>
    <xf numFmtId="3" fontId="41" fillId="0" borderId="20" xfId="0" applyNumberFormat="1" applyFont="1" applyBorder="1" applyAlignment="1" applyProtection="1">
      <alignment horizontal="center" vertical="center"/>
      <protection locked="0" hidden="1"/>
    </xf>
    <xf numFmtId="3" fontId="41" fillId="0" borderId="21" xfId="0" applyNumberFormat="1" applyFont="1" applyBorder="1" applyAlignment="1" applyProtection="1">
      <alignment horizontal="center" vertical="center"/>
      <protection locked="0" hidden="1"/>
    </xf>
    <xf numFmtId="0" fontId="60" fillId="24" borderId="38" xfId="0" applyFont="1" applyFill="1" applyBorder="1" applyAlignment="1" applyProtection="1">
      <alignment horizontal="center"/>
      <protection hidden="1"/>
    </xf>
    <xf numFmtId="0" fontId="60" fillId="24" borderId="18" xfId="0" applyFont="1" applyFill="1" applyBorder="1" applyAlignment="1" applyProtection="1">
      <alignment horizontal="center"/>
      <protection hidden="1"/>
    </xf>
    <xf numFmtId="0" fontId="60" fillId="24" borderId="87" xfId="0" applyFont="1" applyFill="1" applyBorder="1" applyAlignment="1" applyProtection="1">
      <alignment horizontal="center"/>
      <protection hidden="1"/>
    </xf>
    <xf numFmtId="0" fontId="60" fillId="24" borderId="106" xfId="0" applyFont="1" applyFill="1" applyBorder="1" applyAlignment="1" applyProtection="1">
      <alignment horizontal="center"/>
      <protection hidden="1"/>
    </xf>
    <xf numFmtId="0" fontId="59" fillId="0" borderId="107" xfId="42" applyFont="1" applyBorder="1" applyAlignment="1" applyProtection="1">
      <alignment horizontal="center" vertical="center"/>
      <protection hidden="1"/>
    </xf>
    <xf numFmtId="0" fontId="59" fillId="0" borderId="108" xfId="42" applyFont="1" applyBorder="1" applyAlignment="1" applyProtection="1">
      <alignment horizontal="center" vertical="center"/>
      <protection hidden="1"/>
    </xf>
    <xf numFmtId="0" fontId="59" fillId="0" borderId="109" xfId="42" applyFont="1" applyBorder="1" applyAlignment="1" applyProtection="1">
      <alignment horizontal="center" vertical="center"/>
      <protection hidden="1"/>
    </xf>
    <xf numFmtId="2" fontId="76" fillId="34" borderId="91" xfId="0" applyNumberFormat="1" applyFont="1" applyFill="1" applyBorder="1" applyAlignment="1" applyProtection="1">
      <alignment horizontal="center" vertical="center" wrapText="1"/>
      <protection hidden="1"/>
    </xf>
    <xf numFmtId="0" fontId="52" fillId="29" borderId="67" xfId="0" applyFont="1" applyFill="1" applyBorder="1" applyAlignment="1" applyProtection="1">
      <alignment horizontal="center" vertical="center"/>
      <protection hidden="1"/>
    </xf>
    <xf numFmtId="0" fontId="52" fillId="29" borderId="68" xfId="0" applyFont="1" applyFill="1" applyBorder="1" applyAlignment="1" applyProtection="1">
      <alignment horizontal="center" vertical="center"/>
      <protection hidden="1"/>
    </xf>
    <xf numFmtId="0" fontId="52" fillId="29" borderId="69" xfId="0" applyFont="1" applyFill="1" applyBorder="1" applyAlignment="1" applyProtection="1">
      <alignment horizontal="center" vertical="center"/>
      <protection hidden="1"/>
    </xf>
    <xf numFmtId="165" fontId="38" fillId="38" borderId="67" xfId="0" applyNumberFormat="1" applyFont="1" applyFill="1" applyBorder="1" applyAlignment="1" applyProtection="1">
      <alignment horizontal="center" vertical="center"/>
      <protection hidden="1"/>
    </xf>
    <xf numFmtId="165" fontId="38" fillId="38" borderId="69" xfId="0" applyNumberFormat="1" applyFont="1" applyFill="1" applyBorder="1" applyAlignment="1" applyProtection="1">
      <alignment horizontal="center" vertical="center"/>
      <protection hidden="1"/>
    </xf>
    <xf numFmtId="2" fontId="60" fillId="24" borderId="75" xfId="0" applyNumberFormat="1" applyFont="1" applyFill="1" applyBorder="1" applyAlignment="1" applyProtection="1">
      <alignment horizontal="center" vertical="center" wrapText="1"/>
      <protection hidden="1"/>
    </xf>
    <xf numFmtId="0" fontId="41" fillId="0" borderId="77" xfId="41" applyFont="1" applyBorder="1" applyAlignment="1" applyProtection="1">
      <alignment horizontal="left" vertical="center"/>
      <protection hidden="1"/>
    </xf>
    <xf numFmtId="0" fontId="41" fillId="0" borderId="10" xfId="41" applyFont="1" applyBorder="1" applyAlignment="1" applyProtection="1">
      <alignment horizontal="left" vertical="center"/>
      <protection hidden="1"/>
    </xf>
    <xf numFmtId="0" fontId="41" fillId="0" borderId="51" xfId="0" applyFont="1" applyBorder="1" applyAlignment="1" applyProtection="1">
      <alignment horizontal="right" vertical="center"/>
      <protection hidden="1"/>
    </xf>
    <xf numFmtId="0" fontId="41" fillId="0" borderId="11" xfId="0" applyFont="1" applyBorder="1" applyAlignment="1" applyProtection="1">
      <alignment horizontal="right" vertical="center"/>
      <protection hidden="1"/>
    </xf>
    <xf numFmtId="0" fontId="38" fillId="0" borderId="50" xfId="0" applyFont="1" applyBorder="1" applyAlignment="1" applyProtection="1">
      <alignment horizontal="left" vertical="center"/>
      <protection hidden="1"/>
    </xf>
    <xf numFmtId="0" fontId="38" fillId="0" borderId="10" xfId="0" applyFont="1" applyBorder="1" applyAlignment="1" applyProtection="1">
      <alignment horizontal="left" vertical="center"/>
      <protection hidden="1"/>
    </xf>
    <xf numFmtId="166" fontId="41" fillId="0" borderId="10" xfId="0" applyNumberFormat="1" applyFont="1" applyBorder="1" applyAlignment="1" applyProtection="1">
      <alignment horizontal="center" vertical="center"/>
      <protection hidden="1"/>
    </xf>
    <xf numFmtId="0" fontId="41" fillId="0" borderId="53" xfId="0" applyFont="1" applyBorder="1" applyAlignment="1" applyProtection="1">
      <alignment horizontal="center" vertical="center"/>
      <protection hidden="1"/>
    </xf>
    <xf numFmtId="0" fontId="41" fillId="0" borderId="32" xfId="0" applyFont="1" applyBorder="1" applyAlignment="1" applyProtection="1">
      <alignment horizontal="center" vertical="center"/>
      <protection hidden="1"/>
    </xf>
    <xf numFmtId="0" fontId="41" fillId="0" borderId="54" xfId="0" applyFont="1" applyBorder="1" applyAlignment="1" applyProtection="1">
      <alignment horizontal="center" vertical="center"/>
      <protection hidden="1"/>
    </xf>
    <xf numFmtId="2" fontId="60" fillId="33" borderId="77" xfId="0" applyNumberFormat="1" applyFont="1" applyFill="1" applyBorder="1" applyAlignment="1" applyProtection="1">
      <alignment horizontal="center" vertical="center" wrapText="1"/>
      <protection hidden="1"/>
    </xf>
    <xf numFmtId="2" fontId="60" fillId="33" borderId="10" xfId="0" applyNumberFormat="1" applyFont="1" applyFill="1" applyBorder="1" applyAlignment="1" applyProtection="1">
      <alignment horizontal="center" vertical="center" wrapText="1"/>
      <protection hidden="1"/>
    </xf>
    <xf numFmtId="0" fontId="59" fillId="0" borderId="107" xfId="41" applyFont="1" applyBorder="1" applyAlignment="1" applyProtection="1">
      <alignment horizontal="center" vertical="center" wrapText="1"/>
      <protection hidden="1"/>
    </xf>
    <xf numFmtId="0" fontId="59" fillId="0" borderId="108" xfId="41" applyFont="1" applyBorder="1" applyAlignment="1" applyProtection="1">
      <alignment horizontal="center" vertical="center" wrapText="1"/>
      <protection hidden="1"/>
    </xf>
    <xf numFmtId="0" fontId="59" fillId="0" borderId="109" xfId="41" applyFont="1" applyBorder="1" applyAlignment="1" applyProtection="1">
      <alignment horizontal="center" vertical="center" wrapText="1"/>
      <protection hidden="1"/>
    </xf>
    <xf numFmtId="2" fontId="60" fillId="24" borderId="32" xfId="0" applyNumberFormat="1" applyFont="1" applyFill="1" applyBorder="1" applyAlignment="1" applyProtection="1">
      <alignment horizontal="center" vertical="center" wrapText="1"/>
      <protection hidden="1"/>
    </xf>
    <xf numFmtId="166" fontId="68" fillId="29" borderId="67" xfId="0" applyNumberFormat="1" applyFont="1" applyFill="1" applyBorder="1" applyAlignment="1" applyProtection="1">
      <alignment horizontal="center" vertical="center"/>
      <protection hidden="1"/>
    </xf>
    <xf numFmtId="0" fontId="68" fillId="29" borderId="69" xfId="0" applyFont="1" applyFill="1" applyBorder="1" applyAlignment="1" applyProtection="1">
      <alignment horizontal="center" vertical="center"/>
      <protection hidden="1"/>
    </xf>
    <xf numFmtId="0" fontId="57" fillId="0" borderId="0" xfId="0" applyFont="1" applyAlignment="1" applyProtection="1">
      <alignment horizontal="center" vertical="center" wrapText="1"/>
      <protection hidden="1"/>
    </xf>
    <xf numFmtId="0" fontId="87" fillId="0" borderId="77" xfId="41" applyFont="1" applyBorder="1" applyAlignment="1" applyProtection="1">
      <alignment horizontal="left" vertical="center"/>
      <protection hidden="1"/>
    </xf>
    <xf numFmtId="0" fontId="87" fillId="0" borderId="10" xfId="41" applyFont="1" applyBorder="1" applyAlignment="1" applyProtection="1">
      <alignment horizontal="left" vertical="center"/>
      <protection hidden="1"/>
    </xf>
    <xf numFmtId="0" fontId="38" fillId="0" borderId="0" xfId="40" applyFont="1" applyAlignment="1" applyProtection="1">
      <alignment horizontal="left" vertical="center" wrapText="1"/>
      <protection hidden="1"/>
    </xf>
    <xf numFmtId="0" fontId="87" fillId="30" borderId="113" xfId="40" applyFont="1" applyFill="1" applyBorder="1" applyAlignment="1" applyProtection="1">
      <alignment horizontal="left" vertical="center" wrapText="1"/>
      <protection hidden="1"/>
    </xf>
    <xf numFmtId="0" fontId="87" fillId="30" borderId="66" xfId="40" applyFont="1" applyFill="1" applyBorder="1" applyAlignment="1" applyProtection="1">
      <alignment horizontal="left" vertical="center" wrapText="1"/>
      <protection hidden="1"/>
    </xf>
    <xf numFmtId="0" fontId="87" fillId="30" borderId="85" xfId="40" applyFont="1" applyFill="1" applyBorder="1" applyAlignment="1" applyProtection="1">
      <alignment horizontal="left" vertical="center" wrapText="1"/>
      <protection hidden="1"/>
    </xf>
    <xf numFmtId="0" fontId="41" fillId="0" borderId="73" xfId="40" applyFont="1" applyBorder="1" applyAlignment="1" applyProtection="1">
      <alignment horizontal="center" vertical="center" wrapText="1"/>
      <protection hidden="1"/>
    </xf>
    <xf numFmtId="0" fontId="41" fillId="0" borderId="104" xfId="40" applyFont="1" applyBorder="1" applyAlignment="1" applyProtection="1">
      <alignment horizontal="center" vertical="center" wrapText="1"/>
      <protection hidden="1"/>
    </xf>
    <xf numFmtId="0" fontId="41" fillId="0" borderId="105" xfId="40" applyFont="1" applyBorder="1" applyAlignment="1" applyProtection="1">
      <alignment horizontal="center" vertical="center" wrapText="1"/>
      <protection hidden="1"/>
    </xf>
    <xf numFmtId="0" fontId="59" fillId="0" borderId="107" xfId="41" applyFont="1" applyBorder="1" applyAlignment="1" applyProtection="1">
      <alignment horizontal="center" vertical="center"/>
      <protection hidden="1"/>
    </xf>
    <xf numFmtId="0" fontId="59" fillId="0" borderId="108" xfId="41" applyFont="1" applyBorder="1" applyAlignment="1" applyProtection="1">
      <alignment horizontal="center" vertical="center"/>
      <protection hidden="1"/>
    </xf>
    <xf numFmtId="0" fontId="59" fillId="0" borderId="109" xfId="41" applyFont="1" applyBorder="1" applyAlignment="1" applyProtection="1">
      <alignment horizontal="center" vertical="center"/>
      <protection hidden="1"/>
    </xf>
    <xf numFmtId="2" fontId="58" fillId="39" borderId="10" xfId="40" applyNumberFormat="1" applyFont="1" applyFill="1" applyBorder="1" applyAlignment="1" applyProtection="1">
      <alignment horizontal="center" vertical="center" wrapText="1"/>
      <protection hidden="1"/>
    </xf>
    <xf numFmtId="2" fontId="58" fillId="39" borderId="31" xfId="40" applyNumberFormat="1" applyFont="1" applyFill="1" applyBorder="1" applyAlignment="1" applyProtection="1">
      <alignment horizontal="center" vertical="center" wrapText="1"/>
      <protection hidden="1"/>
    </xf>
    <xf numFmtId="0" fontId="58" fillId="39" borderId="19" xfId="40" applyFont="1" applyFill="1" applyBorder="1" applyAlignment="1" applyProtection="1">
      <alignment horizontal="center" vertical="center" wrapText="1"/>
      <protection hidden="1"/>
    </xf>
    <xf numFmtId="0" fontId="58" fillId="39" borderId="114" xfId="40" applyFont="1" applyFill="1" applyBorder="1" applyAlignment="1" applyProtection="1">
      <alignment horizontal="center" vertical="center" wrapText="1"/>
      <protection hidden="1"/>
    </xf>
    <xf numFmtId="0" fontId="41" fillId="39" borderId="113" xfId="40" applyFont="1" applyFill="1" applyBorder="1" applyAlignment="1" applyProtection="1">
      <alignment horizontal="center" vertical="center"/>
      <protection hidden="1"/>
    </xf>
    <xf numFmtId="0" fontId="41" fillId="39" borderId="88" xfId="40" applyFont="1" applyFill="1" applyBorder="1" applyAlignment="1" applyProtection="1">
      <alignment horizontal="center" vertical="center"/>
      <protection hidden="1"/>
    </xf>
    <xf numFmtId="0" fontId="40" fillId="0" borderId="104" xfId="40" applyFont="1" applyBorder="1" applyAlignment="1" applyProtection="1">
      <alignment horizontal="center" vertical="center" wrapText="1"/>
      <protection hidden="1"/>
    </xf>
    <xf numFmtId="0" fontId="42" fillId="0" borderId="73" xfId="40" applyFont="1" applyBorder="1" applyAlignment="1" applyProtection="1">
      <alignment horizontal="center" vertical="center" wrapText="1"/>
      <protection hidden="1"/>
    </xf>
    <xf numFmtId="0" fontId="42" fillId="0" borderId="104" xfId="40" applyFont="1" applyBorder="1" applyAlignment="1" applyProtection="1">
      <alignment horizontal="center" vertical="center" wrapText="1"/>
      <protection hidden="1"/>
    </xf>
    <xf numFmtId="0" fontId="42" fillId="0" borderId="105" xfId="40" applyFont="1" applyBorder="1" applyAlignment="1" applyProtection="1">
      <alignment horizontal="center" vertical="center" wrapText="1"/>
      <protection hidden="1"/>
    </xf>
    <xf numFmtId="0" fontId="87" fillId="0" borderId="73" xfId="40" applyFont="1" applyBorder="1" applyAlignment="1" applyProtection="1">
      <alignment horizontal="center" vertical="center" wrapText="1"/>
      <protection hidden="1"/>
    </xf>
    <xf numFmtId="0" fontId="87" fillId="0" borderId="104" xfId="40" applyFont="1" applyBorder="1" applyAlignment="1" applyProtection="1">
      <alignment horizontal="center" vertical="center" wrapText="1"/>
      <protection hidden="1"/>
    </xf>
    <xf numFmtId="0" fontId="87" fillId="0" borderId="105" xfId="40" applyFont="1" applyBorder="1" applyAlignment="1" applyProtection="1">
      <alignment horizontal="center" vertical="center" wrapText="1"/>
      <protection hidden="1"/>
    </xf>
    <xf numFmtId="0" fontId="87" fillId="0" borderId="113" xfId="40" applyFont="1" applyBorder="1" applyAlignment="1" applyProtection="1">
      <alignment horizontal="center" vertical="center" wrapText="1"/>
      <protection hidden="1"/>
    </xf>
    <xf numFmtId="0" fontId="87" fillId="0" borderId="66" xfId="40" applyFont="1" applyBorder="1" applyAlignment="1" applyProtection="1">
      <alignment horizontal="center" vertical="center" wrapText="1"/>
      <protection hidden="1"/>
    </xf>
    <xf numFmtId="0" fontId="87" fillId="0" borderId="85" xfId="40" applyFont="1" applyBorder="1" applyAlignment="1" applyProtection="1">
      <alignment horizontal="center" vertical="center" wrapText="1"/>
      <protection hidden="1"/>
    </xf>
    <xf numFmtId="0" fontId="97" fillId="35" borderId="43" xfId="0" applyFont="1" applyFill="1" applyBorder="1" applyAlignment="1" applyProtection="1">
      <alignment horizontal="center" vertical="center"/>
      <protection hidden="1"/>
    </xf>
    <xf numFmtId="0" fontId="97" fillId="35" borderId="34" xfId="0" applyFont="1" applyFill="1" applyBorder="1" applyAlignment="1" applyProtection="1">
      <alignment horizontal="center" vertical="center"/>
      <protection hidden="1"/>
    </xf>
    <xf numFmtId="0" fontId="35" fillId="25" borderId="31" xfId="0" applyFont="1" applyFill="1" applyBorder="1" applyAlignment="1" applyProtection="1">
      <alignment horizontal="center" vertical="center"/>
      <protection hidden="1"/>
    </xf>
    <xf numFmtId="0" fontId="35" fillId="25" borderId="33" xfId="0" applyFont="1" applyFill="1" applyBorder="1" applyAlignment="1" applyProtection="1">
      <alignment horizontal="center" vertical="center"/>
      <protection hidden="1"/>
    </xf>
    <xf numFmtId="0" fontId="35" fillId="25" borderId="32" xfId="0" applyFont="1" applyFill="1" applyBorder="1" applyAlignment="1" applyProtection="1">
      <alignment horizontal="center" vertical="center"/>
      <protection hidden="1"/>
    </xf>
    <xf numFmtId="0" fontId="87" fillId="25" borderId="31" xfId="0" applyFont="1" applyFill="1" applyBorder="1" applyAlignment="1" applyProtection="1">
      <alignment horizontal="center" vertical="center" wrapText="1"/>
      <protection hidden="1"/>
    </xf>
    <xf numFmtId="0" fontId="87" fillId="25" borderId="33" xfId="0" applyFont="1" applyFill="1" applyBorder="1" applyAlignment="1" applyProtection="1">
      <alignment horizontal="center" vertical="center" wrapText="1"/>
      <protection hidden="1"/>
    </xf>
    <xf numFmtId="0" fontId="87" fillId="25" borderId="32" xfId="0" applyFont="1" applyFill="1" applyBorder="1" applyAlignment="1" applyProtection="1">
      <alignment horizontal="center" vertical="center" wrapText="1"/>
      <protection hidden="1"/>
    </xf>
    <xf numFmtId="0" fontId="41" fillId="25" borderId="31" xfId="0" applyFont="1" applyFill="1" applyBorder="1" applyAlignment="1" applyProtection="1">
      <alignment horizontal="center" vertical="center"/>
      <protection hidden="1"/>
    </xf>
    <xf numFmtId="0" fontId="41" fillId="25" borderId="33" xfId="0" applyFont="1" applyFill="1" applyBorder="1" applyAlignment="1" applyProtection="1">
      <alignment horizontal="center" vertical="center"/>
      <protection hidden="1"/>
    </xf>
    <xf numFmtId="0" fontId="41" fillId="25" borderId="32" xfId="0" applyFont="1" applyFill="1" applyBorder="1" applyAlignment="1" applyProtection="1">
      <alignment horizontal="center" vertical="center"/>
      <protection hidden="1"/>
    </xf>
    <xf numFmtId="0" fontId="87" fillId="25" borderId="31" xfId="0" applyFont="1" applyFill="1" applyBorder="1" applyAlignment="1" applyProtection="1">
      <alignment horizontal="left" vertical="center" wrapText="1"/>
      <protection hidden="1"/>
    </xf>
    <xf numFmtId="0" fontId="87" fillId="25" borderId="33" xfId="0" applyFont="1" applyFill="1" applyBorder="1" applyAlignment="1" applyProtection="1">
      <alignment horizontal="left" vertical="center" wrapText="1"/>
      <protection hidden="1"/>
    </xf>
    <xf numFmtId="0" fontId="87" fillId="25" borderId="32" xfId="0" applyFont="1" applyFill="1" applyBorder="1" applyAlignment="1" applyProtection="1">
      <alignment horizontal="left" vertical="center" wrapText="1"/>
      <protection hidden="1"/>
    </xf>
    <xf numFmtId="0" fontId="63" fillId="35" borderId="34" xfId="0" applyFont="1" applyFill="1" applyBorder="1" applyAlignment="1" applyProtection="1">
      <alignment horizontal="center" vertical="center" wrapText="1"/>
      <protection hidden="1"/>
    </xf>
    <xf numFmtId="0" fontId="63" fillId="35" borderId="10" xfId="0" applyFont="1" applyFill="1" applyBorder="1" applyAlignment="1" applyProtection="1">
      <alignment horizontal="center" vertical="center"/>
      <protection hidden="1"/>
    </xf>
    <xf numFmtId="3" fontId="34" fillId="25" borderId="34" xfId="0" applyNumberFormat="1" applyFont="1" applyFill="1" applyBorder="1" applyAlignment="1" applyProtection="1">
      <alignment horizontal="center" vertical="center"/>
      <protection locked="0" hidden="1"/>
    </xf>
    <xf numFmtId="3" fontId="34" fillId="25" borderId="10" xfId="0" applyNumberFormat="1" applyFont="1" applyFill="1" applyBorder="1" applyAlignment="1" applyProtection="1">
      <alignment horizontal="center" vertical="center"/>
      <protection locked="0" hidden="1"/>
    </xf>
    <xf numFmtId="0" fontId="97" fillId="35" borderId="22" xfId="0" applyFont="1" applyFill="1" applyBorder="1" applyAlignment="1" applyProtection="1">
      <alignment horizontal="center" vertical="center"/>
      <protection hidden="1"/>
    </xf>
    <xf numFmtId="0" fontId="35" fillId="25" borderId="10" xfId="0" applyFont="1" applyFill="1" applyBorder="1" applyAlignment="1" applyProtection="1">
      <alignment horizontal="center" vertical="center"/>
      <protection hidden="1"/>
    </xf>
    <xf numFmtId="0" fontId="41" fillId="25" borderId="10" xfId="0" applyFont="1" applyFill="1" applyBorder="1" applyAlignment="1" applyProtection="1">
      <alignment horizontal="center" vertical="center"/>
      <protection hidden="1"/>
    </xf>
    <xf numFmtId="0" fontId="41" fillId="25" borderId="10" xfId="0" applyFont="1" applyFill="1" applyBorder="1" applyAlignment="1" applyProtection="1">
      <alignment horizontal="left" vertical="center"/>
      <protection hidden="1"/>
    </xf>
    <xf numFmtId="0" fontId="63" fillId="35" borderId="98" xfId="0" applyFont="1" applyFill="1" applyBorder="1" applyAlignment="1" applyProtection="1">
      <alignment horizontal="center" vertical="center"/>
      <protection hidden="1"/>
    </xf>
    <xf numFmtId="0" fontId="63" fillId="35" borderId="99" xfId="0" applyFont="1" applyFill="1" applyBorder="1" applyAlignment="1" applyProtection="1">
      <alignment horizontal="center" vertical="center"/>
      <protection hidden="1"/>
    </xf>
    <xf numFmtId="0" fontId="87" fillId="25" borderId="33" xfId="0" applyFont="1" applyFill="1" applyBorder="1" applyAlignment="1" applyProtection="1">
      <alignment horizontal="center" vertical="center"/>
      <protection hidden="1"/>
    </xf>
    <xf numFmtId="0" fontId="87" fillId="25" borderId="32" xfId="0" applyFont="1" applyFill="1" applyBorder="1" applyAlignment="1" applyProtection="1">
      <alignment horizontal="center" vertical="center"/>
      <protection hidden="1"/>
    </xf>
    <xf numFmtId="0" fontId="87" fillId="25" borderId="70" xfId="0" applyFont="1" applyFill="1" applyBorder="1" applyAlignment="1" applyProtection="1">
      <alignment horizontal="center" vertical="center" wrapText="1"/>
      <protection hidden="1"/>
    </xf>
    <xf numFmtId="0" fontId="87" fillId="25" borderId="57" xfId="0" applyFont="1" applyFill="1" applyBorder="1" applyAlignment="1" applyProtection="1">
      <alignment horizontal="center" vertical="center" wrapText="1"/>
      <protection hidden="1"/>
    </xf>
    <xf numFmtId="0" fontId="87" fillId="25" borderId="59" xfId="0" applyFont="1" applyFill="1" applyBorder="1" applyAlignment="1" applyProtection="1">
      <alignment horizontal="center" vertical="center" wrapText="1"/>
      <protection hidden="1"/>
    </xf>
    <xf numFmtId="0" fontId="35" fillId="25" borderId="17" xfId="0" applyFont="1" applyFill="1" applyBorder="1" applyAlignment="1" applyProtection="1">
      <alignment horizontal="center" vertical="center"/>
      <protection hidden="1"/>
    </xf>
    <xf numFmtId="0" fontId="35" fillId="25" borderId="89" xfId="0" applyFont="1" applyFill="1" applyBorder="1" applyAlignment="1" applyProtection="1">
      <alignment horizontal="center" vertical="center"/>
      <protection hidden="1"/>
    </xf>
    <xf numFmtId="0" fontId="63" fillId="35" borderId="19" xfId="0" applyFont="1" applyFill="1" applyBorder="1" applyAlignment="1" applyProtection="1">
      <alignment horizontal="center" vertical="center"/>
      <protection hidden="1"/>
    </xf>
    <xf numFmtId="0" fontId="63" fillId="35" borderId="65" xfId="0" applyFont="1" applyFill="1" applyBorder="1" applyAlignment="1" applyProtection="1">
      <alignment horizontal="center" vertical="center"/>
      <protection hidden="1"/>
    </xf>
    <xf numFmtId="0" fontId="63" fillId="35" borderId="95" xfId="0" applyFont="1" applyFill="1" applyBorder="1" applyAlignment="1" applyProtection="1">
      <alignment horizontal="center" vertical="center"/>
      <protection hidden="1"/>
    </xf>
    <xf numFmtId="0" fontId="41" fillId="25" borderId="31" xfId="0" applyFont="1" applyFill="1" applyBorder="1" applyAlignment="1" applyProtection="1">
      <alignment horizontal="left" vertical="center"/>
      <protection hidden="1"/>
    </xf>
    <xf numFmtId="0" fontId="41" fillId="25" borderId="33" xfId="0" applyFont="1" applyFill="1" applyBorder="1" applyAlignment="1" applyProtection="1">
      <alignment horizontal="left" vertical="center"/>
      <protection hidden="1"/>
    </xf>
    <xf numFmtId="0" fontId="41" fillId="25" borderId="32" xfId="0" applyFont="1" applyFill="1" applyBorder="1" applyAlignment="1" applyProtection="1">
      <alignment horizontal="left" vertical="center"/>
      <protection hidden="1"/>
    </xf>
    <xf numFmtId="0" fontId="34" fillId="25" borderId="31" xfId="0" applyFont="1" applyFill="1" applyBorder="1" applyAlignment="1" applyProtection="1">
      <alignment horizontal="left" vertical="center"/>
      <protection hidden="1"/>
    </xf>
    <xf numFmtId="0" fontId="34" fillId="25" borderId="32" xfId="0" applyFont="1" applyFill="1" applyBorder="1" applyAlignment="1" applyProtection="1">
      <alignment horizontal="left" vertical="center"/>
      <protection hidden="1"/>
    </xf>
    <xf numFmtId="0" fontId="35" fillId="25" borderId="10" xfId="0" applyFont="1" applyFill="1" applyBorder="1" applyAlignment="1" applyProtection="1">
      <alignment horizontal="left" vertical="center"/>
      <protection hidden="1"/>
    </xf>
    <xf numFmtId="0" fontId="35" fillId="25" borderId="16" xfId="0" applyFont="1" applyFill="1" applyBorder="1" applyAlignment="1" applyProtection="1">
      <alignment horizontal="left" vertical="center"/>
      <protection hidden="1"/>
    </xf>
    <xf numFmtId="0" fontId="35" fillId="25" borderId="43" xfId="0" applyFont="1" applyFill="1" applyBorder="1" applyAlignment="1" applyProtection="1">
      <alignment horizontal="left" vertical="center"/>
      <protection hidden="1"/>
    </xf>
    <xf numFmtId="0" fontId="35" fillId="25" borderId="34" xfId="0" applyFont="1" applyFill="1" applyBorder="1" applyAlignment="1" applyProtection="1">
      <alignment horizontal="left" vertical="center"/>
      <protection hidden="1"/>
    </xf>
    <xf numFmtId="0" fontId="63" fillId="35" borderId="10" xfId="0" applyFont="1" applyFill="1" applyBorder="1" applyAlignment="1" applyProtection="1">
      <alignment horizontal="center" vertical="center" wrapText="1"/>
      <protection hidden="1"/>
    </xf>
    <xf numFmtId="0" fontId="63" fillId="24" borderId="98" xfId="0" applyFont="1" applyFill="1" applyBorder="1" applyAlignment="1" applyProtection="1">
      <alignment horizontal="center" vertical="center"/>
      <protection hidden="1"/>
    </xf>
    <xf numFmtId="0" fontId="63" fillId="24" borderId="99" xfId="0" applyFont="1" applyFill="1" applyBorder="1" applyAlignment="1" applyProtection="1">
      <alignment horizontal="center" vertical="center"/>
      <protection hidden="1"/>
    </xf>
    <xf numFmtId="0" fontId="63" fillId="24" borderId="16" xfId="0" applyFont="1" applyFill="1" applyBorder="1" applyAlignment="1" applyProtection="1">
      <alignment horizontal="center" vertical="center" wrapText="1"/>
      <protection hidden="1"/>
    </xf>
    <xf numFmtId="0" fontId="63" fillId="24" borderId="43" xfId="0" applyFont="1" applyFill="1" applyBorder="1" applyAlignment="1" applyProtection="1">
      <alignment horizontal="center" vertical="center" wrapText="1"/>
      <protection hidden="1"/>
    </xf>
    <xf numFmtId="0" fontId="63" fillId="24" borderId="34" xfId="0" applyFont="1" applyFill="1" applyBorder="1" applyAlignment="1" applyProtection="1">
      <alignment horizontal="center" vertical="center" wrapText="1"/>
      <protection hidden="1"/>
    </xf>
    <xf numFmtId="0" fontId="63" fillId="35" borderId="22" xfId="0" applyFont="1" applyFill="1" applyBorder="1" applyAlignment="1" applyProtection="1">
      <alignment horizontal="center" vertical="center" wrapText="1"/>
      <protection hidden="1"/>
    </xf>
    <xf numFmtId="3" fontId="34" fillId="25" borderId="22" xfId="0" applyNumberFormat="1" applyFont="1" applyFill="1" applyBorder="1" applyAlignment="1" applyProtection="1">
      <alignment horizontal="center" vertical="center"/>
      <protection locked="0" hidden="1"/>
    </xf>
    <xf numFmtId="2" fontId="41" fillId="0" borderId="31" xfId="0" applyNumberFormat="1" applyFont="1" applyBorder="1" applyAlignment="1" applyProtection="1">
      <alignment horizontal="left" vertical="center"/>
      <protection hidden="1"/>
    </xf>
    <xf numFmtId="2" fontId="41" fillId="0" borderId="33" xfId="0" applyNumberFormat="1" applyFont="1" applyBorder="1" applyAlignment="1" applyProtection="1">
      <alignment horizontal="left" vertical="center"/>
      <protection hidden="1"/>
    </xf>
    <xf numFmtId="2" fontId="41" fillId="0" borderId="32" xfId="0" applyNumberFormat="1" applyFont="1" applyBorder="1" applyAlignment="1" applyProtection="1">
      <alignment horizontal="left" vertical="center"/>
      <protection hidden="1"/>
    </xf>
    <xf numFmtId="2" fontId="35" fillId="0" borderId="40" xfId="0" applyNumberFormat="1" applyFont="1" applyBorder="1" applyAlignment="1" applyProtection="1">
      <alignment horizontal="center" vertical="center"/>
      <protection hidden="1"/>
    </xf>
    <xf numFmtId="2" fontId="35" fillId="0" borderId="28" xfId="0" applyNumberFormat="1" applyFont="1" applyBorder="1" applyAlignment="1" applyProtection="1">
      <alignment horizontal="center" vertical="center"/>
      <protection hidden="1"/>
    </xf>
    <xf numFmtId="2" fontId="35" fillId="0" borderId="42" xfId="0" applyNumberFormat="1" applyFont="1" applyBorder="1" applyAlignment="1" applyProtection="1">
      <alignment horizontal="center" vertical="center"/>
      <protection hidden="1"/>
    </xf>
    <xf numFmtId="2" fontId="35" fillId="0" borderId="29" xfId="0" applyNumberFormat="1" applyFont="1" applyBorder="1" applyAlignment="1" applyProtection="1">
      <alignment horizontal="center" vertical="center"/>
      <protection hidden="1"/>
    </xf>
    <xf numFmtId="2" fontId="35" fillId="0" borderId="39" xfId="0" applyNumberFormat="1" applyFont="1" applyBorder="1" applyAlignment="1" applyProtection="1">
      <alignment horizontal="center" vertical="center"/>
      <protection hidden="1"/>
    </xf>
    <xf numFmtId="2" fontId="35" fillId="0" borderId="30" xfId="0" applyNumberFormat="1" applyFont="1" applyBorder="1" applyAlignment="1" applyProtection="1">
      <alignment horizontal="center" vertical="center"/>
      <protection hidden="1"/>
    </xf>
    <xf numFmtId="0" fontId="63" fillId="35" borderId="16" xfId="0" applyFont="1" applyFill="1" applyBorder="1" applyAlignment="1" applyProtection="1">
      <alignment horizontal="center" vertical="center"/>
      <protection hidden="1"/>
    </xf>
    <xf numFmtId="0" fontId="63" fillId="35" borderId="43" xfId="0" applyFont="1" applyFill="1" applyBorder="1" applyAlignment="1" applyProtection="1">
      <alignment horizontal="center" vertical="center"/>
      <protection hidden="1"/>
    </xf>
    <xf numFmtId="0" fontId="63" fillId="35" borderId="34" xfId="0" applyFont="1" applyFill="1" applyBorder="1" applyAlignment="1" applyProtection="1">
      <alignment horizontal="center" vertical="center"/>
      <protection hidden="1"/>
    </xf>
    <xf numFmtId="0" fontId="87" fillId="29" borderId="31" xfId="0" applyFont="1" applyFill="1" applyBorder="1" applyAlignment="1" applyProtection="1">
      <alignment horizontal="center" vertical="center"/>
      <protection hidden="1"/>
    </xf>
    <xf numFmtId="0" fontId="87" fillId="29" borderId="33" xfId="0" applyFont="1" applyFill="1" applyBorder="1" applyAlignment="1" applyProtection="1">
      <alignment horizontal="center" vertical="center"/>
      <protection hidden="1"/>
    </xf>
    <xf numFmtId="0" fontId="87" fillId="29" borderId="32" xfId="0" applyFont="1" applyFill="1" applyBorder="1" applyAlignment="1" applyProtection="1">
      <alignment horizontal="center" vertical="center"/>
      <protection hidden="1"/>
    </xf>
    <xf numFmtId="0" fontId="41" fillId="29" borderId="31" xfId="0" applyFont="1" applyFill="1" applyBorder="1" applyAlignment="1" applyProtection="1">
      <alignment horizontal="center" vertical="center"/>
      <protection hidden="1"/>
    </xf>
    <xf numFmtId="0" fontId="41" fillId="29" borderId="33" xfId="0" applyFont="1" applyFill="1" applyBorder="1" applyAlignment="1" applyProtection="1">
      <alignment horizontal="center" vertical="center"/>
      <protection hidden="1"/>
    </xf>
    <xf numFmtId="0" fontId="41" fillId="29" borderId="32" xfId="0" applyFont="1" applyFill="1" applyBorder="1" applyAlignment="1" applyProtection="1">
      <alignment horizontal="center" vertical="center"/>
      <protection hidden="1"/>
    </xf>
    <xf numFmtId="0" fontId="87" fillId="25" borderId="33" xfId="0" applyFont="1" applyFill="1" applyBorder="1" applyAlignment="1" applyProtection="1">
      <alignment horizontal="left" vertical="center"/>
      <protection hidden="1"/>
    </xf>
    <xf numFmtId="0" fontId="87" fillId="25" borderId="32" xfId="0" applyFont="1" applyFill="1" applyBorder="1" applyAlignment="1" applyProtection="1">
      <alignment horizontal="left" vertical="center"/>
      <protection hidden="1"/>
    </xf>
    <xf numFmtId="0" fontId="41" fillId="29" borderId="10" xfId="0" applyFont="1" applyFill="1" applyBorder="1" applyAlignment="1" applyProtection="1">
      <alignment horizontal="center" vertical="center"/>
      <protection hidden="1"/>
    </xf>
    <xf numFmtId="0" fontId="34" fillId="25" borderId="10" xfId="0" applyFont="1" applyFill="1" applyBorder="1" applyAlignment="1" applyProtection="1">
      <alignment horizontal="left" vertical="center"/>
      <protection hidden="1"/>
    </xf>
    <xf numFmtId="0" fontId="87" fillId="29" borderId="31" xfId="0" applyFont="1" applyFill="1" applyBorder="1" applyAlignment="1" applyProtection="1">
      <alignment horizontal="center" vertical="center" wrapText="1"/>
      <protection hidden="1"/>
    </xf>
    <xf numFmtId="0" fontId="87" fillId="29" borderId="33" xfId="0" applyFont="1" applyFill="1" applyBorder="1" applyAlignment="1" applyProtection="1">
      <alignment horizontal="center" vertical="center" wrapText="1"/>
      <protection hidden="1"/>
    </xf>
    <xf numFmtId="0" fontId="87" fillId="29" borderId="32" xfId="0" applyFont="1" applyFill="1" applyBorder="1" applyAlignment="1" applyProtection="1">
      <alignment horizontal="center" vertical="center" wrapText="1"/>
      <protection hidden="1"/>
    </xf>
    <xf numFmtId="0" fontId="59" fillId="0" borderId="123" xfId="41" applyFont="1" applyBorder="1" applyAlignment="1" applyProtection="1">
      <alignment horizontal="center" vertical="center"/>
      <protection hidden="1"/>
    </xf>
    <xf numFmtId="0" fontId="79" fillId="31" borderId="31" xfId="0" applyFont="1" applyFill="1" applyBorder="1" applyAlignment="1" applyProtection="1">
      <alignment horizontal="center" vertical="center" wrapText="1"/>
      <protection hidden="1"/>
    </xf>
    <xf numFmtId="0" fontId="79" fillId="31" borderId="33" xfId="0" applyFont="1" applyFill="1" applyBorder="1" applyAlignment="1" applyProtection="1">
      <alignment horizontal="center" vertical="center" wrapText="1"/>
      <protection hidden="1"/>
    </xf>
    <xf numFmtId="0" fontId="79" fillId="31" borderId="32" xfId="0" applyFont="1" applyFill="1" applyBorder="1" applyAlignment="1" applyProtection="1">
      <alignment horizontal="center" vertical="center" wrapText="1"/>
      <protection hidden="1"/>
    </xf>
    <xf numFmtId="0" fontId="41" fillId="0" borderId="67" xfId="0" applyFont="1" applyBorder="1" applyAlignment="1" applyProtection="1">
      <alignment horizontal="center" vertical="center" wrapText="1"/>
      <protection hidden="1"/>
    </xf>
    <xf numFmtId="0" fontId="41" fillId="0" borderId="69" xfId="0" applyFont="1" applyBorder="1" applyAlignment="1" applyProtection="1">
      <alignment horizontal="center" vertical="center" wrapText="1"/>
      <protection hidden="1"/>
    </xf>
    <xf numFmtId="0" fontId="78" fillId="35" borderId="43" xfId="0" applyFont="1" applyFill="1" applyBorder="1" applyAlignment="1" applyProtection="1">
      <alignment horizontal="center" vertical="center"/>
      <protection hidden="1"/>
    </xf>
    <xf numFmtId="0" fontId="93" fillId="35" borderId="69" xfId="40" applyFont="1" applyFill="1" applyBorder="1" applyAlignment="1" applyProtection="1">
      <alignment horizontal="left" vertical="center" wrapText="1"/>
      <protection hidden="1"/>
    </xf>
    <xf numFmtId="0" fontId="88" fillId="0" borderId="116" xfId="41" applyFont="1" applyBorder="1" applyAlignment="1" applyProtection="1">
      <alignment horizontal="center" vertical="center" wrapText="1"/>
      <protection hidden="1"/>
    </xf>
    <xf numFmtId="0" fontId="88" fillId="0" borderId="117" xfId="41" applyFont="1" applyBorder="1" applyAlignment="1" applyProtection="1">
      <alignment horizontal="center" vertical="center" wrapText="1"/>
      <protection hidden="1"/>
    </xf>
    <xf numFmtId="0" fontId="88" fillId="0" borderId="118" xfId="41" applyFont="1" applyBorder="1" applyAlignment="1" applyProtection="1">
      <alignment horizontal="center" vertical="center" wrapText="1"/>
      <protection hidden="1"/>
    </xf>
    <xf numFmtId="0" fontId="58" fillId="35" borderId="20" xfId="40" applyFont="1" applyFill="1" applyBorder="1" applyAlignment="1" applyProtection="1">
      <alignment horizontal="center" vertical="center" wrapText="1"/>
      <protection hidden="1"/>
    </xf>
    <xf numFmtId="0" fontId="58" fillId="35" borderId="31" xfId="40" applyFont="1" applyFill="1" applyBorder="1" applyAlignment="1" applyProtection="1">
      <alignment horizontal="center" vertical="center" wrapText="1"/>
      <protection hidden="1"/>
    </xf>
    <xf numFmtId="2" fontId="58" fillId="35" borderId="26" xfId="40" applyNumberFormat="1" applyFont="1" applyFill="1" applyBorder="1" applyAlignment="1" applyProtection="1">
      <alignment horizontal="center" vertical="center" wrapText="1"/>
      <protection hidden="1"/>
    </xf>
    <xf numFmtId="2" fontId="58" fillId="35" borderId="31" xfId="40" applyNumberFormat="1" applyFont="1" applyFill="1" applyBorder="1" applyAlignment="1" applyProtection="1">
      <alignment horizontal="center" vertical="center" wrapText="1"/>
      <protection hidden="1"/>
    </xf>
    <xf numFmtId="0" fontId="58" fillId="35" borderId="49" xfId="40" applyFont="1" applyFill="1" applyBorder="1" applyAlignment="1" applyProtection="1">
      <alignment horizontal="center" vertical="center" wrapText="1"/>
      <protection hidden="1"/>
    </xf>
    <xf numFmtId="0" fontId="58" fillId="35" borderId="56" xfId="40" applyFont="1" applyFill="1" applyBorder="1" applyAlignment="1" applyProtection="1">
      <alignment horizontal="center" vertical="center" wrapText="1"/>
      <protection hidden="1"/>
    </xf>
    <xf numFmtId="0" fontId="93" fillId="35" borderId="98" xfId="40" applyFont="1" applyFill="1" applyBorder="1" applyAlignment="1" applyProtection="1">
      <alignment horizontal="left" vertical="center" wrapText="1"/>
      <protection hidden="1"/>
    </xf>
    <xf numFmtId="0" fontId="93" fillId="35" borderId="0" xfId="40" applyFont="1" applyFill="1" applyAlignment="1" applyProtection="1">
      <alignment horizontal="left" vertical="center" wrapText="1"/>
      <protection hidden="1"/>
    </xf>
    <xf numFmtId="0" fontId="93" fillId="35" borderId="99" xfId="40" applyFont="1" applyFill="1" applyBorder="1" applyAlignment="1" applyProtection="1">
      <alignment horizontal="left" vertical="center" wrapText="1"/>
      <protection hidden="1"/>
    </xf>
    <xf numFmtId="0" fontId="93" fillId="35" borderId="100" xfId="40" applyFont="1" applyFill="1" applyBorder="1" applyAlignment="1" applyProtection="1">
      <alignment horizontal="left" vertical="center" wrapText="1"/>
      <protection hidden="1"/>
    </xf>
    <xf numFmtId="0" fontId="93" fillId="35" borderId="114" xfId="40" applyFont="1" applyFill="1" applyBorder="1" applyAlignment="1" applyProtection="1">
      <alignment horizontal="left" vertical="center" wrapText="1"/>
      <protection hidden="1"/>
    </xf>
    <xf numFmtId="0" fontId="93" fillId="35" borderId="0" xfId="40" applyFont="1" applyFill="1" applyBorder="1" applyAlignment="1" applyProtection="1">
      <alignment horizontal="left" vertical="center" wrapText="1"/>
      <protection hidden="1"/>
    </xf>
    <xf numFmtId="0" fontId="93" fillId="35" borderId="63" xfId="40" applyFont="1" applyFill="1" applyBorder="1" applyAlignment="1" applyProtection="1">
      <alignment horizontal="left" vertical="center" wrapText="1"/>
      <protection hidden="1"/>
    </xf>
    <xf numFmtId="0" fontId="93" fillId="35" borderId="122" xfId="40" applyFont="1" applyFill="1" applyBorder="1" applyAlignment="1" applyProtection="1">
      <alignment horizontal="left" vertical="center" wrapText="1"/>
      <protection hidden="1"/>
    </xf>
    <xf numFmtId="0" fontId="93" fillId="35" borderId="22" xfId="40" applyFont="1" applyFill="1" applyBorder="1" applyAlignment="1" applyProtection="1">
      <alignment horizontal="left" vertical="center" wrapText="1"/>
      <protection hidden="1"/>
    </xf>
    <xf numFmtId="0" fontId="93" fillId="35" borderId="43" xfId="40" applyFont="1" applyFill="1" applyBorder="1" applyAlignment="1" applyProtection="1">
      <alignment horizontal="left" vertical="center" wrapText="1"/>
      <protection hidden="1"/>
    </xf>
    <xf numFmtId="0" fontId="38" fillId="0" borderId="73" xfId="0" applyFont="1" applyBorder="1" applyAlignment="1" applyProtection="1">
      <alignment horizontal="center" vertical="center"/>
      <protection hidden="1"/>
    </xf>
    <xf numFmtId="0" fontId="38" fillId="0" borderId="105" xfId="0" applyFont="1" applyBorder="1" applyAlignment="1" applyProtection="1">
      <alignment horizontal="center" vertical="center"/>
      <protection hidden="1"/>
    </xf>
    <xf numFmtId="0" fontId="113" fillId="34" borderId="26" xfId="0" applyFont="1" applyFill="1" applyBorder="1" applyAlignment="1" applyProtection="1">
      <alignment horizontal="center" vertical="center"/>
      <protection hidden="1"/>
    </xf>
    <xf numFmtId="0" fontId="113" fillId="34" borderId="95" xfId="0" applyFont="1" applyFill="1" applyBorder="1" applyAlignment="1" applyProtection="1">
      <alignment horizontal="center" vertical="center"/>
      <protection hidden="1"/>
    </xf>
    <xf numFmtId="0" fontId="113" fillId="34" borderId="24" xfId="0" applyFont="1" applyFill="1" applyBorder="1" applyAlignment="1" applyProtection="1">
      <alignment horizontal="center" vertical="center"/>
      <protection hidden="1"/>
    </xf>
    <xf numFmtId="0" fontId="113" fillId="34" borderId="97" xfId="0" applyFont="1" applyFill="1" applyBorder="1" applyAlignment="1" applyProtection="1">
      <alignment horizontal="center" vertical="center"/>
      <protection hidden="1"/>
    </xf>
    <xf numFmtId="0" fontId="38" fillId="30" borderId="73" xfId="0" applyFont="1" applyFill="1" applyBorder="1" applyAlignment="1" applyProtection="1">
      <alignment horizontal="center" vertical="center"/>
      <protection hidden="1"/>
    </xf>
    <xf numFmtId="0" fontId="38" fillId="30" borderId="105" xfId="0" applyFont="1" applyFill="1" applyBorder="1" applyAlignment="1" applyProtection="1">
      <alignment horizontal="center" vertical="center"/>
      <protection hidden="1"/>
    </xf>
    <xf numFmtId="0" fontId="41" fillId="0" borderId="0" xfId="40" applyFont="1" applyAlignment="1" applyProtection="1">
      <alignment horizontal="left" vertical="center" wrapText="1"/>
      <protection hidden="1"/>
    </xf>
    <xf numFmtId="0" fontId="88" fillId="0" borderId="107" xfId="41" applyFont="1" applyBorder="1" applyAlignment="1" applyProtection="1">
      <alignment horizontal="center" vertical="center" wrapText="1"/>
      <protection hidden="1"/>
    </xf>
    <xf numFmtId="0" fontId="88" fillId="0" borderId="108" xfId="41" applyFont="1" applyBorder="1" applyAlignment="1" applyProtection="1">
      <alignment horizontal="center" vertical="center" wrapText="1"/>
      <protection hidden="1"/>
    </xf>
    <xf numFmtId="0" fontId="88" fillId="0" borderId="108" xfId="41" applyFont="1" applyBorder="1" applyAlignment="1" applyProtection="1">
      <alignment horizontal="center" vertical="center"/>
      <protection hidden="1"/>
    </xf>
    <xf numFmtId="0" fontId="88" fillId="0" borderId="109" xfId="41" applyFont="1" applyBorder="1" applyAlignment="1" applyProtection="1">
      <alignment horizontal="center" vertical="center"/>
      <protection hidden="1"/>
    </xf>
    <xf numFmtId="0" fontId="0" fillId="0" borderId="17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58" fillId="28" borderId="113" xfId="40" applyFont="1" applyFill="1" applyBorder="1" applyAlignment="1" applyProtection="1">
      <alignment horizontal="center" vertical="center"/>
      <protection hidden="1"/>
    </xf>
    <xf numFmtId="0" fontId="58" fillId="28" borderId="88" xfId="40" applyFont="1" applyFill="1" applyBorder="1" applyAlignment="1" applyProtection="1">
      <alignment horizontal="center" vertical="center"/>
      <protection hidden="1"/>
    </xf>
    <xf numFmtId="0" fontId="58" fillId="28" borderId="49" xfId="40" applyFont="1" applyFill="1" applyBorder="1" applyAlignment="1" applyProtection="1">
      <alignment horizontal="center" vertical="center" wrapText="1"/>
      <protection hidden="1"/>
    </xf>
    <xf numFmtId="0" fontId="58" fillId="28" borderId="51" xfId="40" applyFont="1" applyFill="1" applyBorder="1" applyAlignment="1" applyProtection="1">
      <alignment horizontal="center" vertical="center" wrapText="1"/>
      <protection hidden="1"/>
    </xf>
    <xf numFmtId="0" fontId="58" fillId="28" borderId="20" xfId="40" applyFont="1" applyFill="1" applyBorder="1" applyAlignment="1" applyProtection="1">
      <alignment horizontal="center" vertical="center" wrapText="1"/>
      <protection hidden="1"/>
    </xf>
    <xf numFmtId="0" fontId="58" fillId="28" borderId="11" xfId="40" applyFont="1" applyFill="1" applyBorder="1" applyAlignment="1" applyProtection="1">
      <alignment horizontal="center" vertical="center" wrapText="1"/>
      <protection hidden="1"/>
    </xf>
    <xf numFmtId="2" fontId="58" fillId="28" borderId="26" xfId="40" applyNumberFormat="1" applyFont="1" applyFill="1" applyBorder="1" applyAlignment="1" applyProtection="1">
      <alignment horizontal="center" vertical="center" wrapText="1"/>
      <protection hidden="1"/>
    </xf>
    <xf numFmtId="2" fontId="58" fillId="28" borderId="24" xfId="40" applyNumberFormat="1" applyFont="1" applyFill="1" applyBorder="1" applyAlignment="1" applyProtection="1">
      <alignment horizontal="center" vertical="center" wrapText="1"/>
      <protection hidden="1"/>
    </xf>
    <xf numFmtId="0" fontId="58" fillId="36" borderId="73" xfId="40" applyFont="1" applyFill="1" applyBorder="1" applyAlignment="1" applyProtection="1">
      <alignment horizontal="center" vertical="center"/>
      <protection hidden="1"/>
    </xf>
    <xf numFmtId="0" fontId="58" fillId="36" borderId="104" xfId="40" applyFont="1" applyFill="1" applyBorder="1" applyAlignment="1" applyProtection="1">
      <alignment horizontal="center" vertical="center"/>
      <protection hidden="1"/>
    </xf>
    <xf numFmtId="0" fontId="58" fillId="36" borderId="105" xfId="40" applyFont="1" applyFill="1" applyBorder="1" applyAlignment="1" applyProtection="1">
      <alignment horizontal="center" vertical="center"/>
      <protection hidden="1"/>
    </xf>
    <xf numFmtId="0" fontId="40" fillId="44" borderId="113" xfId="0" applyFont="1" applyFill="1" applyBorder="1" applyAlignment="1" applyProtection="1">
      <alignment vertical="center"/>
      <protection hidden="1"/>
    </xf>
    <xf numFmtId="0" fontId="42" fillId="44" borderId="95" xfId="0" applyFont="1" applyFill="1" applyBorder="1" applyAlignment="1" applyProtection="1">
      <alignment horizontal="center" vertical="center"/>
      <protection hidden="1"/>
    </xf>
    <xf numFmtId="165" fontId="40" fillId="44" borderId="44" xfId="0" applyNumberFormat="1" applyFont="1" applyFill="1" applyBorder="1" applyAlignment="1" applyProtection="1">
      <alignment horizontal="center" vertical="center"/>
      <protection hidden="1"/>
    </xf>
    <xf numFmtId="0" fontId="40" fillId="44" borderId="66" xfId="0" applyFont="1" applyFill="1" applyBorder="1" applyAlignment="1" applyProtection="1">
      <alignment vertical="center"/>
      <protection hidden="1"/>
    </xf>
    <xf numFmtId="0" fontId="42" fillId="44" borderId="104" xfId="0" applyFont="1" applyFill="1" applyBorder="1" applyAlignment="1" applyProtection="1">
      <alignment horizontal="left" vertical="center"/>
      <protection hidden="1"/>
    </xf>
    <xf numFmtId="0" fontId="42" fillId="44" borderId="96" xfId="0" applyFont="1" applyFill="1" applyBorder="1" applyAlignment="1" applyProtection="1">
      <alignment horizontal="center" vertical="center"/>
      <protection hidden="1"/>
    </xf>
    <xf numFmtId="165" fontId="40" fillId="44" borderId="14" xfId="0" applyNumberFormat="1" applyFont="1" applyFill="1" applyBorder="1" applyAlignment="1" applyProtection="1">
      <alignment horizontal="center" vertical="center"/>
      <protection hidden="1"/>
    </xf>
    <xf numFmtId="0" fontId="40" fillId="44" borderId="104" xfId="0" applyFont="1" applyFill="1" applyBorder="1" applyAlignment="1" applyProtection="1">
      <alignment horizontal="left" vertical="center"/>
      <protection hidden="1"/>
    </xf>
    <xf numFmtId="0" fontId="40" fillId="44" borderId="85" xfId="0" applyFont="1" applyFill="1" applyBorder="1" applyAlignment="1" applyProtection="1">
      <alignment vertical="center"/>
      <protection hidden="1"/>
    </xf>
    <xf numFmtId="0" fontId="40" fillId="44" borderId="105" xfId="0" applyFont="1" applyFill="1" applyBorder="1" applyAlignment="1" applyProtection="1">
      <alignment horizontal="left" vertical="center"/>
      <protection hidden="1"/>
    </xf>
    <xf numFmtId="0" fontId="42" fillId="44" borderId="97" xfId="0" applyFont="1" applyFill="1" applyBorder="1" applyAlignment="1" applyProtection="1">
      <alignment horizontal="center" vertical="center"/>
      <protection hidden="1"/>
    </xf>
    <xf numFmtId="165" fontId="40" fillId="44" borderId="15" xfId="0" applyNumberFormat="1" applyFont="1" applyFill="1" applyBorder="1" applyAlignment="1" applyProtection="1">
      <alignment horizontal="center" vertical="center"/>
      <protection hidden="1"/>
    </xf>
    <xf numFmtId="0" fontId="44" fillId="31" borderId="32" xfId="0" applyFont="1" applyFill="1" applyBorder="1" applyAlignment="1" applyProtection="1">
      <alignment vertical="center" wrapText="1"/>
      <protection hidden="1"/>
    </xf>
    <xf numFmtId="1" fontId="34" fillId="25" borderId="26" xfId="0" applyNumberFormat="1" applyFont="1" applyFill="1" applyBorder="1" applyAlignment="1" applyProtection="1">
      <alignment horizontal="center" vertical="center"/>
      <protection hidden="1"/>
    </xf>
    <xf numFmtId="1" fontId="34" fillId="25" borderId="24" xfId="0" applyNumberFormat="1" applyFont="1" applyFill="1" applyBorder="1" applyAlignment="1" applyProtection="1">
      <alignment horizontal="center" vertical="center"/>
      <protection hidden="1"/>
    </xf>
    <xf numFmtId="0" fontId="35" fillId="39" borderId="10" xfId="0" applyFont="1" applyFill="1" applyBorder="1" applyAlignment="1" applyProtection="1">
      <alignment horizontal="center" vertical="center"/>
      <protection hidden="1"/>
    </xf>
    <xf numFmtId="0" fontId="99" fillId="39" borderId="10" xfId="0" applyFont="1" applyFill="1" applyBorder="1" applyAlignment="1" applyProtection="1">
      <alignment vertical="center"/>
      <protection hidden="1"/>
    </xf>
    <xf numFmtId="0" fontId="40" fillId="31" borderId="101" xfId="0" applyFont="1" applyFill="1" applyBorder="1" applyAlignment="1" applyProtection="1">
      <alignment horizontal="center" vertical="center"/>
      <protection hidden="1"/>
    </xf>
    <xf numFmtId="0" fontId="40" fillId="31" borderId="105" xfId="0" applyFont="1" applyFill="1" applyBorder="1" applyAlignment="1" applyProtection="1">
      <alignment horizontal="center" vertical="center"/>
      <protection hidden="1"/>
    </xf>
    <xf numFmtId="0" fontId="42" fillId="0" borderId="73" xfId="0" applyFont="1" applyBorder="1" applyAlignment="1" applyProtection="1">
      <alignment horizontal="center" vertical="center"/>
      <protection hidden="1"/>
    </xf>
    <xf numFmtId="0" fontId="42" fillId="0" borderId="104" xfId="0" applyFont="1" applyBorder="1" applyAlignment="1" applyProtection="1">
      <alignment horizontal="center" vertical="center"/>
      <protection hidden="1"/>
    </xf>
    <xf numFmtId="0" fontId="87" fillId="31" borderId="19" xfId="0" applyFont="1" applyFill="1" applyBorder="1" applyAlignment="1" applyProtection="1">
      <alignment horizontal="center" vertical="center"/>
      <protection hidden="1"/>
    </xf>
    <xf numFmtId="0" fontId="87" fillId="44" borderId="73" xfId="0" applyFont="1" applyFill="1" applyBorder="1" applyAlignment="1" applyProtection="1">
      <alignment horizontal="center" vertical="center"/>
      <protection hidden="1"/>
    </xf>
    <xf numFmtId="0" fontId="40" fillId="30" borderId="67" xfId="0" applyFont="1" applyFill="1" applyBorder="1" applyAlignment="1" applyProtection="1">
      <alignment vertical="center"/>
      <protection hidden="1"/>
    </xf>
    <xf numFmtId="0" fontId="42" fillId="30" borderId="12" xfId="0" applyFont="1" applyFill="1" applyBorder="1" applyAlignment="1" applyProtection="1">
      <alignment horizontal="center" vertical="center"/>
      <protection hidden="1"/>
    </xf>
    <xf numFmtId="165" fontId="40" fillId="30" borderId="12" xfId="0" applyNumberFormat="1" applyFont="1" applyFill="1" applyBorder="1" applyAlignment="1" applyProtection="1">
      <alignment horizontal="center" vertical="center"/>
      <protection hidden="1"/>
    </xf>
    <xf numFmtId="165" fontId="42" fillId="30" borderId="52" xfId="0" applyNumberFormat="1" applyFont="1" applyFill="1" applyBorder="1" applyAlignment="1" applyProtection="1">
      <alignment horizontal="center" vertical="center"/>
      <protection hidden="1"/>
    </xf>
    <xf numFmtId="165" fontId="42" fillId="30" borderId="69" xfId="0" applyNumberFormat="1" applyFont="1" applyFill="1" applyBorder="1" applyAlignment="1" applyProtection="1">
      <alignment horizontal="center" vertical="center"/>
      <protection hidden="1"/>
    </xf>
    <xf numFmtId="165" fontId="42" fillId="30" borderId="36" xfId="0" applyNumberFormat="1" applyFont="1" applyFill="1" applyBorder="1" applyAlignment="1" applyProtection="1">
      <alignment horizontal="center" vertical="center"/>
      <protection hidden="1"/>
    </xf>
    <xf numFmtId="165" fontId="42" fillId="30" borderId="41" xfId="0" applyNumberFormat="1" applyFont="1" applyFill="1" applyBorder="1" applyAlignment="1" applyProtection="1">
      <alignment horizontal="center" vertical="center"/>
      <protection hidden="1"/>
    </xf>
    <xf numFmtId="165" fontId="42" fillId="30" borderId="37" xfId="0" applyNumberFormat="1" applyFont="1" applyFill="1" applyBorder="1" applyAlignment="1" applyProtection="1">
      <alignment horizontal="center" vertical="center"/>
      <protection hidden="1"/>
    </xf>
    <xf numFmtId="0" fontId="87" fillId="30" borderId="67" xfId="0" applyFont="1" applyFill="1" applyBorder="1" applyAlignment="1" applyProtection="1">
      <alignment horizontal="left" vertical="center"/>
      <protection hidden="1"/>
    </xf>
    <xf numFmtId="0" fontId="41" fillId="31" borderId="31" xfId="0" applyFont="1" applyFill="1" applyBorder="1" applyAlignment="1" applyProtection="1">
      <alignment horizontal="left" vertical="center" wrapText="1"/>
      <protection hidden="1"/>
    </xf>
    <xf numFmtId="0" fontId="41" fillId="31" borderId="33" xfId="0" applyFont="1" applyFill="1" applyBorder="1" applyAlignment="1" applyProtection="1">
      <alignment horizontal="left" vertical="center" wrapText="1"/>
      <protection hidden="1"/>
    </xf>
    <xf numFmtId="0" fontId="41" fillId="31" borderId="32" xfId="0" applyFont="1" applyFill="1" applyBorder="1" applyAlignment="1" applyProtection="1">
      <alignment horizontal="left" vertical="center" wrapText="1"/>
      <protection hidden="1"/>
    </xf>
    <xf numFmtId="0" fontId="60" fillId="35" borderId="31" xfId="0" applyFont="1" applyFill="1" applyBorder="1" applyAlignment="1" applyProtection="1">
      <alignment horizontal="center" vertical="center"/>
      <protection hidden="1"/>
    </xf>
    <xf numFmtId="0" fontId="45" fillId="35" borderId="31" xfId="0" applyFont="1" applyFill="1" applyBorder="1" applyAlignment="1" applyProtection="1">
      <alignment horizontal="center" vertical="center"/>
      <protection hidden="1"/>
    </xf>
    <xf numFmtId="0" fontId="38" fillId="25" borderId="20" xfId="0" applyFont="1" applyFill="1" applyBorder="1" applyAlignment="1" applyProtection="1">
      <alignment horizontal="center" vertical="center"/>
      <protection hidden="1"/>
    </xf>
    <xf numFmtId="0" fontId="38" fillId="25" borderId="10" xfId="0" applyFont="1" applyFill="1" applyBorder="1" applyAlignment="1" applyProtection="1">
      <alignment horizontal="center" vertical="center"/>
      <protection hidden="1"/>
    </xf>
    <xf numFmtId="0" fontId="38" fillId="25" borderId="11" xfId="0" applyFont="1" applyFill="1" applyBorder="1" applyAlignment="1" applyProtection="1">
      <alignment horizontal="center" vertical="center"/>
      <protection hidden="1"/>
    </xf>
    <xf numFmtId="0" fontId="60" fillId="35" borderId="17" xfId="0" applyFont="1" applyFill="1" applyBorder="1" applyAlignment="1" applyProtection="1">
      <alignment horizontal="center" vertical="center" wrapText="1"/>
      <protection hidden="1"/>
    </xf>
    <xf numFmtId="0" fontId="60" fillId="35" borderId="31" xfId="0" applyFont="1" applyFill="1" applyBorder="1" applyAlignment="1" applyProtection="1">
      <alignment horizontal="center" vertical="center" wrapText="1"/>
      <protection hidden="1"/>
    </xf>
    <xf numFmtId="0" fontId="45" fillId="35" borderId="28" xfId="0" applyFont="1" applyFill="1" applyBorder="1" applyAlignment="1" applyProtection="1">
      <alignment horizontal="center" vertical="center"/>
      <protection hidden="1"/>
    </xf>
    <xf numFmtId="0" fontId="96" fillId="35" borderId="63" xfId="0" applyFont="1" applyFill="1" applyBorder="1" applyAlignment="1" applyProtection="1">
      <alignment horizontal="center" vertical="center"/>
      <protection hidden="1"/>
    </xf>
    <xf numFmtId="0" fontId="96" fillId="35" borderId="28" xfId="0" applyFont="1" applyFill="1" applyBorder="1" applyAlignment="1" applyProtection="1">
      <alignment horizontal="center" vertical="center"/>
      <protection hidden="1"/>
    </xf>
    <xf numFmtId="0" fontId="45" fillId="35" borderId="70" xfId="0" applyFont="1" applyFill="1" applyBorder="1" applyAlignment="1" applyProtection="1">
      <alignment horizontal="center" vertical="center"/>
      <protection hidden="1"/>
    </xf>
    <xf numFmtId="0" fontId="45" fillId="35" borderId="17" xfId="0" applyFont="1" applyFill="1" applyBorder="1" applyAlignment="1" applyProtection="1">
      <alignment horizontal="center" vertical="center"/>
      <protection hidden="1"/>
    </xf>
    <xf numFmtId="0" fontId="45" fillId="35" borderId="84" xfId="0" applyFont="1" applyFill="1" applyBorder="1" applyAlignment="1" applyProtection="1">
      <alignment horizontal="center" vertical="center"/>
      <protection hidden="1"/>
    </xf>
    <xf numFmtId="3" fontId="87" fillId="0" borderId="54" xfId="0" applyNumberFormat="1" applyFont="1" applyBorder="1" applyAlignment="1" applyProtection="1">
      <alignment horizontal="center" vertical="center"/>
      <protection locked="0" hidden="1"/>
    </xf>
    <xf numFmtId="3" fontId="87" fillId="0" borderId="94" xfId="0" applyNumberFormat="1" applyFont="1" applyBorder="1" applyAlignment="1" applyProtection="1">
      <alignment horizontal="center" vertical="center"/>
      <protection locked="0" hidden="1"/>
    </xf>
    <xf numFmtId="3" fontId="44" fillId="0" borderId="20" xfId="0" applyNumberFormat="1" applyFont="1" applyBorder="1" applyAlignment="1" applyProtection="1">
      <alignment horizontal="center" vertical="center"/>
      <protection locked="0" hidden="1"/>
    </xf>
    <xf numFmtId="0" fontId="43" fillId="26" borderId="20" xfId="0" applyFont="1" applyFill="1" applyBorder="1" applyAlignment="1" applyProtection="1">
      <alignment vertical="center"/>
      <protection hidden="1"/>
    </xf>
    <xf numFmtId="0" fontId="43" fillId="26" borderId="21" xfId="0" applyFont="1" applyFill="1" applyBorder="1" applyAlignment="1" applyProtection="1">
      <alignment vertical="center"/>
      <protection hidden="1"/>
    </xf>
    <xf numFmtId="3" fontId="44" fillId="0" borderId="32" xfId="0" applyNumberFormat="1" applyFont="1" applyBorder="1" applyAlignment="1" applyProtection="1">
      <alignment horizontal="center" vertical="center"/>
      <protection locked="0" hidden="1"/>
    </xf>
    <xf numFmtId="0" fontId="43" fillId="26" borderId="10" xfId="0" applyFont="1" applyFill="1" applyBorder="1" applyAlignment="1" applyProtection="1">
      <alignment vertical="center"/>
      <protection hidden="1"/>
    </xf>
    <xf numFmtId="0" fontId="43" fillId="26" borderId="23" xfId="0" applyFont="1" applyFill="1" applyBorder="1" applyAlignment="1" applyProtection="1">
      <alignment vertical="center"/>
      <protection hidden="1"/>
    </xf>
    <xf numFmtId="0" fontId="43" fillId="26" borderId="34" xfId="0" applyFont="1" applyFill="1" applyBorder="1" applyAlignment="1" applyProtection="1">
      <alignment vertical="center"/>
      <protection hidden="1"/>
    </xf>
    <xf numFmtId="3" fontId="44" fillId="0" borderId="34" xfId="0" applyNumberFormat="1" applyFont="1" applyBorder="1" applyAlignment="1" applyProtection="1">
      <alignment horizontal="center" vertical="center"/>
      <protection locked="0" hidden="1"/>
    </xf>
    <xf numFmtId="3" fontId="44" fillId="0" borderId="54" xfId="0" applyNumberFormat="1" applyFont="1" applyBorder="1" applyAlignment="1" applyProtection="1">
      <alignment horizontal="center" vertical="center"/>
      <protection locked="0" hidden="1"/>
    </xf>
    <xf numFmtId="0" fontId="43" fillId="26" borderId="103" xfId="0" applyFont="1" applyFill="1" applyBorder="1" applyAlignment="1" applyProtection="1">
      <alignment vertical="center"/>
      <protection hidden="1"/>
    </xf>
    <xf numFmtId="0" fontId="43" fillId="26" borderId="11" xfId="0" applyFont="1" applyFill="1" applyBorder="1" applyAlignment="1" applyProtection="1">
      <alignment vertical="center"/>
      <protection hidden="1"/>
    </xf>
    <xf numFmtId="3" fontId="44" fillId="0" borderId="89" xfId="0" applyNumberFormat="1" applyFont="1" applyBorder="1" applyAlignment="1" applyProtection="1">
      <alignment horizontal="center" vertical="center"/>
      <protection locked="0" hidden="1"/>
    </xf>
    <xf numFmtId="3" fontId="44" fillId="0" borderId="94" xfId="0" applyNumberFormat="1" applyFont="1" applyBorder="1" applyAlignment="1" applyProtection="1">
      <alignment horizontal="center" vertical="center"/>
      <protection locked="0" hidden="1"/>
    </xf>
    <xf numFmtId="3" fontId="44" fillId="0" borderId="10" xfId="0" applyNumberFormat="1" applyFont="1" applyBorder="1" applyAlignment="1" applyProtection="1">
      <alignment horizontal="center" vertical="center"/>
      <protection locked="0" hidden="1"/>
    </xf>
    <xf numFmtId="0" fontId="102" fillId="0" borderId="10" xfId="41" applyFont="1" applyBorder="1" applyAlignment="1" applyProtection="1">
      <alignment horizontal="center" vertical="center"/>
      <protection hidden="1"/>
    </xf>
    <xf numFmtId="0" fontId="102" fillId="0" borderId="10" xfId="41" applyFont="1" applyBorder="1" applyAlignment="1" applyProtection="1">
      <alignment horizontal="center" vertical="center" wrapText="1"/>
      <protection hidden="1"/>
    </xf>
    <xf numFmtId="0" fontId="38" fillId="0" borderId="114" xfId="40" applyFont="1" applyBorder="1" applyAlignment="1" applyProtection="1">
      <alignment horizontal="left" vertical="center" wrapText="1"/>
      <protection hidden="1"/>
    </xf>
    <xf numFmtId="1" fontId="87" fillId="36" borderId="32" xfId="40" applyNumberFormat="1" applyFont="1" applyFill="1" applyBorder="1" applyAlignment="1" applyProtection="1">
      <alignment horizontal="center" vertical="center"/>
      <protection hidden="1"/>
    </xf>
    <xf numFmtId="1" fontId="87" fillId="36" borderId="10" xfId="40" applyNumberFormat="1" applyFont="1" applyFill="1" applyBorder="1" applyAlignment="1" applyProtection="1">
      <alignment horizontal="center" vertical="center"/>
      <protection hidden="1"/>
    </xf>
    <xf numFmtId="1" fontId="119" fillId="28" borderId="65" xfId="40" applyNumberFormat="1" applyFont="1" applyFill="1" applyBorder="1" applyAlignment="1" applyProtection="1">
      <alignment vertical="center"/>
      <protection hidden="1"/>
    </xf>
    <xf numFmtId="1" fontId="119" fillId="28" borderId="106" xfId="40" applyNumberFormat="1" applyFont="1" applyFill="1" applyBorder="1" applyAlignment="1" applyProtection="1">
      <alignment vertical="center"/>
      <protection hidden="1"/>
    </xf>
    <xf numFmtId="1" fontId="87" fillId="36" borderId="20" xfId="40" applyNumberFormat="1" applyFont="1" applyFill="1" applyBorder="1" applyAlignment="1" applyProtection="1">
      <alignment horizontal="center" vertical="center"/>
      <protection hidden="1"/>
    </xf>
    <xf numFmtId="1" fontId="87" fillId="36" borderId="11" xfId="40" applyNumberFormat="1" applyFont="1" applyFill="1" applyBorder="1" applyAlignment="1" applyProtection="1">
      <alignment horizontal="center" vertical="center"/>
      <protection hidden="1"/>
    </xf>
    <xf numFmtId="0" fontId="119" fillId="28" borderId="65" xfId="40" applyFont="1" applyFill="1" applyBorder="1" applyAlignment="1" applyProtection="1">
      <alignment vertical="center"/>
      <protection hidden="1"/>
    </xf>
    <xf numFmtId="0" fontId="119" fillId="28" borderId="106" xfId="40" applyFont="1" applyFill="1" applyBorder="1" applyAlignment="1" applyProtection="1">
      <alignment vertical="center"/>
      <protection hidden="1"/>
    </xf>
    <xf numFmtId="3" fontId="87" fillId="0" borderId="21" xfId="0" applyNumberFormat="1" applyFont="1" applyBorder="1" applyAlignment="1" applyProtection="1">
      <alignment horizontal="center" vertical="center"/>
      <protection locked="0" hidden="1"/>
    </xf>
  </cellXfs>
  <cellStyles count="5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_Sheet1" xfId="19"/>
    <cellStyle name="Акцент1" xfId="20" builtinId="29" customBuiltin="1"/>
    <cellStyle name="Акцент2" xfId="21" builtinId="33" customBuiltin="1"/>
    <cellStyle name="Акцент3" xfId="22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Ввод " xfId="26" builtinId="20" customBuiltin="1"/>
    <cellStyle name="Вывод" xfId="27" builtinId="21" customBuiltin="1"/>
    <cellStyle name="Вычисление" xfId="28" builtinId="22" customBuiltin="1"/>
    <cellStyle name="Гиперссылка" xfId="29" builtinId="8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11" xfId="53"/>
    <cellStyle name="Обычный 2" xfId="38"/>
    <cellStyle name="Обычный 3" xfId="52"/>
    <cellStyle name="Обычный_Price-Exporos-W09-10" xfId="39"/>
    <cellStyle name="Обычный_Бланк Крепления и аксессуары 09_10" xfId="40"/>
    <cellStyle name="Обычный_Тест Губотенко" xfId="41"/>
    <cellStyle name="Обычный_Тест Губотенко 2" xfId="42"/>
    <cellStyle name="Плохой" xfId="43" builtinId="27" customBuiltin="1"/>
    <cellStyle name="Пояснение" xfId="44" builtinId="53" customBuiltin="1"/>
    <cellStyle name="Примечание" xfId="45" builtinId="10" customBuiltin="1"/>
    <cellStyle name="Процентный" xfId="46" builtinId="5"/>
    <cellStyle name="Процентный 2" xfId="47"/>
    <cellStyle name="Связанная ячейка" xfId="48" builtinId="24" customBuiltin="1"/>
    <cellStyle name="Стиль 1" xfId="49"/>
    <cellStyle name="Текст предупреждения" xfId="50" builtinId="11" customBuiltin="1"/>
    <cellStyle name="Финансовый" xfId="54" builtinId="3"/>
    <cellStyle name="Хороший" xfId="51" builtinId="26" customBuiltin="1"/>
  </cellStyles>
  <dxfs count="225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theme="3" tint="0.7999816888943144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theme="3" tint="0.79998168889431442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theme="3" tint="0.7999816888943144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theme="3" tint="0.7999816888943144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theme="3" tint="0.7999816888943144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theme="3" tint="0.7999816888943144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theme="3" tint="0.7999816888943144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theme="3" tint="0.7999816888943144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theme="3" tint="0.7999816888943144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theme="3" tint="0.7999816888943144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theme="3" tint="0.79998168889431442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theme="3" tint="0.7999816888943144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theme="3" tint="0.7999816888943144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theme="3" tint="0.7999816888943144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theme="3" tint="0.7999816888943144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  <border>
        <bottom style="thin">
          <color indexed="64"/>
        </bottom>
      </border>
    </dxf>
    <dxf>
      <fill>
        <patternFill>
          <bgColor theme="3" tint="0.59996337778862885"/>
        </patternFill>
      </fill>
      <border>
        <left/>
        <right/>
        <top/>
        <bottom style="thin">
          <color indexed="64"/>
        </bottom>
      </border>
    </dxf>
    <dxf>
      <fill>
        <patternFill>
          <bgColor theme="3" tint="0.59996337778862885"/>
        </patternFill>
      </fill>
      <border>
        <left/>
        <right/>
        <top/>
        <bottom style="thin">
          <color indexed="64"/>
        </bottom>
      </border>
    </dxf>
    <dxf>
      <fill>
        <patternFill>
          <bgColor theme="3" tint="0.59996337778862885"/>
        </patternFill>
      </fill>
      <border>
        <left/>
        <right/>
        <top/>
        <bottom style="thin">
          <color indexed="64"/>
        </bottom>
      </border>
    </dxf>
    <dxf>
      <fill>
        <patternFill>
          <bgColor theme="3" tint="0.59996337778862885"/>
        </patternFill>
      </fill>
      <border>
        <left/>
        <right/>
        <top/>
        <bottom style="thin">
          <color indexed="64"/>
        </bottom>
      </border>
    </dxf>
    <dxf>
      <fill>
        <patternFill>
          <bgColor theme="3" tint="0.59996337778862885"/>
        </patternFill>
      </fill>
      <border>
        <left/>
        <right/>
        <top/>
        <bottom style="thin">
          <color indexed="64"/>
        </bottom>
      </border>
    </dxf>
    <dxf>
      <fill>
        <patternFill>
          <bgColor theme="3" tint="0.59996337778862885"/>
        </patternFill>
      </fill>
      <border>
        <left/>
        <right/>
        <top/>
        <bottom style="thin">
          <color indexed="64"/>
        </bottom>
      </border>
    </dxf>
    <dxf>
      <fill>
        <patternFill>
          <bgColor theme="3" tint="0.59996337778862885"/>
        </patternFill>
      </fill>
      <border>
        <left/>
        <right/>
        <top/>
        <bottom style="thin">
          <color indexed="64"/>
        </bottom>
      </border>
    </dxf>
    <dxf>
      <fill>
        <patternFill>
          <bgColor theme="3" tint="0.59996337778862885"/>
        </patternFill>
      </fill>
      <border>
        <left/>
        <right/>
        <top/>
        <bottom style="thin">
          <color indexed="64"/>
        </bottom>
      </border>
    </dxf>
    <dxf>
      <fill>
        <patternFill>
          <bgColor theme="3" tint="0.59996337778862885"/>
        </patternFill>
      </fill>
      <border>
        <left/>
        <right/>
        <top/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g"/><Relationship Id="rId2" Type="http://schemas.openxmlformats.org/officeDocument/2006/relationships/image" Target="../media/image8.jpg"/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jpeg"/><Relationship Id="rId1" Type="http://schemas.openxmlformats.org/officeDocument/2006/relationships/image" Target="../media/image10.jpeg"/><Relationship Id="rId5" Type="http://schemas.openxmlformats.org/officeDocument/2006/relationships/image" Target="../media/image14.png"/><Relationship Id="rId4" Type="http://schemas.openxmlformats.org/officeDocument/2006/relationships/image" Target="../media/image1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2</xdr:row>
      <xdr:rowOff>0</xdr:rowOff>
    </xdr:from>
    <xdr:to>
      <xdr:col>2</xdr:col>
      <xdr:colOff>238125</xdr:colOff>
      <xdr:row>2</xdr:row>
      <xdr:rowOff>457200</xdr:rowOff>
    </xdr:to>
    <xdr:pic>
      <xdr:nvPicPr>
        <xdr:cNvPr id="11257" name="Picture 29">
          <a:extLst>
            <a:ext uri="{FF2B5EF4-FFF2-40B4-BE49-F238E27FC236}">
              <a16:creationId xmlns:a16="http://schemas.microsoft.com/office/drawing/2014/main" xmlns="" id="{00000000-0008-0000-0000-0000F92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352425"/>
          <a:ext cx="1009650" cy="45720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1536700</xdr:colOff>
      <xdr:row>16</xdr:row>
      <xdr:rowOff>63502</xdr:rowOff>
    </xdr:from>
    <xdr:to>
      <xdr:col>1</xdr:col>
      <xdr:colOff>2733040</xdr:colOff>
      <xdr:row>21</xdr:row>
      <xdr:rowOff>28575</xdr:rowOff>
    </xdr:to>
    <xdr:pic>
      <xdr:nvPicPr>
        <xdr:cNvPr id="2" name="Рисунок 1" descr="https://sportactiv52.ru/upload/iblock/5ae/5ae258660646442e95bd68710865c08d.jpg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44850" y="2241552"/>
          <a:ext cx="1196340" cy="8191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31750</xdr:rowOff>
    </xdr:from>
    <xdr:to>
      <xdr:col>1</xdr:col>
      <xdr:colOff>501650</xdr:colOff>
      <xdr:row>37</xdr:row>
      <xdr:rowOff>330163</xdr:rowOff>
    </xdr:to>
    <xdr:pic>
      <xdr:nvPicPr>
        <xdr:cNvPr id="7" name="Рисунок 59" descr="IMG_0054.JPG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746250" y="8045450"/>
          <a:ext cx="463550" cy="2984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514350</xdr:colOff>
      <xdr:row>37</xdr:row>
      <xdr:rowOff>44855</xdr:rowOff>
    </xdr:from>
    <xdr:to>
      <xdr:col>1</xdr:col>
      <xdr:colOff>947738</xdr:colOff>
      <xdr:row>37</xdr:row>
      <xdr:rowOff>323851</xdr:rowOff>
    </xdr:to>
    <xdr:pic>
      <xdr:nvPicPr>
        <xdr:cNvPr id="8" name="Рисунок 60" descr="красный-держатель.jpg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222500" y="8058555"/>
          <a:ext cx="433388" cy="278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38100</xdr:rowOff>
    </xdr:from>
    <xdr:to>
      <xdr:col>7</xdr:col>
      <xdr:colOff>390524</xdr:colOff>
      <xdr:row>29</xdr:row>
      <xdr:rowOff>276224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57775"/>
          <a:ext cx="6448424" cy="238124"/>
        </a:xfrm>
        <a:prstGeom prst="rect">
          <a:avLst/>
        </a:prstGeom>
      </xdr:spPr>
    </xdr:pic>
    <xdr:clientData/>
  </xdr:twoCellAnchor>
  <xdr:twoCellAnchor editAs="oneCell">
    <xdr:from>
      <xdr:col>10</xdr:col>
      <xdr:colOff>76200</xdr:colOff>
      <xdr:row>27</xdr:row>
      <xdr:rowOff>28575</xdr:rowOff>
    </xdr:from>
    <xdr:to>
      <xdr:col>18</xdr:col>
      <xdr:colOff>101600</xdr:colOff>
      <xdr:row>28</xdr:row>
      <xdr:rowOff>291878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181850" y="4400550"/>
          <a:ext cx="2235200" cy="530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742950</xdr:colOff>
      <xdr:row>29</xdr:row>
      <xdr:rowOff>75842</xdr:rowOff>
    </xdr:from>
    <xdr:ext cx="781050" cy="371833"/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6FBF2CF9-2DD0-449A-A95A-80E161467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24425" y="7495817"/>
          <a:ext cx="781050" cy="371833"/>
        </a:xfrm>
        <a:prstGeom prst="rect">
          <a:avLst/>
        </a:prstGeom>
      </xdr:spPr>
    </xdr:pic>
    <xdr:clientData/>
  </xdr:oneCellAnchor>
  <xdr:oneCellAnchor>
    <xdr:from>
      <xdr:col>2</xdr:col>
      <xdr:colOff>161925</xdr:colOff>
      <xdr:row>12</xdr:row>
      <xdr:rowOff>295275</xdr:rowOff>
    </xdr:from>
    <xdr:ext cx="2045750" cy="299357"/>
    <xdr:pic>
      <xdr:nvPicPr>
        <xdr:cNvPr id="8" name="Рисунок 7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3648075" y="2447925"/>
          <a:ext cx="2045750" cy="299357"/>
        </a:xfrm>
        <a:prstGeom prst="rect">
          <a:avLst/>
        </a:prstGeom>
      </xdr:spPr>
    </xdr:pic>
    <xdr:clientData/>
  </xdr:oneCellAnchor>
  <xdr:oneCellAnchor>
    <xdr:from>
      <xdr:col>2</xdr:col>
      <xdr:colOff>161925</xdr:colOff>
      <xdr:row>14</xdr:row>
      <xdr:rowOff>257176</xdr:rowOff>
    </xdr:from>
    <xdr:ext cx="1771650" cy="259248"/>
    <xdr:pic>
      <xdr:nvPicPr>
        <xdr:cNvPr id="10" name="Рисунок 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4343400" y="3524251"/>
          <a:ext cx="1771650" cy="259248"/>
        </a:xfrm>
        <a:prstGeom prst="rect">
          <a:avLst/>
        </a:prstGeom>
      </xdr:spPr>
    </xdr:pic>
    <xdr:clientData/>
  </xdr:oneCellAnchor>
  <xdr:twoCellAnchor editAs="oneCell">
    <xdr:from>
      <xdr:col>2</xdr:col>
      <xdr:colOff>133148</xdr:colOff>
      <xdr:row>8</xdr:row>
      <xdr:rowOff>142875</xdr:rowOff>
    </xdr:from>
    <xdr:to>
      <xdr:col>2</xdr:col>
      <xdr:colOff>2244816</xdr:colOff>
      <xdr:row>9</xdr:row>
      <xdr:rowOff>228600</xdr:rowOff>
    </xdr:to>
    <xdr:pic>
      <xdr:nvPicPr>
        <xdr:cNvPr id="12" name="Рисунок 1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4314623" y="1390650"/>
          <a:ext cx="2111668" cy="295275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10</xdr:row>
      <xdr:rowOff>114300</xdr:rowOff>
    </xdr:from>
    <xdr:to>
      <xdr:col>2</xdr:col>
      <xdr:colOff>2010645</xdr:colOff>
      <xdr:row>11</xdr:row>
      <xdr:rowOff>133350</xdr:rowOff>
    </xdr:to>
    <xdr:pic>
      <xdr:nvPicPr>
        <xdr:cNvPr id="13" name="Рисунок 1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4352925" y="1933575"/>
          <a:ext cx="183919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238125</xdr:colOff>
      <xdr:row>17</xdr:row>
      <xdr:rowOff>142875</xdr:rowOff>
    </xdr:from>
    <xdr:to>
      <xdr:col>2</xdr:col>
      <xdr:colOff>2077320</xdr:colOff>
      <xdr:row>17</xdr:row>
      <xdr:rowOff>400050</xdr:rowOff>
    </xdr:to>
    <xdr:pic>
      <xdr:nvPicPr>
        <xdr:cNvPr id="14" name="Рисунок 1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4419600" y="4391025"/>
          <a:ext cx="1839195" cy="257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12</xdr:row>
      <xdr:rowOff>38100</xdr:rowOff>
    </xdr:from>
    <xdr:to>
      <xdr:col>1</xdr:col>
      <xdr:colOff>1190625</xdr:colOff>
      <xdr:row>12</xdr:row>
      <xdr:rowOff>762000</xdr:rowOff>
    </xdr:to>
    <xdr:pic>
      <xdr:nvPicPr>
        <xdr:cNvPr id="74784" name="Рисунок 3">
          <a:extLst>
            <a:ext uri="{FF2B5EF4-FFF2-40B4-BE49-F238E27FC236}">
              <a16:creationId xmlns:a16="http://schemas.microsoft.com/office/drawing/2014/main" xmlns="" id="{00000000-0008-0000-0700-00002024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95475" y="6677025"/>
          <a:ext cx="9334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257175</xdr:colOff>
      <xdr:row>13</xdr:row>
      <xdr:rowOff>38100</xdr:rowOff>
    </xdr:from>
    <xdr:to>
      <xdr:col>1</xdr:col>
      <xdr:colOff>1238250</xdr:colOff>
      <xdr:row>13</xdr:row>
      <xdr:rowOff>752475</xdr:rowOff>
    </xdr:to>
    <xdr:pic>
      <xdr:nvPicPr>
        <xdr:cNvPr id="74785" name="Рисунок 4">
          <a:extLst>
            <a:ext uri="{FF2B5EF4-FFF2-40B4-BE49-F238E27FC236}">
              <a16:creationId xmlns:a16="http://schemas.microsoft.com/office/drawing/2014/main" xmlns="" id="{00000000-0008-0000-0700-00002124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95475" y="7496175"/>
          <a:ext cx="9810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9</xdr:row>
      <xdr:rowOff>47625</xdr:rowOff>
    </xdr:from>
    <xdr:to>
      <xdr:col>1</xdr:col>
      <xdr:colOff>1276350</xdr:colOff>
      <xdr:row>10</xdr:row>
      <xdr:rowOff>200025</xdr:rowOff>
    </xdr:to>
    <xdr:pic>
      <xdr:nvPicPr>
        <xdr:cNvPr id="74790" name="Рисунок 1">
          <a:extLst>
            <a:ext uri="{FF2B5EF4-FFF2-40B4-BE49-F238E27FC236}">
              <a16:creationId xmlns:a16="http://schemas.microsoft.com/office/drawing/2014/main" xmlns="" id="{00000000-0008-0000-0700-00002624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38325" y="4238625"/>
          <a:ext cx="1152525" cy="1054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5</xdr:row>
      <xdr:rowOff>466725</xdr:rowOff>
    </xdr:from>
    <xdr:to>
      <xdr:col>1</xdr:col>
      <xdr:colOff>1476375</xdr:colOff>
      <xdr:row>7</xdr:row>
      <xdr:rowOff>381000</xdr:rowOff>
    </xdr:to>
    <xdr:pic>
      <xdr:nvPicPr>
        <xdr:cNvPr id="74791" name="Рисунок 3">
          <a:extLst>
            <a:ext uri="{FF2B5EF4-FFF2-40B4-BE49-F238E27FC236}">
              <a16:creationId xmlns:a16="http://schemas.microsoft.com/office/drawing/2014/main" xmlns="" id="{00000000-0008-0000-0700-00002724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695450" y="1666875"/>
          <a:ext cx="1419225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466725</xdr:colOff>
      <xdr:row>10</xdr:row>
      <xdr:rowOff>212725</xdr:rowOff>
    </xdr:from>
    <xdr:to>
      <xdr:col>1</xdr:col>
      <xdr:colOff>1419225</xdr:colOff>
      <xdr:row>11</xdr:row>
      <xdr:rowOff>22225</xdr:rowOff>
    </xdr:to>
    <xdr:pic>
      <xdr:nvPicPr>
        <xdr:cNvPr id="74792" name="Рисунок 20">
          <a:extLst>
            <a:ext uri="{FF2B5EF4-FFF2-40B4-BE49-F238E27FC236}">
              <a16:creationId xmlns:a16="http://schemas.microsoft.com/office/drawing/2014/main" xmlns="" id="{00000000-0008-0000-0700-00002824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81225" y="5064125"/>
          <a:ext cx="952500" cy="63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20</xdr:row>
      <xdr:rowOff>47625</xdr:rowOff>
    </xdr:from>
    <xdr:to>
      <xdr:col>0</xdr:col>
      <xdr:colOff>1466850</xdr:colOff>
      <xdr:row>26</xdr:row>
      <xdr:rowOff>114300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3857625"/>
          <a:ext cx="1200150" cy="1038225"/>
        </a:xfrm>
        <a:prstGeom prst="rect">
          <a:avLst/>
        </a:prstGeom>
        <a:ln w="9525">
          <a:noFill/>
          <a:prstDash val="solid"/>
        </a:ln>
      </xdr:spPr>
    </xdr:pic>
    <xdr:clientData/>
  </xdr:twoCellAnchor>
  <xdr:twoCellAnchor>
    <xdr:from>
      <xdr:col>0</xdr:col>
      <xdr:colOff>352425</xdr:colOff>
      <xdr:row>28</xdr:row>
      <xdr:rowOff>142875</xdr:rowOff>
    </xdr:from>
    <xdr:to>
      <xdr:col>0</xdr:col>
      <xdr:colOff>1552575</xdr:colOff>
      <xdr:row>34</xdr:row>
      <xdr:rowOff>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2425" y="5267325"/>
          <a:ext cx="1200150" cy="1038225"/>
        </a:xfrm>
        <a:prstGeom prst="rect">
          <a:avLst/>
        </a:prstGeom>
        <a:ln w="9525">
          <a:noFill/>
          <a:prstDash val="solid"/>
        </a:ln>
      </xdr:spPr>
    </xdr:pic>
    <xdr:clientData/>
  </xdr:twoCellAnchor>
  <xdr:twoCellAnchor>
    <xdr:from>
      <xdr:col>0</xdr:col>
      <xdr:colOff>466726</xdr:colOff>
      <xdr:row>6</xdr:row>
      <xdr:rowOff>47626</xdr:rowOff>
    </xdr:from>
    <xdr:to>
      <xdr:col>0</xdr:col>
      <xdr:colOff>1438276</xdr:colOff>
      <xdr:row>11</xdr:row>
      <xdr:rowOff>185587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6726" y="1571626"/>
          <a:ext cx="971550" cy="785661"/>
        </a:xfrm>
        <a:prstGeom prst="rect">
          <a:avLst/>
        </a:prstGeom>
        <a:ln w="9525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autoPageBreaks="0" fitToPage="1"/>
  </sheetPr>
  <dimension ref="A1:P102"/>
  <sheetViews>
    <sheetView showGridLines="0" showZeros="0" showOutlineSymbols="0" zoomScaleSheetLayoutView="100" workbookViewId="0">
      <pane ySplit="3" topLeftCell="A4" activePane="bottomLeft" state="frozen"/>
      <selection pane="bottomLeft" activeCell="D77" sqref="D77"/>
    </sheetView>
  </sheetViews>
  <sheetFormatPr defaultColWidth="9.140625" defaultRowHeight="11.25" x14ac:dyDescent="0.2"/>
  <cols>
    <col min="1" max="1" width="3.5703125" style="19" bestFit="1" customWidth="1"/>
    <col min="2" max="2" width="9.140625" style="19"/>
    <col min="3" max="5" width="9.140625" style="20"/>
    <col min="6" max="6" width="9.140625" style="19"/>
    <col min="7" max="7" width="9.5703125" style="19" bestFit="1" customWidth="1"/>
    <col min="8" max="8" width="13" style="19" bestFit="1" customWidth="1"/>
    <col min="9" max="12" width="9.140625" style="19"/>
    <col min="13" max="13" width="0" style="19" hidden="1" customWidth="1"/>
    <col min="14" max="14" width="9.140625" style="19" hidden="1" customWidth="1"/>
    <col min="15" max="19" width="0" style="19" hidden="1" customWidth="1"/>
    <col min="20" max="16384" width="9.140625" style="19"/>
  </cols>
  <sheetData>
    <row r="1" spans="1:15" s="2" customFormat="1" ht="15" x14ac:dyDescent="0.2">
      <c r="A1" s="1508" t="s">
        <v>939</v>
      </c>
      <c r="B1" s="1508"/>
      <c r="C1" s="1508"/>
      <c r="D1" s="1508"/>
      <c r="E1" s="1508"/>
      <c r="F1" s="1508"/>
      <c r="G1" s="1508"/>
      <c r="H1" s="1508"/>
      <c r="I1" s="1508"/>
      <c r="J1" s="1508"/>
      <c r="K1" s="1508"/>
      <c r="L1" s="1508"/>
      <c r="M1" s="1"/>
      <c r="N1" s="1"/>
      <c r="O1" s="1"/>
    </row>
    <row r="2" spans="1:15" s="2" customFormat="1" ht="12.75" customHeight="1" x14ac:dyDescent="0.2">
      <c r="A2" s="1508" t="s">
        <v>734</v>
      </c>
      <c r="B2" s="1508"/>
      <c r="C2" s="1508"/>
      <c r="D2" s="1508"/>
      <c r="E2" s="1508"/>
      <c r="F2" s="1508"/>
      <c r="G2" s="1508"/>
      <c r="H2" s="1508"/>
      <c r="I2" s="1508"/>
      <c r="J2" s="1508"/>
      <c r="K2" s="1508"/>
      <c r="L2" s="1"/>
      <c r="M2" s="1"/>
      <c r="N2" s="1"/>
      <c r="O2" s="1"/>
    </row>
    <row r="3" spans="1:15" s="4" customFormat="1" ht="39" customHeight="1" x14ac:dyDescent="0.2">
      <c r="A3" s="1509" t="s">
        <v>863</v>
      </c>
      <c r="B3" s="1509"/>
      <c r="C3" s="1509"/>
      <c r="D3" s="1509"/>
      <c r="E3" s="1509"/>
      <c r="F3" s="1509"/>
      <c r="G3" s="1509"/>
      <c r="H3" s="1509"/>
      <c r="I3" s="1509"/>
      <c r="J3" s="1509"/>
      <c r="K3" s="1509"/>
      <c r="L3" s="1509"/>
      <c r="M3" s="3"/>
      <c r="N3" s="3"/>
      <c r="O3" s="3"/>
    </row>
    <row r="4" spans="1:15" s="5" customFormat="1" ht="3.75" customHeight="1" x14ac:dyDescent="0.2">
      <c r="B4" s="1506"/>
      <c r="C4" s="1506"/>
      <c r="D4" s="1506"/>
      <c r="E4" s="1506"/>
      <c r="F4" s="1506"/>
      <c r="G4" s="1506"/>
    </row>
    <row r="5" spans="1:15" s="6" customFormat="1" ht="18.75" x14ac:dyDescent="0.2">
      <c r="A5" s="1514" t="s">
        <v>198</v>
      </c>
      <c r="B5" s="1514"/>
      <c r="C5" s="1514"/>
      <c r="D5" s="1514"/>
      <c r="E5" s="1514"/>
      <c r="F5" s="1514"/>
      <c r="G5" s="1514"/>
      <c r="H5" s="1514"/>
      <c r="I5" s="1514"/>
      <c r="J5" s="1514"/>
      <c r="K5" s="1514"/>
      <c r="L5" s="1514"/>
    </row>
    <row r="6" spans="1:15" s="5" customFormat="1" ht="17.100000000000001" customHeight="1" x14ac:dyDescent="0.2">
      <c r="A6" s="1514" t="s">
        <v>558</v>
      </c>
      <c r="B6" s="1514"/>
      <c r="C6" s="1514"/>
      <c r="D6" s="1514"/>
      <c r="E6" s="1514"/>
      <c r="F6" s="1514"/>
      <c r="G6" s="1514"/>
      <c r="H6" s="1514"/>
      <c r="I6" s="1514"/>
      <c r="J6" s="1514"/>
      <c r="K6" s="1514"/>
      <c r="L6" s="1514"/>
    </row>
    <row r="7" spans="1:15" s="5" customFormat="1" ht="13.5" thickBot="1" x14ac:dyDescent="0.25">
      <c r="B7" s="1506"/>
      <c r="C7" s="1506"/>
      <c r="D7" s="1506"/>
      <c r="E7" s="1506"/>
      <c r="F7" s="1506"/>
      <c r="G7" s="1506"/>
    </row>
    <row r="8" spans="1:15" s="945" customFormat="1" ht="30" customHeight="1" thickTop="1" thickBot="1" x14ac:dyDescent="0.25">
      <c r="A8" s="1516" t="s">
        <v>413</v>
      </c>
      <c r="B8" s="1517"/>
      <c r="C8" s="1517"/>
      <c r="D8" s="1517"/>
      <c r="E8" s="1517"/>
      <c r="F8" s="1517"/>
      <c r="G8" s="1517"/>
      <c r="H8" s="1517"/>
      <c r="I8" s="1517"/>
      <c r="J8" s="1517"/>
      <c r="K8" s="1517"/>
      <c r="L8" s="1518"/>
    </row>
    <row r="9" spans="1:15" s="5" customFormat="1" ht="3.75" customHeight="1" thickTop="1" x14ac:dyDescent="0.2">
      <c r="B9" s="1506"/>
      <c r="C9" s="1506"/>
      <c r="D9" s="1506"/>
      <c r="E9" s="1506"/>
      <c r="F9" s="1506"/>
      <c r="G9" s="1506"/>
    </row>
    <row r="10" spans="1:15" s="5" customFormat="1" ht="30.95" customHeight="1" thickBot="1" x14ac:dyDescent="0.25">
      <c r="A10" s="7" t="s">
        <v>199</v>
      </c>
      <c r="B10" s="1515" t="s">
        <v>427</v>
      </c>
      <c r="C10" s="1515"/>
      <c r="D10" s="1515"/>
      <c r="E10" s="1515"/>
      <c r="F10" s="1515"/>
      <c r="G10" s="1515"/>
      <c r="H10" s="1515"/>
      <c r="I10" s="1515"/>
      <c r="J10" s="1515"/>
      <c r="K10" s="1515"/>
      <c r="L10" s="1515"/>
    </row>
    <row r="11" spans="1:15" s="5" customFormat="1" ht="15" customHeight="1" thickBot="1" x14ac:dyDescent="0.25">
      <c r="A11" s="946" t="s">
        <v>200</v>
      </c>
      <c r="B11" s="1510" t="s">
        <v>926</v>
      </c>
      <c r="C11" s="1510"/>
      <c r="D11" s="1510"/>
      <c r="E11" s="1510"/>
      <c r="F11" s="1510"/>
      <c r="G11" s="1510"/>
      <c r="H11" s="1510"/>
      <c r="I11" s="1510"/>
      <c r="J11" s="1510"/>
      <c r="K11" s="1510"/>
      <c r="L11" s="1511"/>
    </row>
    <row r="12" spans="1:15" s="5" customFormat="1" ht="30" customHeight="1" x14ac:dyDescent="0.2">
      <c r="A12" s="7" t="s">
        <v>201</v>
      </c>
      <c r="B12" s="1515" t="s">
        <v>211</v>
      </c>
      <c r="C12" s="1515"/>
      <c r="D12" s="1515"/>
      <c r="E12" s="1515"/>
      <c r="F12" s="1515"/>
      <c r="G12" s="1515"/>
      <c r="H12" s="1515"/>
      <c r="I12" s="1515"/>
      <c r="J12" s="1515"/>
      <c r="K12" s="1515"/>
      <c r="L12" s="1515"/>
    </row>
    <row r="13" spans="1:15" s="5" customFormat="1" ht="13.5" thickBot="1" x14ac:dyDescent="0.25">
      <c r="B13" s="1506"/>
      <c r="C13" s="1506"/>
      <c r="D13" s="1506"/>
      <c r="E13" s="1506"/>
      <c r="F13" s="1506"/>
      <c r="G13" s="1506"/>
    </row>
    <row r="14" spans="1:15" s="13" customFormat="1" ht="30" customHeight="1" thickBot="1" x14ac:dyDescent="0.25">
      <c r="A14" s="7"/>
      <c r="C14" s="1512" t="s">
        <v>212</v>
      </c>
      <c r="D14" s="1513"/>
      <c r="E14" s="1513"/>
      <c r="F14" s="1513"/>
      <c r="G14" s="1513"/>
      <c r="H14" s="1513"/>
      <c r="I14" s="32" t="s">
        <v>208</v>
      </c>
      <c r="J14" s="33" t="s">
        <v>209</v>
      </c>
      <c r="K14" s="27" t="s">
        <v>210</v>
      </c>
      <c r="L14" s="24"/>
    </row>
    <row r="15" spans="1:15" s="13" customFormat="1" ht="15" customHeight="1" x14ac:dyDescent="0.2">
      <c r="A15" s="7"/>
      <c r="C15" s="34"/>
      <c r="D15" s="1519"/>
      <c r="E15" s="1520"/>
      <c r="F15" s="41" t="s">
        <v>207</v>
      </c>
      <c r="G15" s="1519">
        <v>500000</v>
      </c>
      <c r="H15" s="1520"/>
      <c r="I15" s="35">
        <v>0.42</v>
      </c>
      <c r="J15" s="36"/>
      <c r="K15" s="28">
        <f t="shared" ref="K15:K20" si="0">I15+J15</f>
        <v>0.42</v>
      </c>
      <c r="L15" s="24"/>
    </row>
    <row r="16" spans="1:15" s="13" customFormat="1" ht="15" customHeight="1" x14ac:dyDescent="0.2">
      <c r="A16" s="7"/>
      <c r="C16" s="37" t="s">
        <v>204</v>
      </c>
      <c r="D16" s="1521">
        <v>500000</v>
      </c>
      <c r="E16" s="1522"/>
      <c r="F16" s="31" t="s">
        <v>205</v>
      </c>
      <c r="G16" s="1521">
        <v>1000000</v>
      </c>
      <c r="H16" s="1522"/>
      <c r="I16" s="25">
        <v>0.42</v>
      </c>
      <c r="J16" s="38">
        <v>0.02</v>
      </c>
      <c r="K16" s="29">
        <f t="shared" si="0"/>
        <v>0.44</v>
      </c>
      <c r="L16" s="24"/>
    </row>
    <row r="17" spans="1:15" s="13" customFormat="1" ht="15" customHeight="1" x14ac:dyDescent="0.2">
      <c r="A17" s="7"/>
      <c r="C17" s="37" t="s">
        <v>204</v>
      </c>
      <c r="D17" s="1521">
        <v>1000000</v>
      </c>
      <c r="E17" s="1522"/>
      <c r="F17" s="31" t="s">
        <v>205</v>
      </c>
      <c r="G17" s="1521">
        <v>2500000</v>
      </c>
      <c r="H17" s="1522"/>
      <c r="I17" s="25">
        <v>0.42</v>
      </c>
      <c r="J17" s="38">
        <v>0.03</v>
      </c>
      <c r="K17" s="29">
        <f t="shared" si="0"/>
        <v>0.44999999999999996</v>
      </c>
      <c r="L17" s="24"/>
    </row>
    <row r="18" spans="1:15" s="13" customFormat="1" ht="15" customHeight="1" x14ac:dyDescent="0.2">
      <c r="A18" s="7"/>
      <c r="C18" s="37" t="s">
        <v>204</v>
      </c>
      <c r="D18" s="1521">
        <v>2500000</v>
      </c>
      <c r="E18" s="1522"/>
      <c r="F18" s="31" t="s">
        <v>205</v>
      </c>
      <c r="G18" s="1521">
        <v>5000000</v>
      </c>
      <c r="H18" s="1522"/>
      <c r="I18" s="25">
        <v>0.42</v>
      </c>
      <c r="J18" s="38">
        <v>0.04</v>
      </c>
      <c r="K18" s="29">
        <f t="shared" si="0"/>
        <v>0.45999999999999996</v>
      </c>
      <c r="L18" s="24"/>
    </row>
    <row r="19" spans="1:15" s="13" customFormat="1" ht="15" customHeight="1" x14ac:dyDescent="0.2">
      <c r="A19" s="7"/>
      <c r="C19" s="37" t="s">
        <v>204</v>
      </c>
      <c r="D19" s="1521">
        <v>5000000</v>
      </c>
      <c r="E19" s="1522"/>
      <c r="F19" s="31" t="s">
        <v>205</v>
      </c>
      <c r="G19" s="1521">
        <v>7000000</v>
      </c>
      <c r="H19" s="1522"/>
      <c r="I19" s="25">
        <v>0.42</v>
      </c>
      <c r="J19" s="38">
        <v>0.05</v>
      </c>
      <c r="K19" s="29">
        <f t="shared" si="0"/>
        <v>0.47</v>
      </c>
      <c r="L19" s="24"/>
    </row>
    <row r="20" spans="1:15" s="13" customFormat="1" ht="15" customHeight="1" thickBot="1" x14ac:dyDescent="0.25">
      <c r="A20" s="7"/>
      <c r="C20" s="42" t="s">
        <v>206</v>
      </c>
      <c r="D20" s="1526">
        <v>7000000</v>
      </c>
      <c r="E20" s="1527"/>
      <c r="F20" s="39"/>
      <c r="G20" s="1528"/>
      <c r="H20" s="1529"/>
      <c r="I20" s="26">
        <v>0.42</v>
      </c>
      <c r="J20" s="40">
        <v>0.06</v>
      </c>
      <c r="K20" s="30">
        <f t="shared" si="0"/>
        <v>0.48</v>
      </c>
      <c r="L20" s="24"/>
    </row>
    <row r="21" spans="1:15" s="5" customFormat="1" ht="3.75" customHeight="1" x14ac:dyDescent="0.2">
      <c r="B21" s="1506"/>
      <c r="C21" s="1506"/>
      <c r="D21" s="1506"/>
      <c r="E21" s="1506"/>
      <c r="F21" s="1506"/>
      <c r="G21" s="1506"/>
    </row>
    <row r="22" spans="1:15" s="5" customFormat="1" ht="30.75" customHeight="1" thickBot="1" x14ac:dyDescent="0.25">
      <c r="A22" s="7" t="s">
        <v>203</v>
      </c>
      <c r="B22" s="1515" t="s">
        <v>842</v>
      </c>
      <c r="C22" s="1515"/>
      <c r="D22" s="1515"/>
      <c r="E22" s="1515"/>
      <c r="F22" s="1515"/>
      <c r="G22" s="1515"/>
      <c r="H22" s="1515"/>
      <c r="I22" s="1515"/>
      <c r="J22" s="1515"/>
      <c r="K22" s="1515"/>
      <c r="L22" s="1515"/>
    </row>
    <row r="23" spans="1:15" s="5" customFormat="1" ht="30" customHeight="1" thickBot="1" x14ac:dyDescent="0.25">
      <c r="A23" s="7"/>
      <c r="B23" s="1530" t="s">
        <v>426</v>
      </c>
      <c r="C23" s="1531"/>
      <c r="D23" s="1531"/>
      <c r="E23" s="1531"/>
      <c r="F23" s="1531"/>
      <c r="G23" s="1531"/>
      <c r="H23" s="1531"/>
      <c r="I23" s="1531"/>
      <c r="J23" s="1531"/>
      <c r="K23" s="1531"/>
      <c r="L23" s="1532"/>
    </row>
    <row r="24" spans="1:15" s="5" customFormat="1" ht="15" x14ac:dyDescent="0.2">
      <c r="A24" s="7"/>
      <c r="B24" s="1507" t="s">
        <v>202</v>
      </c>
      <c r="C24" s="1507"/>
      <c r="D24" s="1507"/>
      <c r="E24" s="1507"/>
      <c r="F24" s="1507"/>
      <c r="G24" s="1507"/>
      <c r="H24" s="1507"/>
      <c r="I24" s="1507"/>
      <c r="J24" s="1507"/>
      <c r="K24" s="1507"/>
      <c r="L24" s="1507"/>
    </row>
    <row r="25" spans="1:15" s="5" customFormat="1" ht="15" x14ac:dyDescent="0.2">
      <c r="A25" s="7"/>
      <c r="B25" s="1533" t="s">
        <v>213</v>
      </c>
      <c r="C25" s="1533"/>
      <c r="D25" s="1533"/>
      <c r="E25" s="1533"/>
      <c r="F25" s="1533"/>
      <c r="G25" s="1533"/>
      <c r="H25" s="1533"/>
      <c r="I25" s="1533"/>
      <c r="J25" s="1533"/>
      <c r="K25" s="1533"/>
      <c r="L25" s="1533"/>
      <c r="M25" s="8"/>
      <c r="N25" s="8"/>
      <c r="O25" s="8"/>
    </row>
    <row r="26" spans="1:15" s="12" customFormat="1" ht="30" customHeight="1" x14ac:dyDescent="0.2">
      <c r="A26" s="7" t="s">
        <v>214</v>
      </c>
      <c r="B26" s="1507" t="s">
        <v>215</v>
      </c>
      <c r="C26" s="1507"/>
      <c r="D26" s="1507"/>
      <c r="E26" s="1507"/>
      <c r="F26" s="1507"/>
      <c r="G26" s="1507"/>
      <c r="H26" s="1507"/>
      <c r="I26" s="1507"/>
      <c r="J26" s="1507"/>
      <c r="K26" s="1507"/>
      <c r="L26" s="1507"/>
    </row>
    <row r="27" spans="1:15" s="12" customFormat="1" ht="75" customHeight="1" x14ac:dyDescent="0.2">
      <c r="A27" s="7" t="s">
        <v>216</v>
      </c>
      <c r="B27" s="1515" t="s">
        <v>864</v>
      </c>
      <c r="C27" s="1507"/>
      <c r="D27" s="1507"/>
      <c r="E27" s="1507"/>
      <c r="F27" s="1507"/>
      <c r="G27" s="1507"/>
      <c r="H27" s="1507"/>
      <c r="I27" s="1507"/>
      <c r="J27" s="1507"/>
      <c r="K27" s="1507"/>
      <c r="L27" s="1507"/>
    </row>
    <row r="28" spans="1:15" s="12" customFormat="1" ht="45" customHeight="1" x14ac:dyDescent="0.2">
      <c r="A28" s="7" t="s">
        <v>217</v>
      </c>
      <c r="B28" s="1507" t="s">
        <v>931</v>
      </c>
      <c r="C28" s="1507"/>
      <c r="D28" s="1507"/>
      <c r="E28" s="1507"/>
      <c r="F28" s="1507"/>
      <c r="G28" s="1507"/>
      <c r="H28" s="1507"/>
      <c r="I28" s="1507"/>
      <c r="J28" s="1507"/>
      <c r="K28" s="1507"/>
      <c r="L28" s="1507"/>
    </row>
    <row r="29" spans="1:15" s="5" customFormat="1" ht="45" customHeight="1" x14ac:dyDescent="0.2">
      <c r="A29" s="7" t="s">
        <v>218</v>
      </c>
      <c r="B29" s="1515" t="s">
        <v>219</v>
      </c>
      <c r="C29" s="1507"/>
      <c r="D29" s="1507"/>
      <c r="E29" s="1507"/>
      <c r="F29" s="1507"/>
      <c r="G29" s="1507"/>
      <c r="H29" s="1507"/>
      <c r="I29" s="1507"/>
      <c r="J29" s="1507"/>
      <c r="K29" s="1507"/>
      <c r="L29" s="1507"/>
    </row>
    <row r="30" spans="1:15" s="12" customFormat="1" ht="30" customHeight="1" thickBot="1" x14ac:dyDescent="0.25">
      <c r="A30" s="7" t="s">
        <v>221</v>
      </c>
      <c r="B30" s="1507" t="s">
        <v>220</v>
      </c>
      <c r="C30" s="1507"/>
      <c r="D30" s="1507"/>
      <c r="E30" s="1507"/>
      <c r="F30" s="1507"/>
      <c r="G30" s="1507"/>
      <c r="H30" s="1507"/>
      <c r="I30" s="1507"/>
      <c r="J30" s="1507"/>
      <c r="K30" s="1507"/>
      <c r="L30" s="1507"/>
    </row>
    <row r="31" spans="1:15" s="12" customFormat="1" ht="30" hidden="1" customHeight="1" x14ac:dyDescent="0.2">
      <c r="A31" s="7" t="s">
        <v>371</v>
      </c>
      <c r="B31" s="1507" t="s">
        <v>569</v>
      </c>
      <c r="C31" s="1507"/>
      <c r="D31" s="1507"/>
      <c r="E31" s="1507"/>
      <c r="F31" s="1507"/>
      <c r="G31" s="1507"/>
      <c r="H31" s="1507"/>
      <c r="I31" s="1507"/>
      <c r="J31" s="1507"/>
      <c r="K31" s="1507"/>
      <c r="L31" s="1507"/>
    </row>
    <row r="32" spans="1:15" s="5" customFormat="1" ht="3.75" hidden="1" customHeight="1" x14ac:dyDescent="0.2">
      <c r="B32" s="1506"/>
      <c r="C32" s="1506"/>
      <c r="D32" s="1506"/>
      <c r="E32" s="1506"/>
      <c r="F32" s="1506"/>
      <c r="G32" s="1506"/>
    </row>
    <row r="33" spans="1:12" s="5" customFormat="1" ht="3.75" hidden="1" customHeight="1" thickBot="1" x14ac:dyDescent="0.25">
      <c r="B33" s="1506"/>
      <c r="C33" s="1506"/>
      <c r="D33" s="1506"/>
      <c r="E33" s="1506"/>
      <c r="F33" s="1506"/>
      <c r="G33" s="1506"/>
    </row>
    <row r="34" spans="1:12" s="12" customFormat="1" ht="15.75" hidden="1" thickBot="1" x14ac:dyDescent="0.25">
      <c r="A34" s="1523" t="s">
        <v>222</v>
      </c>
      <c r="B34" s="1524"/>
      <c r="C34" s="1524"/>
      <c r="D34" s="1524"/>
      <c r="E34" s="1524"/>
      <c r="F34" s="1524"/>
      <c r="G34" s="1524"/>
      <c r="H34" s="1524"/>
      <c r="I34" s="1524"/>
      <c r="J34" s="1524"/>
      <c r="K34" s="1524"/>
      <c r="L34" s="1525"/>
    </row>
    <row r="35" spans="1:12" s="12" customFormat="1" ht="15" hidden="1" x14ac:dyDescent="0.2">
      <c r="A35" s="821" t="s">
        <v>199</v>
      </c>
      <c r="B35" s="11" t="s">
        <v>223</v>
      </c>
      <c r="C35" s="14"/>
      <c r="D35" s="14"/>
      <c r="E35" s="1502"/>
      <c r="F35" s="1502"/>
      <c r="G35" s="1502"/>
      <c r="H35" s="1502"/>
      <c r="I35" s="1502"/>
      <c r="J35" s="1502"/>
      <c r="K35" s="1502"/>
      <c r="L35" s="1503"/>
    </row>
    <row r="36" spans="1:12" s="12" customFormat="1" ht="15" hidden="1" x14ac:dyDescent="0.2">
      <c r="A36" s="821" t="s">
        <v>200</v>
      </c>
      <c r="B36" s="11" t="s">
        <v>224</v>
      </c>
      <c r="C36" s="14"/>
      <c r="D36" s="14"/>
      <c r="E36" s="9"/>
      <c r="F36" s="1501" t="s">
        <v>225</v>
      </c>
      <c r="G36" s="1501"/>
      <c r="H36" s="1504"/>
      <c r="I36" s="1504"/>
      <c r="J36" s="1504"/>
      <c r="K36" s="1504"/>
      <c r="L36" s="1505"/>
    </row>
    <row r="37" spans="1:12" s="12" customFormat="1" ht="15" hidden="1" x14ac:dyDescent="0.2">
      <c r="A37" s="822"/>
      <c r="B37" s="1501" t="s">
        <v>226</v>
      </c>
      <c r="C37" s="1501"/>
      <c r="D37" s="1502"/>
      <c r="E37" s="1502"/>
      <c r="F37" s="1502"/>
      <c r="G37" s="1502"/>
      <c r="H37" s="1502"/>
      <c r="I37" s="1502"/>
      <c r="J37" s="1502"/>
      <c r="K37" s="1502"/>
      <c r="L37" s="1503"/>
    </row>
    <row r="38" spans="1:12" s="12" customFormat="1" ht="15" hidden="1" x14ac:dyDescent="0.2">
      <c r="A38" s="822"/>
      <c r="B38" s="1501" t="s">
        <v>227</v>
      </c>
      <c r="C38" s="1501"/>
      <c r="D38" s="1502"/>
      <c r="E38" s="1502"/>
      <c r="F38" s="1502"/>
      <c r="G38" s="1502"/>
      <c r="H38" s="1502"/>
      <c r="I38" s="1502"/>
      <c r="J38" s="1502"/>
      <c r="K38" s="1502"/>
      <c r="L38" s="1503"/>
    </row>
    <row r="39" spans="1:12" s="12" customFormat="1" ht="15" hidden="1" x14ac:dyDescent="0.2">
      <c r="A39" s="822"/>
      <c r="B39" s="1501" t="s">
        <v>228</v>
      </c>
      <c r="C39" s="1501"/>
      <c r="D39" s="1502"/>
      <c r="E39" s="1502"/>
      <c r="F39" s="1502"/>
      <c r="G39" s="1502"/>
      <c r="H39" s="1502"/>
      <c r="I39" s="1502"/>
      <c r="J39" s="1502"/>
      <c r="K39" s="1502"/>
      <c r="L39" s="1503"/>
    </row>
    <row r="40" spans="1:12" s="10" customFormat="1" ht="15" hidden="1" x14ac:dyDescent="0.2">
      <c r="A40" s="821" t="s">
        <v>201</v>
      </c>
      <c r="B40" s="11" t="s">
        <v>229</v>
      </c>
      <c r="C40" s="14"/>
      <c r="D40" s="14"/>
      <c r="E40" s="9"/>
      <c r="L40" s="823"/>
    </row>
    <row r="41" spans="1:12" s="10" customFormat="1" ht="15" hidden="1" x14ac:dyDescent="0.2">
      <c r="A41" s="822"/>
      <c r="B41" s="1501" t="s">
        <v>230</v>
      </c>
      <c r="C41" s="1501"/>
      <c r="D41" s="1536" t="s">
        <v>232</v>
      </c>
      <c r="E41" s="1536"/>
      <c r="F41" s="44"/>
      <c r="G41" s="1501" t="s">
        <v>234</v>
      </c>
      <c r="H41" s="1501"/>
      <c r="I41" s="1501"/>
      <c r="J41" s="1536" t="s">
        <v>233</v>
      </c>
      <c r="K41" s="1536"/>
      <c r="L41" s="824"/>
    </row>
    <row r="42" spans="1:12" s="10" customFormat="1" ht="15" hidden="1" x14ac:dyDescent="0.2">
      <c r="A42" s="822"/>
      <c r="B42" s="818" t="s">
        <v>231</v>
      </c>
      <c r="C42" s="14" t="str">
        <f>CONCATENATE("(",$F$41,")")</f>
        <v>()</v>
      </c>
      <c r="D42" s="1502"/>
      <c r="E42" s="1502"/>
      <c r="F42" s="1502"/>
      <c r="H42" s="818" t="s">
        <v>231</v>
      </c>
      <c r="I42" s="14" t="str">
        <f>CONCATENATE("(",$L$41,")")</f>
        <v>()</v>
      </c>
      <c r="J42" s="1502"/>
      <c r="K42" s="1502"/>
      <c r="L42" s="1503"/>
    </row>
    <row r="43" spans="1:12" s="10" customFormat="1" ht="15" hidden="1" x14ac:dyDescent="0.2">
      <c r="A43" s="822"/>
      <c r="B43" s="818" t="s">
        <v>231</v>
      </c>
      <c r="C43" s="14" t="str">
        <f>CONCATENATE("(",$F$41,")")</f>
        <v>()</v>
      </c>
      <c r="D43" s="1502"/>
      <c r="E43" s="1502"/>
      <c r="F43" s="1502"/>
      <c r="G43" s="1501" t="s">
        <v>235</v>
      </c>
      <c r="H43" s="1501"/>
      <c r="I43" s="1501"/>
      <c r="J43" s="1536" t="s">
        <v>233</v>
      </c>
      <c r="K43" s="1536"/>
      <c r="L43" s="824"/>
    </row>
    <row r="44" spans="1:12" s="10" customFormat="1" ht="15" hidden="1" x14ac:dyDescent="0.2">
      <c r="A44" s="822"/>
      <c r="B44" s="818" t="s">
        <v>231</v>
      </c>
      <c r="C44" s="14" t="str">
        <f>CONCATENATE("(",$F$41,")")</f>
        <v>()</v>
      </c>
      <c r="D44" s="1502"/>
      <c r="E44" s="1502"/>
      <c r="F44" s="1502"/>
      <c r="H44" s="818" t="s">
        <v>231</v>
      </c>
      <c r="I44" s="14" t="str">
        <f>CONCATENATE("(",$L$43,")")</f>
        <v>()</v>
      </c>
      <c r="J44" s="1502"/>
      <c r="K44" s="1502"/>
      <c r="L44" s="1503"/>
    </row>
    <row r="45" spans="1:12" s="10" customFormat="1" ht="15" hidden="1" x14ac:dyDescent="0.2">
      <c r="A45" s="822"/>
      <c r="B45" s="10" t="s">
        <v>236</v>
      </c>
      <c r="C45" s="14"/>
      <c r="D45" s="14"/>
      <c r="L45" s="823"/>
    </row>
    <row r="46" spans="1:12" s="10" customFormat="1" ht="15" hidden="1" x14ac:dyDescent="0.2">
      <c r="A46" s="822"/>
      <c r="B46" s="819" t="s">
        <v>239</v>
      </c>
      <c r="C46" s="1538"/>
      <c r="D46" s="1502"/>
      <c r="E46" s="1502"/>
      <c r="F46" s="1502"/>
      <c r="G46" s="1502"/>
      <c r="L46" s="823"/>
    </row>
    <row r="47" spans="1:12" s="10" customFormat="1" ht="15.75" hidden="1" thickBot="1" x14ac:dyDescent="0.25">
      <c r="A47" s="822"/>
      <c r="B47" s="819" t="s">
        <v>237</v>
      </c>
      <c r="C47" s="1502"/>
      <c r="D47" s="1502"/>
      <c r="E47" s="1502"/>
      <c r="F47" s="1502"/>
      <c r="G47" s="1502"/>
      <c r="L47" s="823"/>
    </row>
    <row r="48" spans="1:12" s="10" customFormat="1" ht="15" hidden="1" x14ac:dyDescent="0.2">
      <c r="A48" s="1154"/>
      <c r="B48" s="1155" t="s">
        <v>238</v>
      </c>
      <c r="C48" s="1539"/>
      <c r="D48" s="1539"/>
      <c r="E48" s="1539"/>
      <c r="F48" s="1539"/>
      <c r="G48" s="1539"/>
      <c r="H48" s="1156"/>
      <c r="I48" s="1156"/>
      <c r="J48" s="1156"/>
      <c r="K48" s="1156"/>
      <c r="L48" s="1157"/>
    </row>
    <row r="49" spans="1:14" s="5" customFormat="1" ht="3.75" hidden="1" customHeight="1" thickBot="1" x14ac:dyDescent="0.25">
      <c r="A49" s="825"/>
      <c r="B49" s="1540"/>
      <c r="C49" s="1540"/>
      <c r="D49" s="1540"/>
      <c r="E49" s="1540"/>
      <c r="F49" s="1540"/>
      <c r="G49" s="1540"/>
      <c r="H49" s="826"/>
      <c r="I49" s="826"/>
      <c r="J49" s="826"/>
      <c r="K49" s="826"/>
      <c r="L49" s="827"/>
    </row>
    <row r="50" spans="1:14" s="10" customFormat="1" ht="15.75" hidden="1" thickBot="1" x14ac:dyDescent="0.25">
      <c r="A50" s="9"/>
      <c r="B50" s="11" t="s">
        <v>240</v>
      </c>
      <c r="C50" s="14"/>
      <c r="D50" s="14"/>
      <c r="E50" s="9"/>
      <c r="F50" s="15"/>
      <c r="N50" s="10" t="s">
        <v>242</v>
      </c>
    </row>
    <row r="51" spans="1:14" s="10" customFormat="1" ht="15.75" thickBot="1" x14ac:dyDescent="0.25">
      <c r="B51" s="1536" t="s">
        <v>241</v>
      </c>
      <c r="C51" s="1536"/>
      <c r="D51" s="1536"/>
      <c r="E51" s="1536"/>
      <c r="F51" s="1536"/>
      <c r="G51" s="1536"/>
      <c r="H51" s="1536"/>
      <c r="I51" s="1536"/>
      <c r="J51" s="1536"/>
      <c r="K51" s="440" t="s">
        <v>243</v>
      </c>
      <c r="N51" s="10" t="s">
        <v>243</v>
      </c>
    </row>
    <row r="52" spans="1:14" s="5" customFormat="1" ht="15.75" thickBot="1" x14ac:dyDescent="0.25">
      <c r="B52" s="1506"/>
      <c r="C52" s="1506"/>
      <c r="D52" s="1506"/>
      <c r="E52" s="1506"/>
      <c r="F52" s="1506"/>
      <c r="G52" s="1506"/>
      <c r="J52" s="45"/>
    </row>
    <row r="53" spans="1:14" s="10" customFormat="1" ht="15.75" thickBot="1" x14ac:dyDescent="0.25">
      <c r="A53" s="1534" t="s">
        <v>244</v>
      </c>
      <c r="B53" s="1534"/>
      <c r="C53" s="1534"/>
      <c r="D53" s="1534"/>
      <c r="E53" s="1534"/>
      <c r="F53" s="1534"/>
      <c r="G53" s="1534"/>
      <c r="H53" s="583">
        <f>Обувь!AB4+Чехлы!K4+Аксессуары!G5+'Лыжи+Палки+Клюшки'!Y3+Крепления!I4+'Санки+Ватрушки'!G3+Термобельё!I4</f>
        <v>0</v>
      </c>
      <c r="I53" s="45"/>
      <c r="J53" s="45"/>
    </row>
    <row r="54" spans="1:14" s="10" customFormat="1" ht="15.75" thickBot="1" x14ac:dyDescent="0.25">
      <c r="D54" s="1534" t="s">
        <v>604</v>
      </c>
      <c r="E54" s="1534"/>
      <c r="F54" s="1534"/>
      <c r="G54" s="1534"/>
      <c r="H54" s="585" t="str">
        <f>IF(AND(H53&lt;G15,H53&gt;=20000),K15,IF(AND(H53&gt;=D16,H53&lt;G16),K16,IF(AND(H53&gt;=D17,H53&lt;G17),K17,IF(AND(H53&gt;=D18,H53&lt;G18),K18,IF(AND(H53&gt;=D19,H53&lt;G19),K19,IF(H53&gt;=D20,K20,IF(H53&lt;20000,"0%","")))))))</f>
        <v>0%</v>
      </c>
      <c r="I54" s="45"/>
      <c r="J54" s="45"/>
    </row>
    <row r="55" spans="1:14" s="10" customFormat="1" ht="15.75" thickBot="1" x14ac:dyDescent="0.25">
      <c r="A55" s="1537" t="s">
        <v>329</v>
      </c>
      <c r="B55" s="1537"/>
      <c r="C55" s="1537"/>
      <c r="D55" s="1537"/>
      <c r="E55" s="1537"/>
      <c r="F55" s="1537"/>
      <c r="G55" s="1537"/>
      <c r="H55" s="584"/>
      <c r="I55" s="45"/>
      <c r="J55" s="45"/>
    </row>
    <row r="56" spans="1:14" s="10" customFormat="1" ht="15.75" thickBot="1" x14ac:dyDescent="0.25">
      <c r="A56" s="1534" t="s">
        <v>245</v>
      </c>
      <c r="B56" s="1534"/>
      <c r="C56" s="1534"/>
      <c r="D56" s="1534"/>
      <c r="E56" s="1534"/>
      <c r="F56" s="1534"/>
      <c r="G56" s="1534"/>
      <c r="H56" s="586">
        <f>IF(K51="ДА",H54+1%,IF(K51="НЕТ",H54+0%,H54+0%))+H55</f>
        <v>0</v>
      </c>
      <c r="I56" s="45"/>
      <c r="J56" s="45"/>
    </row>
    <row r="57" spans="1:14" s="10" customFormat="1" ht="6.6" customHeight="1" thickBot="1" x14ac:dyDescent="0.25">
      <c r="A57" s="532"/>
      <c r="B57" s="532"/>
      <c r="C57" s="532"/>
      <c r="D57" s="532"/>
      <c r="E57" s="532"/>
      <c r="F57" s="532"/>
      <c r="G57" s="532"/>
      <c r="H57" s="581"/>
      <c r="I57" s="45"/>
      <c r="J57" s="45"/>
    </row>
    <row r="58" spans="1:14" s="10" customFormat="1" ht="15.75" thickBot="1" x14ac:dyDescent="0.25">
      <c r="A58" s="1534" t="s">
        <v>246</v>
      </c>
      <c r="B58" s="1534"/>
      <c r="C58" s="1534"/>
      <c r="D58" s="1534"/>
      <c r="E58" s="1534"/>
      <c r="F58" s="1534"/>
      <c r="G58" s="1534"/>
      <c r="H58" s="587">
        <f>Обувь!H4+Чехлы!F4+Аксессуары!F4+'Лыжи+Палки+Клюшки'!G3+Крепления!H3+'Санки+Ватрушки'!E3</f>
        <v>0</v>
      </c>
      <c r="I58" s="45"/>
      <c r="J58" s="45"/>
      <c r="K58" s="1535"/>
      <c r="L58" s="1535"/>
      <c r="M58" s="1535"/>
      <c r="N58" s="173"/>
    </row>
    <row r="59" spans="1:14" s="10" customFormat="1" ht="15.75" thickBot="1" x14ac:dyDescent="0.25">
      <c r="A59" s="1534" t="s">
        <v>247</v>
      </c>
      <c r="B59" s="1534"/>
      <c r="C59" s="1534"/>
      <c r="D59" s="1534"/>
      <c r="E59" s="1534"/>
      <c r="F59" s="1534"/>
      <c r="G59" s="1534"/>
      <c r="H59" s="820">
        <f>ROUND(H58*0.3,0)</f>
        <v>0</v>
      </c>
      <c r="I59" s="582"/>
      <c r="J59" s="582"/>
    </row>
    <row r="60" spans="1:14" s="10" customFormat="1" ht="15.75" thickBot="1" x14ac:dyDescent="0.25">
      <c r="C60" s="14"/>
      <c r="D60" s="1118"/>
      <c r="E60" s="1119"/>
      <c r="F60" s="1120"/>
      <c r="G60" s="1121" t="s">
        <v>867</v>
      </c>
      <c r="H60" s="1120"/>
      <c r="I60" s="1120"/>
      <c r="J60" s="1122"/>
    </row>
    <row r="61" spans="1:14" s="5" customFormat="1" ht="3.75" customHeight="1" x14ac:dyDescent="0.2">
      <c r="B61" s="1506"/>
      <c r="C61" s="1506"/>
      <c r="D61" s="1506"/>
      <c r="E61" s="1506"/>
      <c r="F61" s="1506"/>
      <c r="G61" s="1506"/>
    </row>
    <row r="62" spans="1:14" s="10" customFormat="1" ht="15" x14ac:dyDescent="0.2">
      <c r="A62" s="9"/>
      <c r="B62" s="11" t="s">
        <v>930</v>
      </c>
      <c r="C62" s="14"/>
      <c r="D62" s="14"/>
      <c r="E62" s="9"/>
      <c r="F62" s="15"/>
    </row>
    <row r="63" spans="1:14" s="10" customFormat="1" ht="4.5" customHeight="1" thickBot="1" x14ac:dyDescent="0.25">
      <c r="C63" s="14"/>
      <c r="D63" s="14"/>
      <c r="E63" s="9"/>
      <c r="F63" s="15"/>
    </row>
    <row r="64" spans="1:14" s="10" customFormat="1" ht="15.75" thickBot="1" x14ac:dyDescent="0.25">
      <c r="B64" s="1553" t="s">
        <v>360</v>
      </c>
      <c r="C64" s="1554"/>
      <c r="D64" s="1554"/>
      <c r="E64" s="1555" t="s">
        <v>423</v>
      </c>
      <c r="F64" s="1555"/>
      <c r="G64" s="1556" t="s">
        <v>424</v>
      </c>
      <c r="H64" s="1557"/>
    </row>
    <row r="65" spans="2:8" s="10" customFormat="1" ht="15" x14ac:dyDescent="0.2">
      <c r="B65" s="1544" t="s">
        <v>417</v>
      </c>
      <c r="C65" s="1545"/>
      <c r="D65" s="1545"/>
      <c r="E65" s="1546">
        <f>Обувь!H4</f>
        <v>0</v>
      </c>
      <c r="F65" s="1546"/>
      <c r="G65" s="1558">
        <f>Обувь!I4</f>
        <v>0</v>
      </c>
      <c r="H65" s="1559"/>
    </row>
    <row r="66" spans="2:8" s="10" customFormat="1" ht="15" x14ac:dyDescent="0.2">
      <c r="B66" s="1542" t="s">
        <v>418</v>
      </c>
      <c r="C66" s="1543"/>
      <c r="D66" s="1543"/>
      <c r="E66" s="1547">
        <f>Чехлы!F4</f>
        <v>0</v>
      </c>
      <c r="F66" s="1547"/>
      <c r="G66" s="1548">
        <f>Чехлы!H4</f>
        <v>0</v>
      </c>
      <c r="H66" s="1549"/>
    </row>
    <row r="67" spans="2:8" s="10" customFormat="1" ht="15" x14ac:dyDescent="0.2">
      <c r="B67" s="1542" t="s">
        <v>33</v>
      </c>
      <c r="C67" s="1543"/>
      <c r="D67" s="1543"/>
      <c r="E67" s="1547">
        <f>Аксессуары!F4</f>
        <v>0</v>
      </c>
      <c r="F67" s="1547"/>
      <c r="G67" s="1548">
        <f>Аксессуары!E4</f>
        <v>0</v>
      </c>
      <c r="H67" s="1549"/>
    </row>
    <row r="68" spans="2:8" s="10" customFormat="1" ht="15" x14ac:dyDescent="0.2">
      <c r="B68" s="1542" t="s">
        <v>419</v>
      </c>
      <c r="C68" s="1543"/>
      <c r="D68" s="1543"/>
      <c r="E68" s="1547">
        <f>'Лыжи+Палки+Клюшки'!G3</f>
        <v>0</v>
      </c>
      <c r="F68" s="1547"/>
      <c r="G68" s="1548">
        <f>'Лыжи+Палки+Клюшки'!H3</f>
        <v>0</v>
      </c>
      <c r="H68" s="1549"/>
    </row>
    <row r="69" spans="2:8" s="10" customFormat="1" ht="15" x14ac:dyDescent="0.2">
      <c r="B69" s="1542" t="s">
        <v>420</v>
      </c>
      <c r="C69" s="1543"/>
      <c r="D69" s="1543"/>
      <c r="E69" s="1547">
        <f>Крепления!H3</f>
        <v>0</v>
      </c>
      <c r="F69" s="1547"/>
      <c r="G69" s="1548">
        <f>Крепления!G3</f>
        <v>0</v>
      </c>
      <c r="H69" s="1549"/>
    </row>
    <row r="70" spans="2:8" s="10" customFormat="1" ht="15" x14ac:dyDescent="0.2">
      <c r="B70" s="1542" t="s">
        <v>421</v>
      </c>
      <c r="C70" s="1543"/>
      <c r="D70" s="1543"/>
      <c r="E70" s="1547">
        <f>'Санки+Ватрушки'!E3</f>
        <v>0</v>
      </c>
      <c r="F70" s="1547"/>
      <c r="G70" s="1548">
        <f>'Санки+Ватрушки'!F3</f>
        <v>0</v>
      </c>
      <c r="H70" s="1549"/>
    </row>
    <row r="71" spans="2:8" s="10" customFormat="1" ht="15" hidden="1" x14ac:dyDescent="0.2">
      <c r="B71" s="1542" t="s">
        <v>422</v>
      </c>
      <c r="C71" s="1543"/>
      <c r="D71" s="1543"/>
      <c r="E71" s="1547" t="e">
        <f>#REF!</f>
        <v>#REF!</v>
      </c>
      <c r="F71" s="1547"/>
      <c r="G71" s="1548" t="e">
        <f>#REF!</f>
        <v>#REF!</v>
      </c>
      <c r="H71" s="1549"/>
    </row>
    <row r="72" spans="2:8" s="10" customFormat="1" ht="15.75" thickBot="1" x14ac:dyDescent="0.25">
      <c r="B72" s="1542" t="s">
        <v>656</v>
      </c>
      <c r="C72" s="1543"/>
      <c r="D72" s="1543"/>
      <c r="E72" s="1547">
        <f>Термобельё!H4</f>
        <v>0</v>
      </c>
      <c r="F72" s="1547"/>
      <c r="G72" s="1548">
        <f>Термобельё!G4</f>
        <v>0</v>
      </c>
      <c r="H72" s="1549"/>
    </row>
    <row r="73" spans="2:8" s="10" customFormat="1" ht="15.75" hidden="1" thickBot="1" x14ac:dyDescent="0.25">
      <c r="B73" s="291"/>
      <c r="C73" s="292"/>
      <c r="D73" s="292"/>
      <c r="E73" s="1550" t="e">
        <f>SUM(E65:F72)</f>
        <v>#REF!</v>
      </c>
      <c r="F73" s="1550"/>
      <c r="G73" s="1551" t="e">
        <f>SUM(G65:H72)</f>
        <v>#REF!</v>
      </c>
      <c r="H73" s="1552"/>
    </row>
    <row r="74" spans="2:8" s="10" customFormat="1" ht="15" x14ac:dyDescent="0.2">
      <c r="B74" s="1541" t="s">
        <v>425</v>
      </c>
      <c r="C74" s="1541"/>
      <c r="D74" s="1541"/>
      <c r="E74" s="1541"/>
      <c r="F74" s="1541"/>
      <c r="G74" s="1541"/>
      <c r="H74" s="1541"/>
    </row>
    <row r="75" spans="2:8" s="10" customFormat="1" ht="15" x14ac:dyDescent="0.2">
      <c r="C75" s="14"/>
      <c r="D75" s="14"/>
      <c r="E75" s="9"/>
      <c r="F75" s="15"/>
    </row>
    <row r="76" spans="2:8" s="10" customFormat="1" ht="15" x14ac:dyDescent="0.2">
      <c r="C76" s="14"/>
      <c r="D76" s="14"/>
      <c r="E76" s="9"/>
      <c r="F76" s="15"/>
    </row>
    <row r="77" spans="2:8" s="10" customFormat="1" ht="15" x14ac:dyDescent="0.2">
      <c r="C77" s="14"/>
      <c r="D77" s="14"/>
      <c r="E77" s="9"/>
      <c r="F77" s="15"/>
    </row>
    <row r="78" spans="2:8" s="10" customFormat="1" ht="15" x14ac:dyDescent="0.2">
      <c r="C78" s="14"/>
      <c r="D78" s="14"/>
      <c r="E78" s="9"/>
      <c r="F78" s="15"/>
    </row>
    <row r="79" spans="2:8" s="10" customFormat="1" ht="15" x14ac:dyDescent="0.2">
      <c r="E79" s="9"/>
      <c r="F79" s="15"/>
    </row>
    <row r="80" spans="2:8" s="10" customFormat="1" ht="15" x14ac:dyDescent="0.2">
      <c r="E80" s="9"/>
      <c r="F80" s="15"/>
    </row>
    <row r="81" spans="5:16" s="10" customFormat="1" ht="15" x14ac:dyDescent="0.2">
      <c r="E81" s="9"/>
      <c r="F81" s="15"/>
    </row>
    <row r="82" spans="5:16" s="10" customFormat="1" ht="15" x14ac:dyDescent="0.2">
      <c r="E82" s="9"/>
      <c r="F82" s="15"/>
    </row>
    <row r="83" spans="5:16" s="10" customFormat="1" ht="15" x14ac:dyDescent="0.2">
      <c r="E83" s="9"/>
      <c r="F83" s="15"/>
    </row>
    <row r="84" spans="5:16" s="10" customFormat="1" ht="15" x14ac:dyDescent="0.2">
      <c r="E84" s="9"/>
      <c r="F84" s="15"/>
    </row>
    <row r="85" spans="5:16" s="10" customFormat="1" ht="15" x14ac:dyDescent="0.2">
      <c r="E85" s="9"/>
      <c r="F85" s="15"/>
    </row>
    <row r="86" spans="5:16" s="10" customFormat="1" ht="15" x14ac:dyDescent="0.2">
      <c r="E86" s="9"/>
      <c r="F86" s="15"/>
    </row>
    <row r="87" spans="5:16" s="10" customFormat="1" ht="15" x14ac:dyDescent="0.2">
      <c r="E87" s="9"/>
      <c r="F87" s="15"/>
    </row>
    <row r="88" spans="5:16" s="10" customFormat="1" ht="15" x14ac:dyDescent="0.2">
      <c r="E88" s="9"/>
      <c r="F88" s="15"/>
    </row>
    <row r="89" spans="5:16" s="10" customFormat="1" ht="15" x14ac:dyDescent="0.2">
      <c r="E89" s="9"/>
      <c r="F89" s="15"/>
    </row>
    <row r="90" spans="5:16" s="10" customFormat="1" ht="15" x14ac:dyDescent="0.2">
      <c r="E90" s="9"/>
      <c r="F90" s="15"/>
    </row>
    <row r="91" spans="5:16" s="10" customFormat="1" ht="15" x14ac:dyDescent="0.2">
      <c r="E91" s="9"/>
      <c r="F91" s="15"/>
    </row>
    <row r="92" spans="5:16" s="10" customFormat="1" ht="15" x14ac:dyDescent="0.2">
      <c r="E92" s="9"/>
      <c r="F92" s="15"/>
    </row>
    <row r="93" spans="5:16" s="10" customFormat="1" ht="15" x14ac:dyDescent="0.2">
      <c r="E93" s="9"/>
      <c r="F93" s="15"/>
    </row>
    <row r="94" spans="5:16" s="10" customFormat="1" ht="15" x14ac:dyDescent="0.2">
      <c r="E94" s="9"/>
      <c r="F94" s="15"/>
    </row>
    <row r="95" spans="5:16" s="10" customFormat="1" ht="15" x14ac:dyDescent="0.2">
      <c r="E95" s="9"/>
      <c r="F95" s="15"/>
      <c r="K95" s="19"/>
    </row>
    <row r="96" spans="5:16" s="10" customFormat="1" ht="15" x14ac:dyDescent="0.2">
      <c r="E96" s="9"/>
      <c r="F96" s="15"/>
      <c r="I96" s="19"/>
      <c r="J96" s="19"/>
      <c r="K96" s="19"/>
      <c r="L96" s="19"/>
      <c r="M96" s="19"/>
      <c r="N96" s="19"/>
      <c r="O96" s="19"/>
      <c r="P96" s="19"/>
    </row>
    <row r="97" spans="3:6" x14ac:dyDescent="0.2">
      <c r="C97" s="19"/>
      <c r="D97" s="19"/>
      <c r="E97" s="21"/>
      <c r="F97" s="22"/>
    </row>
    <row r="98" spans="3:6" x14ac:dyDescent="0.2">
      <c r="C98" s="19"/>
      <c r="D98" s="19"/>
      <c r="E98" s="21"/>
      <c r="F98" s="22"/>
    </row>
    <row r="99" spans="3:6" x14ac:dyDescent="0.2">
      <c r="C99" s="19"/>
      <c r="D99" s="19"/>
      <c r="E99" s="21"/>
      <c r="F99" s="22"/>
    </row>
    <row r="100" spans="3:6" x14ac:dyDescent="0.2">
      <c r="C100" s="19"/>
      <c r="D100" s="19"/>
      <c r="E100" s="21"/>
      <c r="F100" s="22"/>
    </row>
    <row r="101" spans="3:6" x14ac:dyDescent="0.2">
      <c r="C101" s="19"/>
      <c r="D101" s="19"/>
      <c r="E101" s="21"/>
      <c r="F101" s="22"/>
    </row>
    <row r="102" spans="3:6" x14ac:dyDescent="0.2">
      <c r="C102" s="19"/>
      <c r="D102" s="19"/>
      <c r="E102" s="21"/>
      <c r="F102" s="22"/>
    </row>
  </sheetData>
  <sheetProtection selectLockedCells="1"/>
  <mergeCells count="104">
    <mergeCell ref="G64:H64"/>
    <mergeCell ref="E70:F70"/>
    <mergeCell ref="E71:F71"/>
    <mergeCell ref="B61:G61"/>
    <mergeCell ref="G65:H65"/>
    <mergeCell ref="G66:H66"/>
    <mergeCell ref="G67:H67"/>
    <mergeCell ref="G68:H68"/>
    <mergeCell ref="G69:H69"/>
    <mergeCell ref="G70:H70"/>
    <mergeCell ref="G71:H71"/>
    <mergeCell ref="B51:J51"/>
    <mergeCell ref="B52:G52"/>
    <mergeCell ref="A53:G53"/>
    <mergeCell ref="D54:G54"/>
    <mergeCell ref="B74:H74"/>
    <mergeCell ref="B72:D72"/>
    <mergeCell ref="B71:D71"/>
    <mergeCell ref="B70:D70"/>
    <mergeCell ref="B69:D69"/>
    <mergeCell ref="B68:D68"/>
    <mergeCell ref="B67:D67"/>
    <mergeCell ref="B66:D66"/>
    <mergeCell ref="B65:D65"/>
    <mergeCell ref="E65:F65"/>
    <mergeCell ref="E66:F66"/>
    <mergeCell ref="E67:F67"/>
    <mergeCell ref="E68:F68"/>
    <mergeCell ref="E69:F69"/>
    <mergeCell ref="E72:F72"/>
    <mergeCell ref="G72:H72"/>
    <mergeCell ref="E73:F73"/>
    <mergeCell ref="G73:H73"/>
    <mergeCell ref="B64:D64"/>
    <mergeCell ref="E64:F64"/>
    <mergeCell ref="A59:G59"/>
    <mergeCell ref="K58:M58"/>
    <mergeCell ref="B41:C41"/>
    <mergeCell ref="G41:I41"/>
    <mergeCell ref="B39:C39"/>
    <mergeCell ref="D38:L38"/>
    <mergeCell ref="D39:L39"/>
    <mergeCell ref="B38:C38"/>
    <mergeCell ref="D41:E41"/>
    <mergeCell ref="J41:K41"/>
    <mergeCell ref="A56:G56"/>
    <mergeCell ref="A58:G58"/>
    <mergeCell ref="A55:G55"/>
    <mergeCell ref="J42:L42"/>
    <mergeCell ref="G43:I43"/>
    <mergeCell ref="J43:K43"/>
    <mergeCell ref="J44:L44"/>
    <mergeCell ref="C46:G46"/>
    <mergeCell ref="C47:G47"/>
    <mergeCell ref="D43:F43"/>
    <mergeCell ref="D44:F44"/>
    <mergeCell ref="D42:F42"/>
    <mergeCell ref="C48:G48"/>
    <mergeCell ref="B49:G49"/>
    <mergeCell ref="D16:E16"/>
    <mergeCell ref="G16:H16"/>
    <mergeCell ref="D17:E17"/>
    <mergeCell ref="B33:G33"/>
    <mergeCell ref="B30:L30"/>
    <mergeCell ref="A34:L34"/>
    <mergeCell ref="B24:L24"/>
    <mergeCell ref="B28:L28"/>
    <mergeCell ref="B29:L29"/>
    <mergeCell ref="D20:E20"/>
    <mergeCell ref="G20:H20"/>
    <mergeCell ref="B21:G21"/>
    <mergeCell ref="G17:H17"/>
    <mergeCell ref="B22:L22"/>
    <mergeCell ref="B23:L23"/>
    <mergeCell ref="D18:E18"/>
    <mergeCell ref="G18:H18"/>
    <mergeCell ref="D19:E19"/>
    <mergeCell ref="G19:H19"/>
    <mergeCell ref="B25:L25"/>
    <mergeCell ref="B26:L26"/>
    <mergeCell ref="F36:G36"/>
    <mergeCell ref="B37:C37"/>
    <mergeCell ref="D37:L37"/>
    <mergeCell ref="H36:L36"/>
    <mergeCell ref="B32:G32"/>
    <mergeCell ref="E35:L35"/>
    <mergeCell ref="B31:L31"/>
    <mergeCell ref="A1:L1"/>
    <mergeCell ref="A2:K2"/>
    <mergeCell ref="A3:L3"/>
    <mergeCell ref="B11:L11"/>
    <mergeCell ref="C14:H14"/>
    <mergeCell ref="A6:L6"/>
    <mergeCell ref="B12:L12"/>
    <mergeCell ref="B13:G13"/>
    <mergeCell ref="A5:L5"/>
    <mergeCell ref="B7:G7"/>
    <mergeCell ref="B9:G9"/>
    <mergeCell ref="A8:L8"/>
    <mergeCell ref="B4:G4"/>
    <mergeCell ref="B10:L10"/>
    <mergeCell ref="B27:L27"/>
    <mergeCell ref="D15:E15"/>
    <mergeCell ref="G15:H15"/>
  </mergeCells>
  <conditionalFormatting sqref="E35:L35 H36:L36 D37:L39">
    <cfRule type="cellIs" dxfId="224" priority="12" stopIfTrue="1" operator="equal">
      <formula>""</formula>
    </cfRule>
  </conditionalFormatting>
  <conditionalFormatting sqref="F41">
    <cfRule type="cellIs" dxfId="223" priority="11" stopIfTrue="1" operator="equal">
      <formula>""</formula>
    </cfRule>
  </conditionalFormatting>
  <conditionalFormatting sqref="D42:F44">
    <cfRule type="cellIs" dxfId="222" priority="9" stopIfTrue="1" operator="equal">
      <formula>""</formula>
    </cfRule>
  </conditionalFormatting>
  <conditionalFormatting sqref="L41">
    <cfRule type="cellIs" dxfId="221" priority="8" stopIfTrue="1" operator="equal">
      <formula>""</formula>
    </cfRule>
  </conditionalFormatting>
  <conditionalFormatting sqref="J42:L42">
    <cfRule type="cellIs" dxfId="220" priority="7" stopIfTrue="1" operator="equal">
      <formula>""</formula>
    </cfRule>
  </conditionalFormatting>
  <conditionalFormatting sqref="L43">
    <cfRule type="cellIs" dxfId="219" priority="6" stopIfTrue="1" operator="equal">
      <formula>""</formula>
    </cfRule>
  </conditionalFormatting>
  <conditionalFormatting sqref="J44:L44">
    <cfRule type="cellIs" dxfId="218" priority="5" stopIfTrue="1" operator="equal">
      <formula>""</formula>
    </cfRule>
  </conditionalFormatting>
  <conditionalFormatting sqref="C46:G48">
    <cfRule type="cellIs" dxfId="217" priority="4" stopIfTrue="1" operator="equal">
      <formula>""</formula>
    </cfRule>
  </conditionalFormatting>
  <conditionalFormatting sqref="K51">
    <cfRule type="cellIs" dxfId="216" priority="3" stopIfTrue="1" operator="equal">
      <formula>""</formula>
    </cfRule>
  </conditionalFormatting>
  <conditionalFormatting sqref="H55">
    <cfRule type="cellIs" dxfId="215" priority="1" stopIfTrue="1" operator="equal">
      <formula>""</formula>
    </cfRule>
  </conditionalFormatting>
  <dataValidations xWindow="464" yWindow="635" count="2">
    <dataValidation type="list" allowBlank="1" showInputMessage="1" showErrorMessage="1" prompt="Самовывоз ДА или НЕТ" sqref="K51">
      <formula1>$N$50:$N$51</formula1>
    </dataValidation>
    <dataValidation allowBlank="1" prompt="Самовывоз ДА или НЕТ" sqref="H55"/>
  </dataValidations>
  <printOptions horizontalCentered="1"/>
  <pageMargins left="0.19685039370078741" right="0.19685039370078741" top="0.19685039370078741" bottom="0.47244094488188981" header="0.11811023622047245" footer="0.19685039370078741"/>
  <pageSetup paperSize="9" scale="94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autoPageBreaks="0" fitToPage="1"/>
  </sheetPr>
  <dimension ref="A1:W455"/>
  <sheetViews>
    <sheetView showGridLines="0" showZeros="0" tabSelected="1" showRuler="0" showOutlineSymbols="0" view="pageLayout" zoomScale="85" zoomScaleNormal="100" zoomScaleSheetLayoutView="90" zoomScalePageLayoutView="85" workbookViewId="0">
      <selection activeCell="B58" sqref="B58"/>
    </sheetView>
  </sheetViews>
  <sheetFormatPr defaultColWidth="9.140625" defaultRowHeight="11.25" x14ac:dyDescent="0.2"/>
  <cols>
    <col min="1" max="1" width="25.140625" style="19" customWidth="1"/>
    <col min="2" max="2" width="53.5703125" style="20" bestFit="1" customWidth="1"/>
    <col min="3" max="3" width="9.140625" style="20" bestFit="1" customWidth="1"/>
    <col min="4" max="4" width="8.140625" style="20" bestFit="1" customWidth="1"/>
    <col min="5" max="6" width="7.5703125" style="20" hidden="1" customWidth="1"/>
    <col min="7" max="7" width="7.5703125" style="20" bestFit="1" customWidth="1"/>
    <col min="8" max="8" width="8.42578125" style="19" customWidth="1"/>
    <col min="9" max="9" width="8.42578125" style="19" bestFit="1" customWidth="1"/>
    <col min="10" max="13" width="8.42578125" style="19" customWidth="1"/>
    <col min="14" max="14" width="16.5703125" style="19" bestFit="1" customWidth="1"/>
    <col min="15" max="15" width="45.140625" style="108" bestFit="1" customWidth="1"/>
    <col min="16" max="16" width="10.28515625" style="108" bestFit="1" customWidth="1"/>
    <col min="17" max="17" width="7.7109375" style="19" customWidth="1"/>
    <col min="18" max="18" width="6.28515625" style="19" customWidth="1"/>
    <col min="19" max="19" width="9.42578125" style="19" bestFit="1" customWidth="1"/>
    <col min="20" max="20" width="8.140625" style="19" bestFit="1" customWidth="1"/>
    <col min="21" max="16384" width="9.140625" style="19"/>
  </cols>
  <sheetData>
    <row r="1" spans="1:23" s="55" customFormat="1" ht="24.75" thickTop="1" thickBot="1" x14ac:dyDescent="0.25">
      <c r="A1" s="1571" t="s">
        <v>859</v>
      </c>
      <c r="B1" s="1572"/>
      <c r="C1" s="1572"/>
      <c r="D1" s="1572"/>
      <c r="E1" s="1572"/>
      <c r="F1" s="1572"/>
      <c r="G1" s="1572"/>
      <c r="H1" s="1572"/>
      <c r="I1" s="1572"/>
      <c r="J1" s="1572"/>
      <c r="K1" s="1572"/>
      <c r="L1" s="1572"/>
      <c r="M1" s="1573"/>
      <c r="N1" s="23"/>
      <c r="O1" s="506"/>
      <c r="P1" s="506"/>
      <c r="Q1" s="3"/>
      <c r="R1" s="3"/>
      <c r="S1" s="3"/>
      <c r="T1" s="3"/>
      <c r="U1" s="3"/>
      <c r="V1" s="3"/>
      <c r="W1" s="3"/>
    </row>
    <row r="2" spans="1:23" s="56" customFormat="1" ht="3.75" customHeight="1" thickTop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O2" s="105"/>
      <c r="P2" s="105"/>
      <c r="Q2" s="12"/>
      <c r="R2" s="12"/>
      <c r="S2" s="12"/>
      <c r="T2" s="12"/>
      <c r="U2" s="12"/>
    </row>
    <row r="3" spans="1:23" s="56" customFormat="1" ht="19.5" thickBot="1" x14ac:dyDescent="0.25">
      <c r="A3" s="907" t="s">
        <v>747</v>
      </c>
      <c r="B3" s="908"/>
      <c r="C3" s="10"/>
      <c r="D3" s="10"/>
      <c r="E3" s="10"/>
      <c r="F3" s="10"/>
      <c r="G3" s="9" t="s">
        <v>935</v>
      </c>
      <c r="H3" s="10"/>
      <c r="I3" s="10"/>
      <c r="J3" s="10"/>
      <c r="K3" s="10"/>
      <c r="L3" s="10"/>
      <c r="M3" s="10"/>
      <c r="O3" s="105"/>
      <c r="P3" s="105"/>
      <c r="Q3" s="12"/>
      <c r="R3" s="12"/>
      <c r="S3" s="12"/>
      <c r="T3" s="12"/>
      <c r="U3" s="12"/>
    </row>
    <row r="4" spans="1:23" s="10" customFormat="1" ht="15" x14ac:dyDescent="0.2">
      <c r="A4" s="1097" t="s">
        <v>0</v>
      </c>
      <c r="B4" s="1098" t="s">
        <v>102</v>
      </c>
      <c r="C4" s="84" t="s">
        <v>258</v>
      </c>
      <c r="D4" s="87" t="s">
        <v>101</v>
      </c>
      <c r="E4" s="913" t="s">
        <v>248</v>
      </c>
      <c r="F4" s="913" t="s">
        <v>248</v>
      </c>
      <c r="G4" s="913" t="s">
        <v>248</v>
      </c>
      <c r="H4" s="90" t="s">
        <v>248</v>
      </c>
      <c r="I4" s="65" t="s">
        <v>248</v>
      </c>
      <c r="J4" s="65" t="s">
        <v>248</v>
      </c>
      <c r="K4" s="65" t="s">
        <v>248</v>
      </c>
      <c r="L4" s="65" t="s">
        <v>248</v>
      </c>
      <c r="M4" s="65" t="s">
        <v>248</v>
      </c>
      <c r="N4" s="909"/>
      <c r="O4" s="45"/>
      <c r="P4" s="507"/>
      <c r="Q4" s="99"/>
      <c r="R4" s="99"/>
      <c r="S4" s="99"/>
      <c r="T4" s="99"/>
      <c r="U4" s="99"/>
      <c r="V4" s="11"/>
      <c r="W4" s="11"/>
    </row>
    <row r="5" spans="1:23" s="10" customFormat="1" ht="15.75" thickBot="1" x14ac:dyDescent="0.25">
      <c r="A5" s="1576" t="s">
        <v>103</v>
      </c>
      <c r="B5" s="1577"/>
      <c r="C5" s="84"/>
      <c r="D5" s="91" t="s">
        <v>104</v>
      </c>
      <c r="E5" s="914">
        <v>0.35</v>
      </c>
      <c r="F5" s="914">
        <v>0.4</v>
      </c>
      <c r="G5" s="1487">
        <v>0.4</v>
      </c>
      <c r="H5" s="86">
        <v>0.42</v>
      </c>
      <c r="I5" s="59">
        <v>0.44</v>
      </c>
      <c r="J5" s="59">
        <v>0.45</v>
      </c>
      <c r="K5" s="59">
        <v>0.46</v>
      </c>
      <c r="L5" s="59">
        <v>0.47</v>
      </c>
      <c r="M5" s="59">
        <v>0.48</v>
      </c>
      <c r="N5" s="909"/>
      <c r="O5" s="905" t="s">
        <v>325</v>
      </c>
      <c r="P5" s="508"/>
      <c r="Q5" s="101"/>
      <c r="R5" s="101"/>
      <c r="S5" s="102"/>
      <c r="T5" s="94"/>
      <c r="U5" s="94"/>
    </row>
    <row r="6" spans="1:23" s="10" customFormat="1" ht="30" x14ac:dyDescent="0.2">
      <c r="A6" s="66" t="s">
        <v>106</v>
      </c>
      <c r="B6" s="54" t="s">
        <v>927</v>
      </c>
      <c r="C6" s="970" t="s">
        <v>851</v>
      </c>
      <c r="D6" s="244">
        <v>2710</v>
      </c>
      <c r="E6" s="445">
        <f>ROUND(D6-D6*$E$5,0)</f>
        <v>1762</v>
      </c>
      <c r="F6" s="915">
        <f>ROUND(D6-D6*$F$5,0)</f>
        <v>1626</v>
      </c>
      <c r="G6" s="1071">
        <f t="shared" ref="G6:G70" si="0">ROUND(D6-D6*$G$5,0)</f>
        <v>1626</v>
      </c>
      <c r="H6" s="64">
        <f>ROUND(D6-D6*$H$5,0)</f>
        <v>1572</v>
      </c>
      <c r="I6" s="47">
        <f t="shared" ref="I6:I11" si="1">ROUND(D6-D6*$I$5,0)</f>
        <v>1518</v>
      </c>
      <c r="J6" s="47">
        <f t="shared" ref="J6:J11" si="2">ROUND(D6-D6*$J$5,0)</f>
        <v>1491</v>
      </c>
      <c r="K6" s="47">
        <f t="shared" ref="K6:K11" si="3">ROUND(D6-D6*$K$5,0)</f>
        <v>1463</v>
      </c>
      <c r="L6" s="47">
        <f t="shared" ref="L6:L11" si="4">ROUND(D6-D6*$L$5,0)</f>
        <v>1436</v>
      </c>
      <c r="M6" s="47">
        <f t="shared" ref="M6:M11" si="5">ROUND(D6-D6*$M$5,0)</f>
        <v>1409</v>
      </c>
      <c r="N6" s="909"/>
      <c r="O6" s="904" t="s">
        <v>326</v>
      </c>
      <c r="P6" s="509"/>
      <c r="Q6" s="96"/>
      <c r="R6" s="96"/>
      <c r="S6" s="97"/>
      <c r="T6" s="96"/>
      <c r="U6" s="96"/>
    </row>
    <row r="7" spans="1:23" s="10" customFormat="1" ht="30" x14ac:dyDescent="0.2">
      <c r="A7" s="69" t="s">
        <v>816</v>
      </c>
      <c r="B7" s="53" t="s">
        <v>262</v>
      </c>
      <c r="C7" s="78" t="s">
        <v>5</v>
      </c>
      <c r="D7" s="244">
        <v>2460</v>
      </c>
      <c r="E7" s="446">
        <f t="shared" ref="E7:E72" si="6">ROUND(D7-D7*$E$5,0)</f>
        <v>1599</v>
      </c>
      <c r="F7" s="916">
        <f t="shared" ref="F7:F72" si="7">ROUND(D7-D7*$F$5,0)</f>
        <v>1476</v>
      </c>
      <c r="G7" s="1055">
        <f t="shared" si="0"/>
        <v>1476</v>
      </c>
      <c r="H7" s="64">
        <f t="shared" ref="H7:H11" si="8">ROUND(D7-D7*$H$5,0)</f>
        <v>1427</v>
      </c>
      <c r="I7" s="47">
        <f t="shared" si="1"/>
        <v>1378</v>
      </c>
      <c r="J7" s="47">
        <f t="shared" si="2"/>
        <v>1353</v>
      </c>
      <c r="K7" s="47">
        <f t="shared" si="3"/>
        <v>1328</v>
      </c>
      <c r="L7" s="47">
        <f t="shared" si="4"/>
        <v>1304</v>
      </c>
      <c r="M7" s="47">
        <f t="shared" si="5"/>
        <v>1279</v>
      </c>
      <c r="N7" s="909"/>
      <c r="O7" s="1568" t="s">
        <v>145</v>
      </c>
      <c r="P7" s="1569"/>
      <c r="Q7" s="1569"/>
      <c r="R7" s="1569"/>
      <c r="S7" s="1570"/>
      <c r="T7" s="98"/>
      <c r="U7" s="98"/>
    </row>
    <row r="8" spans="1:23" s="10" customFormat="1" ht="30" x14ac:dyDescent="0.2">
      <c r="A8" s="66" t="s">
        <v>817</v>
      </c>
      <c r="B8" s="53" t="s">
        <v>718</v>
      </c>
      <c r="C8" s="78" t="s">
        <v>372</v>
      </c>
      <c r="D8" s="244">
        <v>2500</v>
      </c>
      <c r="E8" s="446">
        <f t="shared" si="6"/>
        <v>1625</v>
      </c>
      <c r="F8" s="916">
        <f t="shared" si="7"/>
        <v>1500</v>
      </c>
      <c r="G8" s="1055">
        <f t="shared" si="0"/>
        <v>1500</v>
      </c>
      <c r="H8" s="64">
        <f t="shared" si="8"/>
        <v>1450</v>
      </c>
      <c r="I8" s="47">
        <v>80879</v>
      </c>
      <c r="J8" s="47">
        <f t="shared" si="2"/>
        <v>1375</v>
      </c>
      <c r="K8" s="47">
        <f t="shared" si="3"/>
        <v>1350</v>
      </c>
      <c r="L8" s="47">
        <f t="shared" si="4"/>
        <v>1325</v>
      </c>
      <c r="M8" s="47">
        <f t="shared" si="5"/>
        <v>1300</v>
      </c>
      <c r="N8" s="909"/>
      <c r="O8" s="58"/>
      <c r="P8" s="58"/>
      <c r="Q8" s="98"/>
      <c r="R8" s="98"/>
      <c r="S8" s="98"/>
      <c r="T8" s="98"/>
      <c r="U8" s="98"/>
    </row>
    <row r="9" spans="1:23" s="10" customFormat="1" ht="30" x14ac:dyDescent="0.2">
      <c r="A9" s="67" t="s">
        <v>844</v>
      </c>
      <c r="B9" s="1261" t="s">
        <v>261</v>
      </c>
      <c r="C9" s="78" t="s">
        <v>412</v>
      </c>
      <c r="D9" s="244">
        <v>2795</v>
      </c>
      <c r="E9" s="446">
        <f t="shared" si="6"/>
        <v>1817</v>
      </c>
      <c r="F9" s="916">
        <f t="shared" si="7"/>
        <v>1677</v>
      </c>
      <c r="G9" s="1055">
        <f t="shared" si="0"/>
        <v>1677</v>
      </c>
      <c r="H9" s="64">
        <f t="shared" si="8"/>
        <v>1621</v>
      </c>
      <c r="I9" s="47">
        <f t="shared" si="1"/>
        <v>1565</v>
      </c>
      <c r="J9" s="47">
        <f t="shared" si="2"/>
        <v>1537</v>
      </c>
      <c r="K9" s="47">
        <f t="shared" si="3"/>
        <v>1509</v>
      </c>
      <c r="L9" s="47">
        <f t="shared" si="4"/>
        <v>1481</v>
      </c>
      <c r="M9" s="47">
        <f t="shared" si="5"/>
        <v>1453</v>
      </c>
      <c r="N9" s="909"/>
      <c r="O9" s="45"/>
      <c r="P9" s="45"/>
      <c r="Q9" s="98"/>
      <c r="R9" s="98"/>
      <c r="S9" s="98"/>
      <c r="T9" s="98"/>
      <c r="U9" s="98"/>
    </row>
    <row r="10" spans="1:23" s="10" customFormat="1" ht="30" hidden="1" x14ac:dyDescent="0.2">
      <c r="A10" s="67" t="s">
        <v>845</v>
      </c>
      <c r="B10" s="1261" t="s">
        <v>510</v>
      </c>
      <c r="C10" s="78" t="s">
        <v>412</v>
      </c>
      <c r="D10" s="244">
        <v>2730</v>
      </c>
      <c r="E10" s="446">
        <f t="shared" si="6"/>
        <v>1775</v>
      </c>
      <c r="F10" s="916">
        <f t="shared" si="7"/>
        <v>1638</v>
      </c>
      <c r="G10" s="1055">
        <f t="shared" si="0"/>
        <v>1638</v>
      </c>
      <c r="H10" s="64">
        <f t="shared" si="8"/>
        <v>1583</v>
      </c>
      <c r="I10" s="47">
        <f t="shared" si="1"/>
        <v>1529</v>
      </c>
      <c r="J10" s="47">
        <f t="shared" si="2"/>
        <v>1502</v>
      </c>
      <c r="K10" s="47">
        <f t="shared" si="3"/>
        <v>1474</v>
      </c>
      <c r="L10" s="47">
        <f t="shared" si="4"/>
        <v>1447</v>
      </c>
      <c r="M10" s="47">
        <f t="shared" si="5"/>
        <v>1420</v>
      </c>
      <c r="N10" s="909"/>
      <c r="O10" s="45"/>
      <c r="P10" s="45"/>
      <c r="Q10" s="98"/>
      <c r="R10" s="98"/>
      <c r="S10" s="98"/>
      <c r="T10" s="98"/>
      <c r="U10" s="98"/>
    </row>
    <row r="11" spans="1:23" s="10" customFormat="1" ht="30.75" thickBot="1" x14ac:dyDescent="0.25">
      <c r="A11" s="67" t="s">
        <v>6</v>
      </c>
      <c r="B11" s="53" t="s">
        <v>895</v>
      </c>
      <c r="C11" s="78" t="s">
        <v>412</v>
      </c>
      <c r="D11" s="245">
        <v>2520</v>
      </c>
      <c r="E11" s="446">
        <f t="shared" si="6"/>
        <v>1638</v>
      </c>
      <c r="F11" s="916">
        <f t="shared" si="7"/>
        <v>1512</v>
      </c>
      <c r="G11" s="1055">
        <f t="shared" si="0"/>
        <v>1512</v>
      </c>
      <c r="H11" s="64">
        <f t="shared" si="8"/>
        <v>1462</v>
      </c>
      <c r="I11" s="47">
        <f t="shared" si="1"/>
        <v>1411</v>
      </c>
      <c r="J11" s="47">
        <f t="shared" si="2"/>
        <v>1386</v>
      </c>
      <c r="K11" s="47">
        <f t="shared" si="3"/>
        <v>1361</v>
      </c>
      <c r="L11" s="47">
        <f t="shared" si="4"/>
        <v>1336</v>
      </c>
      <c r="M11" s="47">
        <f t="shared" si="5"/>
        <v>1310</v>
      </c>
      <c r="N11" s="909"/>
      <c r="O11" s="45"/>
      <c r="P11" s="45"/>
      <c r="Q11" s="98"/>
      <c r="R11" s="98"/>
      <c r="S11" s="98"/>
      <c r="T11" s="98"/>
      <c r="U11" s="98"/>
    </row>
    <row r="12" spans="1:23" s="10" customFormat="1" ht="15" x14ac:dyDescent="0.2">
      <c r="A12" s="1576" t="s">
        <v>105</v>
      </c>
      <c r="B12" s="1577"/>
      <c r="C12" s="84" t="s">
        <v>258</v>
      </c>
      <c r="D12" s="342" t="s">
        <v>101</v>
      </c>
      <c r="E12" s="917">
        <v>0.35</v>
      </c>
      <c r="F12" s="918">
        <v>0.4</v>
      </c>
      <c r="G12" s="86">
        <v>0.4</v>
      </c>
      <c r="H12" s="86">
        <v>0.42</v>
      </c>
      <c r="I12" s="59">
        <v>0.44</v>
      </c>
      <c r="J12" s="59">
        <v>0.45</v>
      </c>
      <c r="K12" s="59">
        <v>0.46</v>
      </c>
      <c r="L12" s="59">
        <v>0.47</v>
      </c>
      <c r="M12" s="59">
        <v>0.48</v>
      </c>
      <c r="N12" s="909"/>
      <c r="O12" s="45"/>
      <c r="P12" s="45"/>
    </row>
    <row r="13" spans="1:23" s="10" customFormat="1" ht="30" hidden="1" x14ac:dyDescent="0.2">
      <c r="A13" s="1262" t="s">
        <v>249</v>
      </c>
      <c r="B13" s="1263" t="s">
        <v>823</v>
      </c>
      <c r="C13" s="1264" t="s">
        <v>20</v>
      </c>
      <c r="D13" s="1265">
        <v>7730</v>
      </c>
      <c r="E13" s="446">
        <f t="shared" si="6"/>
        <v>5025</v>
      </c>
      <c r="F13" s="916">
        <f t="shared" si="7"/>
        <v>4638</v>
      </c>
      <c r="G13" s="1055">
        <f t="shared" si="0"/>
        <v>4638</v>
      </c>
      <c r="H13" s="64">
        <f t="shared" ref="H13:H21" si="9">ROUND(D13-D13*$H$5,0)</f>
        <v>4483</v>
      </c>
      <c r="I13" s="47">
        <f t="shared" ref="I13:I21" si="10">ROUND(D13-D13*$I$5,0)</f>
        <v>4329</v>
      </c>
      <c r="J13" s="47">
        <f t="shared" ref="J13:J21" si="11">ROUND(D13-D13*$J$5,0)</f>
        <v>4252</v>
      </c>
      <c r="K13" s="47">
        <f t="shared" ref="K13:K21" si="12">ROUND(D13-D13*$K$5,0)</f>
        <v>4174</v>
      </c>
      <c r="L13" s="47">
        <f t="shared" ref="L13:L21" si="13">ROUND(D13-D13*$L$5,0)</f>
        <v>4097</v>
      </c>
      <c r="M13" s="47">
        <f t="shared" ref="M13:M21" si="14">ROUND(D13-D13*$M$5,0)</f>
        <v>4020</v>
      </c>
      <c r="N13" s="909"/>
      <c r="O13" s="45"/>
      <c r="P13" s="45"/>
      <c r="Q13" s="98"/>
      <c r="R13" s="98"/>
      <c r="S13" s="98"/>
      <c r="T13" s="98"/>
      <c r="U13" s="98"/>
    </row>
    <row r="14" spans="1:23" s="10" customFormat="1" ht="30" x14ac:dyDescent="0.2">
      <c r="A14" s="67" t="s">
        <v>598</v>
      </c>
      <c r="B14" s="57" t="s">
        <v>618</v>
      </c>
      <c r="C14" s="88" t="s">
        <v>20</v>
      </c>
      <c r="D14" s="244">
        <v>4240</v>
      </c>
      <c r="E14" s="446">
        <f t="shared" si="6"/>
        <v>2756</v>
      </c>
      <c r="F14" s="916">
        <f t="shared" si="7"/>
        <v>2544</v>
      </c>
      <c r="G14" s="1055">
        <f t="shared" si="0"/>
        <v>2544</v>
      </c>
      <c r="H14" s="64">
        <f t="shared" si="9"/>
        <v>2459</v>
      </c>
      <c r="I14" s="47">
        <f t="shared" si="10"/>
        <v>2374</v>
      </c>
      <c r="J14" s="47">
        <f t="shared" si="11"/>
        <v>2332</v>
      </c>
      <c r="K14" s="47">
        <f t="shared" si="12"/>
        <v>2290</v>
      </c>
      <c r="L14" s="47">
        <f t="shared" si="13"/>
        <v>2247</v>
      </c>
      <c r="M14" s="47">
        <f t="shared" si="14"/>
        <v>2205</v>
      </c>
      <c r="N14" s="909"/>
      <c r="O14" s="45"/>
      <c r="P14" s="45"/>
    </row>
    <row r="15" spans="1:23" s="10" customFormat="1" ht="30" hidden="1" x14ac:dyDescent="0.2">
      <c r="A15" s="67" t="s">
        <v>605</v>
      </c>
      <c r="B15" s="54" t="s">
        <v>619</v>
      </c>
      <c r="C15" s="371" t="s">
        <v>575</v>
      </c>
      <c r="D15" s="244">
        <v>2600</v>
      </c>
      <c r="E15" s="446">
        <f t="shared" si="6"/>
        <v>1690</v>
      </c>
      <c r="F15" s="916">
        <f t="shared" si="7"/>
        <v>1560</v>
      </c>
      <c r="G15" s="1055">
        <f t="shared" si="0"/>
        <v>1560</v>
      </c>
      <c r="H15" s="64">
        <f t="shared" ref="H15" si="15">ROUND(D15-D15*$H$5,0)</f>
        <v>1508</v>
      </c>
      <c r="I15" s="47">
        <f t="shared" ref="I15" si="16">ROUND(D15-D15*$I$5,0)</f>
        <v>1456</v>
      </c>
      <c r="J15" s="47">
        <f t="shared" ref="J15" si="17">ROUND(D15-D15*$J$5,0)</f>
        <v>1430</v>
      </c>
      <c r="K15" s="47">
        <f t="shared" ref="K15" si="18">ROUND(D15-D15*$K$5,0)</f>
        <v>1404</v>
      </c>
      <c r="L15" s="47">
        <f t="shared" ref="L15" si="19">ROUND(D15-D15*$L$5,0)</f>
        <v>1378</v>
      </c>
      <c r="M15" s="47">
        <f t="shared" ref="M15" si="20">ROUND(D15-D15*$M$5,0)</f>
        <v>1352</v>
      </c>
      <c r="N15" s="909"/>
      <c r="O15" s="45"/>
      <c r="P15" s="45"/>
      <c r="U15" s="98"/>
    </row>
    <row r="16" spans="1:23" s="10" customFormat="1" ht="30" x14ac:dyDescent="0.2">
      <c r="A16" s="67" t="s">
        <v>107</v>
      </c>
      <c r="B16" s="54" t="s">
        <v>922</v>
      </c>
      <c r="C16" s="970" t="s">
        <v>795</v>
      </c>
      <c r="D16" s="244">
        <v>3240</v>
      </c>
      <c r="E16" s="446">
        <f>ROUND(D16-D16*$E$5,0)</f>
        <v>2106</v>
      </c>
      <c r="F16" s="916">
        <f t="shared" si="7"/>
        <v>1944</v>
      </c>
      <c r="G16" s="1055">
        <f t="shared" si="0"/>
        <v>1944</v>
      </c>
      <c r="H16" s="64">
        <f t="shared" si="9"/>
        <v>1879</v>
      </c>
      <c r="I16" s="47">
        <f t="shared" si="10"/>
        <v>1814</v>
      </c>
      <c r="J16" s="47">
        <f t="shared" si="11"/>
        <v>1782</v>
      </c>
      <c r="K16" s="47">
        <f t="shared" si="12"/>
        <v>1750</v>
      </c>
      <c r="L16" s="47">
        <f t="shared" si="13"/>
        <v>1717</v>
      </c>
      <c r="M16" s="47">
        <f t="shared" si="14"/>
        <v>1685</v>
      </c>
      <c r="N16" s="909"/>
      <c r="O16" s="45"/>
      <c r="P16" s="45"/>
      <c r="U16" s="100"/>
    </row>
    <row r="17" spans="1:16" s="10" customFormat="1" ht="30" x14ac:dyDescent="0.2">
      <c r="A17" s="67" t="s">
        <v>11</v>
      </c>
      <c r="B17" s="57" t="s">
        <v>262</v>
      </c>
      <c r="C17" s="88" t="s">
        <v>379</v>
      </c>
      <c r="D17" s="244">
        <v>3600</v>
      </c>
      <c r="E17" s="446">
        <f t="shared" si="6"/>
        <v>2340</v>
      </c>
      <c r="F17" s="916">
        <f t="shared" si="7"/>
        <v>2160</v>
      </c>
      <c r="G17" s="1055">
        <f t="shared" si="0"/>
        <v>2160</v>
      </c>
      <c r="H17" s="64">
        <f t="shared" si="9"/>
        <v>2088</v>
      </c>
      <c r="I17" s="47">
        <f t="shared" si="10"/>
        <v>2016</v>
      </c>
      <c r="J17" s="47">
        <f t="shared" si="11"/>
        <v>1980</v>
      </c>
      <c r="K17" s="47">
        <f t="shared" si="12"/>
        <v>1944</v>
      </c>
      <c r="L17" s="47">
        <f t="shared" si="13"/>
        <v>1908</v>
      </c>
      <c r="M17" s="47">
        <f t="shared" si="14"/>
        <v>1872</v>
      </c>
      <c r="N17" s="909"/>
      <c r="O17" s="45"/>
      <c r="P17" s="45"/>
    </row>
    <row r="18" spans="1:16" s="10" customFormat="1" ht="30" x14ac:dyDescent="0.2">
      <c r="A18" s="68" t="s">
        <v>251</v>
      </c>
      <c r="B18" s="57" t="s">
        <v>263</v>
      </c>
      <c r="C18" s="371" t="s">
        <v>10</v>
      </c>
      <c r="D18" s="244">
        <v>3600</v>
      </c>
      <c r="E18" s="446">
        <f t="shared" si="6"/>
        <v>2340</v>
      </c>
      <c r="F18" s="916">
        <f t="shared" si="7"/>
        <v>2160</v>
      </c>
      <c r="G18" s="1055">
        <f t="shared" si="0"/>
        <v>2160</v>
      </c>
      <c r="H18" s="64">
        <f t="shared" si="9"/>
        <v>2088</v>
      </c>
      <c r="I18" s="47">
        <f t="shared" si="10"/>
        <v>2016</v>
      </c>
      <c r="J18" s="47">
        <f t="shared" si="11"/>
        <v>1980</v>
      </c>
      <c r="K18" s="47">
        <f t="shared" si="12"/>
        <v>1944</v>
      </c>
      <c r="L18" s="47">
        <f t="shared" si="13"/>
        <v>1908</v>
      </c>
      <c r="M18" s="47">
        <f t="shared" si="14"/>
        <v>1872</v>
      </c>
      <c r="N18" s="909"/>
      <c r="O18" s="45"/>
      <c r="P18" s="45"/>
    </row>
    <row r="19" spans="1:16" s="10" customFormat="1" ht="30" x14ac:dyDescent="0.2">
      <c r="A19" s="67" t="s">
        <v>8</v>
      </c>
      <c r="B19" s="57" t="s">
        <v>264</v>
      </c>
      <c r="C19" s="88" t="s">
        <v>412</v>
      </c>
      <c r="D19" s="244">
        <v>2695</v>
      </c>
      <c r="E19" s="446">
        <f t="shared" si="6"/>
        <v>1752</v>
      </c>
      <c r="F19" s="916">
        <f t="shared" si="7"/>
        <v>1617</v>
      </c>
      <c r="G19" s="1055">
        <f t="shared" si="0"/>
        <v>1617</v>
      </c>
      <c r="H19" s="64">
        <f t="shared" si="9"/>
        <v>1563</v>
      </c>
      <c r="I19" s="47">
        <f t="shared" si="10"/>
        <v>1509</v>
      </c>
      <c r="J19" s="47">
        <f t="shared" si="11"/>
        <v>1482</v>
      </c>
      <c r="K19" s="47">
        <f t="shared" si="12"/>
        <v>1455</v>
      </c>
      <c r="L19" s="47">
        <f t="shared" si="13"/>
        <v>1428</v>
      </c>
      <c r="M19" s="47">
        <f t="shared" si="14"/>
        <v>1401</v>
      </c>
      <c r="N19" s="909"/>
      <c r="O19" s="45"/>
      <c r="P19" s="45"/>
    </row>
    <row r="20" spans="1:16" s="10" customFormat="1" ht="30" x14ac:dyDescent="0.2">
      <c r="A20" s="68" t="s">
        <v>250</v>
      </c>
      <c r="B20" s="57" t="s">
        <v>620</v>
      </c>
      <c r="C20" s="371" t="s">
        <v>10</v>
      </c>
      <c r="D20" s="244">
        <v>2695</v>
      </c>
      <c r="E20" s="446">
        <f t="shared" si="6"/>
        <v>1752</v>
      </c>
      <c r="F20" s="916">
        <f t="shared" si="7"/>
        <v>1617</v>
      </c>
      <c r="G20" s="1055">
        <f t="shared" si="0"/>
        <v>1617</v>
      </c>
      <c r="H20" s="64">
        <f t="shared" si="9"/>
        <v>1563</v>
      </c>
      <c r="I20" s="47">
        <f t="shared" si="10"/>
        <v>1509</v>
      </c>
      <c r="J20" s="47">
        <f t="shared" si="11"/>
        <v>1482</v>
      </c>
      <c r="K20" s="47">
        <f t="shared" si="12"/>
        <v>1455</v>
      </c>
      <c r="L20" s="47">
        <f t="shared" si="13"/>
        <v>1428</v>
      </c>
      <c r="M20" s="47">
        <f t="shared" si="14"/>
        <v>1401</v>
      </c>
      <c r="N20" s="909"/>
      <c r="O20" s="45"/>
      <c r="P20" s="45"/>
    </row>
    <row r="21" spans="1:16" s="10" customFormat="1" ht="30.75" thickBot="1" x14ac:dyDescent="0.25">
      <c r="A21" s="67" t="s">
        <v>599</v>
      </c>
      <c r="B21" s="57" t="s">
        <v>261</v>
      </c>
      <c r="C21" s="88" t="s">
        <v>379</v>
      </c>
      <c r="D21" s="245">
        <v>3440</v>
      </c>
      <c r="E21" s="446">
        <f t="shared" si="6"/>
        <v>2236</v>
      </c>
      <c r="F21" s="916">
        <f t="shared" si="7"/>
        <v>2064</v>
      </c>
      <c r="G21" s="1055">
        <f t="shared" si="0"/>
        <v>2064</v>
      </c>
      <c r="H21" s="64">
        <f t="shared" si="9"/>
        <v>1995</v>
      </c>
      <c r="I21" s="47">
        <f t="shared" si="10"/>
        <v>1926</v>
      </c>
      <c r="J21" s="47">
        <f t="shared" si="11"/>
        <v>1892</v>
      </c>
      <c r="K21" s="47">
        <f t="shared" si="12"/>
        <v>1858</v>
      </c>
      <c r="L21" s="47">
        <f t="shared" si="13"/>
        <v>1823</v>
      </c>
      <c r="M21" s="47">
        <f t="shared" si="14"/>
        <v>1789</v>
      </c>
      <c r="N21" s="909"/>
      <c r="O21" s="45"/>
      <c r="P21" s="45"/>
    </row>
    <row r="22" spans="1:16" s="10" customFormat="1" ht="15" x14ac:dyDescent="0.2">
      <c r="A22" s="1576" t="s">
        <v>108</v>
      </c>
      <c r="B22" s="1577"/>
      <c r="C22" s="84" t="s">
        <v>258</v>
      </c>
      <c r="D22" s="342" t="s">
        <v>101</v>
      </c>
      <c r="E22" s="917">
        <v>0.35</v>
      </c>
      <c r="F22" s="918">
        <v>0.4</v>
      </c>
      <c r="G22" s="86">
        <v>0.4</v>
      </c>
      <c r="H22" s="86">
        <v>0.42</v>
      </c>
      <c r="I22" s="59">
        <v>0.44</v>
      </c>
      <c r="J22" s="59">
        <v>0.45</v>
      </c>
      <c r="K22" s="59">
        <v>0.46</v>
      </c>
      <c r="L22" s="59">
        <v>0.47</v>
      </c>
      <c r="M22" s="59">
        <v>0.48</v>
      </c>
      <c r="N22" s="909"/>
      <c r="O22" s="45"/>
      <c r="P22" s="45"/>
    </row>
    <row r="23" spans="1:16" s="10" customFormat="1" ht="30" x14ac:dyDescent="0.2">
      <c r="A23" s="438" t="s">
        <v>739</v>
      </c>
      <c r="B23" s="57" t="s">
        <v>607</v>
      </c>
      <c r="C23" s="88" t="s">
        <v>20</v>
      </c>
      <c r="D23" s="434">
        <v>7450</v>
      </c>
      <c r="E23" s="446">
        <f t="shared" si="6"/>
        <v>4843</v>
      </c>
      <c r="F23" s="916">
        <f t="shared" si="7"/>
        <v>4470</v>
      </c>
      <c r="G23" s="1055">
        <f t="shared" si="0"/>
        <v>4470</v>
      </c>
      <c r="H23" s="64">
        <f t="shared" ref="H23" si="21">ROUND(D23-D23*$H$5,0)</f>
        <v>4321</v>
      </c>
      <c r="I23" s="47">
        <f t="shared" ref="I23" si="22">ROUND(D23-D23*$I$5,0)</f>
        <v>4172</v>
      </c>
      <c r="J23" s="47">
        <f t="shared" ref="J23" si="23">ROUND(D23-D23*$J$5,0)</f>
        <v>4098</v>
      </c>
      <c r="K23" s="47">
        <f t="shared" ref="K23" si="24">ROUND(D23-D23*$K$5,0)</f>
        <v>4023</v>
      </c>
      <c r="L23" s="47">
        <f t="shared" ref="L23" si="25">ROUND(D23-D23*$L$5,0)</f>
        <v>3949</v>
      </c>
      <c r="M23" s="47">
        <f t="shared" ref="M23" si="26">ROUND(D23-D23*$M$5,0)</f>
        <v>3874</v>
      </c>
      <c r="N23" s="909"/>
      <c r="O23" s="45"/>
      <c r="P23" s="45"/>
    </row>
    <row r="24" spans="1:16" s="10" customFormat="1" ht="30" x14ac:dyDescent="0.2">
      <c r="A24" s="438" t="s">
        <v>772</v>
      </c>
      <c r="B24" s="57" t="s">
        <v>618</v>
      </c>
      <c r="C24" s="88" t="s">
        <v>20</v>
      </c>
      <c r="D24" s="434">
        <v>9300</v>
      </c>
      <c r="E24" s="446">
        <f t="shared" si="6"/>
        <v>6045</v>
      </c>
      <c r="F24" s="916">
        <f t="shared" si="7"/>
        <v>5580</v>
      </c>
      <c r="G24" s="1055">
        <f t="shared" si="0"/>
        <v>5580</v>
      </c>
      <c r="H24" s="64">
        <f>ROUND(D24-D24*$H$5,0)</f>
        <v>5394</v>
      </c>
      <c r="I24" s="47">
        <f>ROUND(D24-D24*$I$5,0)</f>
        <v>5208</v>
      </c>
      <c r="J24" s="47">
        <f>ROUND(D24-D24*$J$5,0)</f>
        <v>5115</v>
      </c>
      <c r="K24" s="47">
        <f>ROUND(D24-D24*$K$5,0)</f>
        <v>5022</v>
      </c>
      <c r="L24" s="47">
        <f>ROUND(D24-D24*$L$5,0)</f>
        <v>4929</v>
      </c>
      <c r="M24" s="47">
        <f>ROUND(D24-D24*$M$5,0)</f>
        <v>4836</v>
      </c>
      <c r="N24" s="909"/>
      <c r="O24" s="45"/>
      <c r="P24" s="45"/>
    </row>
    <row r="25" spans="1:16" s="10" customFormat="1" ht="30" x14ac:dyDescent="0.2">
      <c r="A25" s="438" t="s">
        <v>773</v>
      </c>
      <c r="B25" s="57" t="s">
        <v>618</v>
      </c>
      <c r="C25" s="88" t="s">
        <v>20</v>
      </c>
      <c r="D25" s="434">
        <v>7730</v>
      </c>
      <c r="E25" s="446">
        <f t="shared" si="6"/>
        <v>5025</v>
      </c>
      <c r="F25" s="916">
        <f t="shared" si="7"/>
        <v>4638</v>
      </c>
      <c r="G25" s="1055">
        <f t="shared" si="0"/>
        <v>4638</v>
      </c>
      <c r="H25" s="64">
        <f t="shared" ref="H25:H33" si="27">ROUND(D25-D25*$H$5,0)</f>
        <v>4483</v>
      </c>
      <c r="I25" s="47">
        <f t="shared" ref="I25:I33" si="28">ROUND(D25-D25*$I$5,0)</f>
        <v>4329</v>
      </c>
      <c r="J25" s="47">
        <f t="shared" ref="J25:J33" si="29">ROUND(D25-D25*$J$5,0)</f>
        <v>4252</v>
      </c>
      <c r="K25" s="47">
        <f t="shared" ref="K25:K33" si="30">ROUND(D25-D25*$K$5,0)</f>
        <v>4174</v>
      </c>
      <c r="L25" s="47">
        <f t="shared" ref="L25:L33" si="31">ROUND(D25-D25*$L$5,0)</f>
        <v>4097</v>
      </c>
      <c r="M25" s="47">
        <f t="shared" ref="M25:M33" si="32">ROUND(D25-D25*$M$5,0)</f>
        <v>4020</v>
      </c>
      <c r="N25" s="909"/>
      <c r="O25" s="45"/>
      <c r="P25" s="45"/>
    </row>
    <row r="26" spans="1:16" s="10" customFormat="1" ht="30" x14ac:dyDescent="0.2">
      <c r="A26" s="67" t="s">
        <v>19</v>
      </c>
      <c r="B26" s="57" t="s">
        <v>618</v>
      </c>
      <c r="C26" s="88" t="s">
        <v>20</v>
      </c>
      <c r="D26" s="244">
        <f>D14</f>
        <v>4240</v>
      </c>
      <c r="E26" s="446">
        <f t="shared" si="6"/>
        <v>2756</v>
      </c>
      <c r="F26" s="916">
        <f t="shared" si="7"/>
        <v>2544</v>
      </c>
      <c r="G26" s="1055">
        <f t="shared" si="0"/>
        <v>2544</v>
      </c>
      <c r="H26" s="64">
        <f t="shared" si="27"/>
        <v>2459</v>
      </c>
      <c r="I26" s="47">
        <f t="shared" si="28"/>
        <v>2374</v>
      </c>
      <c r="J26" s="47">
        <f t="shared" si="29"/>
        <v>2332</v>
      </c>
      <c r="K26" s="47">
        <f t="shared" si="30"/>
        <v>2290</v>
      </c>
      <c r="L26" s="47">
        <f t="shared" si="31"/>
        <v>2247</v>
      </c>
      <c r="M26" s="47">
        <f t="shared" si="32"/>
        <v>2205</v>
      </c>
      <c r="N26" s="909"/>
      <c r="O26" s="45"/>
      <c r="P26" s="45"/>
    </row>
    <row r="27" spans="1:16" s="10" customFormat="1" ht="30" hidden="1" x14ac:dyDescent="0.2">
      <c r="A27" s="67" t="s">
        <v>606</v>
      </c>
      <c r="B27" s="57" t="s">
        <v>618</v>
      </c>
      <c r="C27" s="371" t="s">
        <v>575</v>
      </c>
      <c r="D27" s="244">
        <v>2600</v>
      </c>
      <c r="E27" s="446">
        <f t="shared" si="6"/>
        <v>1690</v>
      </c>
      <c r="F27" s="916">
        <f t="shared" si="7"/>
        <v>1560</v>
      </c>
      <c r="G27" s="1055">
        <f t="shared" si="0"/>
        <v>1560</v>
      </c>
      <c r="H27" s="64">
        <f t="shared" si="27"/>
        <v>1508</v>
      </c>
      <c r="I27" s="47">
        <f t="shared" si="28"/>
        <v>1456</v>
      </c>
      <c r="J27" s="47">
        <f t="shared" si="29"/>
        <v>1430</v>
      </c>
      <c r="K27" s="47">
        <f t="shared" si="30"/>
        <v>1404</v>
      </c>
      <c r="L27" s="47">
        <f t="shared" si="31"/>
        <v>1378</v>
      </c>
      <c r="M27" s="47">
        <f t="shared" si="32"/>
        <v>1352</v>
      </c>
      <c r="N27" s="909"/>
      <c r="O27" s="45"/>
      <c r="P27" s="45"/>
    </row>
    <row r="28" spans="1:16" s="10" customFormat="1" ht="30" x14ac:dyDescent="0.2">
      <c r="A28" s="67" t="s">
        <v>109</v>
      </c>
      <c r="B28" s="54" t="s">
        <v>922</v>
      </c>
      <c r="C28" s="970" t="s">
        <v>795</v>
      </c>
      <c r="D28" s="244">
        <f>D16</f>
        <v>3240</v>
      </c>
      <c r="E28" s="446">
        <f t="shared" si="6"/>
        <v>2106</v>
      </c>
      <c r="F28" s="916">
        <f t="shared" si="7"/>
        <v>1944</v>
      </c>
      <c r="G28" s="1055">
        <f t="shared" si="0"/>
        <v>1944</v>
      </c>
      <c r="H28" s="64">
        <f t="shared" si="27"/>
        <v>1879</v>
      </c>
      <c r="I28" s="47">
        <f t="shared" si="28"/>
        <v>1814</v>
      </c>
      <c r="J28" s="47">
        <f t="shared" si="29"/>
        <v>1782</v>
      </c>
      <c r="K28" s="47">
        <f t="shared" si="30"/>
        <v>1750</v>
      </c>
      <c r="L28" s="47">
        <f t="shared" si="31"/>
        <v>1717</v>
      </c>
      <c r="M28" s="47">
        <f t="shared" si="32"/>
        <v>1685</v>
      </c>
      <c r="N28" s="909"/>
      <c r="O28" s="45"/>
      <c r="P28" s="45"/>
    </row>
    <row r="29" spans="1:16" s="10" customFormat="1" ht="30" x14ac:dyDescent="0.2">
      <c r="A29" s="67" t="s">
        <v>17</v>
      </c>
      <c r="B29" s="57" t="s">
        <v>262</v>
      </c>
      <c r="C29" s="88" t="s">
        <v>379</v>
      </c>
      <c r="D29" s="244">
        <f>D17</f>
        <v>3600</v>
      </c>
      <c r="E29" s="446">
        <f t="shared" si="6"/>
        <v>2340</v>
      </c>
      <c r="F29" s="916">
        <f t="shared" si="7"/>
        <v>2160</v>
      </c>
      <c r="G29" s="1055">
        <f t="shared" si="0"/>
        <v>2160</v>
      </c>
      <c r="H29" s="64">
        <f t="shared" si="27"/>
        <v>2088</v>
      </c>
      <c r="I29" s="47">
        <f t="shared" si="28"/>
        <v>2016</v>
      </c>
      <c r="J29" s="47">
        <f t="shared" si="29"/>
        <v>1980</v>
      </c>
      <c r="K29" s="47">
        <f t="shared" si="30"/>
        <v>1944</v>
      </c>
      <c r="L29" s="47">
        <f t="shared" si="31"/>
        <v>1908</v>
      </c>
      <c r="M29" s="47">
        <f t="shared" si="32"/>
        <v>1872</v>
      </c>
      <c r="N29" s="909"/>
      <c r="O29" s="45"/>
      <c r="P29" s="45"/>
    </row>
    <row r="30" spans="1:16" s="10" customFormat="1" ht="30" x14ac:dyDescent="0.2">
      <c r="A30" s="68" t="s">
        <v>252</v>
      </c>
      <c r="B30" s="57" t="s">
        <v>263</v>
      </c>
      <c r="C30" s="371" t="s">
        <v>10</v>
      </c>
      <c r="D30" s="244">
        <f>D17</f>
        <v>3600</v>
      </c>
      <c r="E30" s="446">
        <f t="shared" si="6"/>
        <v>2340</v>
      </c>
      <c r="F30" s="916">
        <f t="shared" si="7"/>
        <v>2160</v>
      </c>
      <c r="G30" s="1055">
        <f t="shared" si="0"/>
        <v>2160</v>
      </c>
      <c r="H30" s="64">
        <f t="shared" si="27"/>
        <v>2088</v>
      </c>
      <c r="I30" s="47">
        <f t="shared" si="28"/>
        <v>2016</v>
      </c>
      <c r="J30" s="47">
        <f t="shared" si="29"/>
        <v>1980</v>
      </c>
      <c r="K30" s="47">
        <f t="shared" si="30"/>
        <v>1944</v>
      </c>
      <c r="L30" s="47">
        <f t="shared" si="31"/>
        <v>1908</v>
      </c>
      <c r="M30" s="47">
        <f t="shared" si="32"/>
        <v>1872</v>
      </c>
      <c r="N30" s="909"/>
      <c r="O30" s="45"/>
      <c r="P30" s="45"/>
    </row>
    <row r="31" spans="1:16" s="10" customFormat="1" ht="30" x14ac:dyDescent="0.2">
      <c r="A31" s="67" t="s">
        <v>15</v>
      </c>
      <c r="B31" s="57" t="s">
        <v>264</v>
      </c>
      <c r="C31" s="88" t="s">
        <v>412</v>
      </c>
      <c r="D31" s="244">
        <f>D19</f>
        <v>2695</v>
      </c>
      <c r="E31" s="446">
        <f t="shared" si="6"/>
        <v>1752</v>
      </c>
      <c r="F31" s="916">
        <f t="shared" si="7"/>
        <v>1617</v>
      </c>
      <c r="G31" s="1055">
        <f t="shared" si="0"/>
        <v>1617</v>
      </c>
      <c r="H31" s="64">
        <f t="shared" si="27"/>
        <v>1563</v>
      </c>
      <c r="I31" s="47">
        <f t="shared" si="28"/>
        <v>1509</v>
      </c>
      <c r="J31" s="47">
        <f t="shared" si="29"/>
        <v>1482</v>
      </c>
      <c r="K31" s="47">
        <f t="shared" si="30"/>
        <v>1455</v>
      </c>
      <c r="L31" s="47">
        <f t="shared" si="31"/>
        <v>1428</v>
      </c>
      <c r="M31" s="47">
        <f t="shared" si="32"/>
        <v>1401</v>
      </c>
      <c r="N31" s="909"/>
      <c r="O31" s="45"/>
      <c r="P31" s="45"/>
    </row>
    <row r="32" spans="1:16" s="10" customFormat="1" ht="30" x14ac:dyDescent="0.2">
      <c r="A32" s="68" t="s">
        <v>253</v>
      </c>
      <c r="B32" s="57" t="s">
        <v>263</v>
      </c>
      <c r="C32" s="371" t="s">
        <v>10</v>
      </c>
      <c r="D32" s="244">
        <f>D31</f>
        <v>2695</v>
      </c>
      <c r="E32" s="446">
        <f t="shared" si="6"/>
        <v>1752</v>
      </c>
      <c r="F32" s="916">
        <f t="shared" si="7"/>
        <v>1617</v>
      </c>
      <c r="G32" s="1055">
        <f t="shared" si="0"/>
        <v>1617</v>
      </c>
      <c r="H32" s="64">
        <f t="shared" si="27"/>
        <v>1563</v>
      </c>
      <c r="I32" s="47">
        <f t="shared" si="28"/>
        <v>1509</v>
      </c>
      <c r="J32" s="47">
        <f t="shared" si="29"/>
        <v>1482</v>
      </c>
      <c r="K32" s="47">
        <f t="shared" si="30"/>
        <v>1455</v>
      </c>
      <c r="L32" s="47">
        <f t="shared" si="31"/>
        <v>1428</v>
      </c>
      <c r="M32" s="47">
        <f t="shared" si="32"/>
        <v>1401</v>
      </c>
      <c r="N32" s="909"/>
      <c r="O32" s="45"/>
      <c r="P32" s="45"/>
    </row>
    <row r="33" spans="1:16" s="10" customFormat="1" ht="30.75" thickBot="1" x14ac:dyDescent="0.25">
      <c r="A33" s="67" t="s">
        <v>254</v>
      </c>
      <c r="B33" s="57" t="s">
        <v>261</v>
      </c>
      <c r="C33" s="88" t="s">
        <v>379</v>
      </c>
      <c r="D33" s="245">
        <f>D21</f>
        <v>3440</v>
      </c>
      <c r="E33" s="446">
        <f t="shared" si="6"/>
        <v>2236</v>
      </c>
      <c r="F33" s="916">
        <f t="shared" si="7"/>
        <v>2064</v>
      </c>
      <c r="G33" s="1055">
        <f t="shared" si="0"/>
        <v>2064</v>
      </c>
      <c r="H33" s="64">
        <f t="shared" si="27"/>
        <v>1995</v>
      </c>
      <c r="I33" s="47">
        <f t="shared" si="28"/>
        <v>1926</v>
      </c>
      <c r="J33" s="47">
        <f t="shared" si="29"/>
        <v>1892</v>
      </c>
      <c r="K33" s="47">
        <f t="shared" si="30"/>
        <v>1858</v>
      </c>
      <c r="L33" s="47">
        <f t="shared" si="31"/>
        <v>1823</v>
      </c>
      <c r="M33" s="47">
        <f t="shared" si="32"/>
        <v>1789</v>
      </c>
      <c r="N33" s="909"/>
      <c r="O33" s="45"/>
      <c r="P33" s="45"/>
    </row>
    <row r="34" spans="1:16" s="10" customFormat="1" ht="15" x14ac:dyDescent="0.2">
      <c r="A34" s="1576" t="s">
        <v>110</v>
      </c>
      <c r="B34" s="1577"/>
      <c r="C34" s="84" t="s">
        <v>258</v>
      </c>
      <c r="D34" s="342" t="s">
        <v>101</v>
      </c>
      <c r="E34" s="917">
        <v>0.35</v>
      </c>
      <c r="F34" s="918">
        <v>0.4</v>
      </c>
      <c r="G34" s="86">
        <v>0.4</v>
      </c>
      <c r="H34" s="86">
        <v>0.42</v>
      </c>
      <c r="I34" s="59">
        <v>0.44</v>
      </c>
      <c r="J34" s="59">
        <v>0.45</v>
      </c>
      <c r="K34" s="59">
        <v>0.46</v>
      </c>
      <c r="L34" s="59">
        <v>0.47</v>
      </c>
      <c r="M34" s="59">
        <v>0.48</v>
      </c>
      <c r="N34" s="909"/>
      <c r="O34" s="45"/>
      <c r="P34" s="45"/>
    </row>
    <row r="35" spans="1:16" s="10" customFormat="1" ht="30" customHeight="1" x14ac:dyDescent="0.2">
      <c r="A35" s="68" t="s">
        <v>804</v>
      </c>
      <c r="B35" s="289" t="s">
        <v>511</v>
      </c>
      <c r="C35" s="88" t="s">
        <v>23</v>
      </c>
      <c r="D35" s="244">
        <v>4040</v>
      </c>
      <c r="E35" s="446">
        <f t="shared" si="6"/>
        <v>2626</v>
      </c>
      <c r="F35" s="916">
        <f t="shared" si="7"/>
        <v>2424</v>
      </c>
      <c r="G35" s="1055">
        <f t="shared" si="0"/>
        <v>2424</v>
      </c>
      <c r="H35" s="64">
        <f t="shared" ref="H35:H41" si="33">ROUND(D35-D35*$H$5,0)</f>
        <v>2343</v>
      </c>
      <c r="I35" s="47">
        <f t="shared" ref="I35:I41" si="34">ROUND(D35-D35*$I$5,0)</f>
        <v>2262</v>
      </c>
      <c r="J35" s="47">
        <f t="shared" ref="J35:J41" si="35">ROUND(D35-D35*$J$5,0)</f>
        <v>2222</v>
      </c>
      <c r="K35" s="47">
        <f t="shared" ref="K35:K41" si="36">ROUND(D35-D35*$K$5,0)</f>
        <v>2182</v>
      </c>
      <c r="L35" s="47">
        <f t="shared" ref="L35:L41" si="37">ROUND(D35-D35*$L$5,0)</f>
        <v>2141</v>
      </c>
      <c r="M35" s="47">
        <f t="shared" ref="M35:M41" si="38">ROUND(D35-D35*$M$5,0)</f>
        <v>2101</v>
      </c>
      <c r="N35" s="909"/>
      <c r="O35" s="45"/>
      <c r="P35" s="45"/>
    </row>
    <row r="36" spans="1:16" s="10" customFormat="1" ht="30" x14ac:dyDescent="0.2">
      <c r="A36" s="68" t="s">
        <v>920</v>
      </c>
      <c r="B36" s="289" t="s">
        <v>533</v>
      </c>
      <c r="C36" s="88" t="s">
        <v>23</v>
      </c>
      <c r="D36" s="244">
        <v>4120</v>
      </c>
      <c r="E36" s="446">
        <f t="shared" si="6"/>
        <v>2678</v>
      </c>
      <c r="F36" s="916">
        <f t="shared" si="7"/>
        <v>2472</v>
      </c>
      <c r="G36" s="1055">
        <f t="shared" si="0"/>
        <v>2472</v>
      </c>
      <c r="H36" s="64">
        <f t="shared" si="33"/>
        <v>2390</v>
      </c>
      <c r="I36" s="47">
        <f t="shared" si="34"/>
        <v>2307</v>
      </c>
      <c r="J36" s="47">
        <f t="shared" si="35"/>
        <v>2266</v>
      </c>
      <c r="K36" s="47">
        <f t="shared" si="36"/>
        <v>2225</v>
      </c>
      <c r="L36" s="47">
        <f t="shared" si="37"/>
        <v>2184</v>
      </c>
      <c r="M36" s="47">
        <f t="shared" si="38"/>
        <v>2142</v>
      </c>
      <c r="N36" s="909"/>
      <c r="O36" s="45"/>
      <c r="P36" s="45"/>
    </row>
    <row r="37" spans="1:16" s="10" customFormat="1" ht="30" x14ac:dyDescent="0.2">
      <c r="A37" s="68" t="s">
        <v>919</v>
      </c>
      <c r="B37" s="289" t="s">
        <v>621</v>
      </c>
      <c r="C37" s="88" t="s">
        <v>575</v>
      </c>
      <c r="D37" s="244">
        <v>4220</v>
      </c>
      <c r="E37" s="446">
        <f t="shared" si="6"/>
        <v>2743</v>
      </c>
      <c r="F37" s="916">
        <f t="shared" si="7"/>
        <v>2532</v>
      </c>
      <c r="G37" s="1055">
        <f t="shared" si="0"/>
        <v>2532</v>
      </c>
      <c r="H37" s="64">
        <f t="shared" si="33"/>
        <v>2448</v>
      </c>
      <c r="I37" s="47">
        <f t="shared" si="34"/>
        <v>2363</v>
      </c>
      <c r="J37" s="47">
        <f t="shared" si="35"/>
        <v>2321</v>
      </c>
      <c r="K37" s="47">
        <f t="shared" si="36"/>
        <v>2279</v>
      </c>
      <c r="L37" s="47">
        <f t="shared" si="37"/>
        <v>2237</v>
      </c>
      <c r="M37" s="47">
        <f t="shared" si="38"/>
        <v>2194</v>
      </c>
      <c r="N37" s="909"/>
      <c r="O37" s="45"/>
      <c r="P37" s="45"/>
    </row>
    <row r="38" spans="1:16" s="10" customFormat="1" ht="30" x14ac:dyDescent="0.2">
      <c r="A38" s="68" t="s">
        <v>918</v>
      </c>
      <c r="B38" s="289" t="s">
        <v>622</v>
      </c>
      <c r="C38" s="88" t="s">
        <v>575</v>
      </c>
      <c r="D38" s="244">
        <v>4220</v>
      </c>
      <c r="E38" s="446">
        <f t="shared" si="6"/>
        <v>2743</v>
      </c>
      <c r="F38" s="916">
        <f t="shared" si="7"/>
        <v>2532</v>
      </c>
      <c r="G38" s="1055">
        <f t="shared" si="0"/>
        <v>2532</v>
      </c>
      <c r="H38" s="64">
        <f t="shared" si="33"/>
        <v>2448</v>
      </c>
      <c r="I38" s="47">
        <f t="shared" si="34"/>
        <v>2363</v>
      </c>
      <c r="J38" s="47">
        <f t="shared" si="35"/>
        <v>2321</v>
      </c>
      <c r="K38" s="47">
        <f t="shared" si="36"/>
        <v>2279</v>
      </c>
      <c r="L38" s="47">
        <f t="shared" si="37"/>
        <v>2237</v>
      </c>
      <c r="M38" s="47">
        <f t="shared" si="38"/>
        <v>2194</v>
      </c>
      <c r="N38" s="909"/>
      <c r="O38" s="45"/>
      <c r="P38" s="45"/>
    </row>
    <row r="39" spans="1:16" s="10" customFormat="1" ht="30" hidden="1" x14ac:dyDescent="0.2">
      <c r="A39" s="68" t="s">
        <v>574</v>
      </c>
      <c r="B39" s="289" t="s">
        <v>511</v>
      </c>
      <c r="C39" s="88" t="s">
        <v>535</v>
      </c>
      <c r="D39" s="244">
        <v>2850</v>
      </c>
      <c r="E39" s="446">
        <f t="shared" si="6"/>
        <v>1853</v>
      </c>
      <c r="F39" s="916">
        <f t="shared" si="7"/>
        <v>1710</v>
      </c>
      <c r="G39" s="1055">
        <f t="shared" si="0"/>
        <v>1710</v>
      </c>
      <c r="H39" s="64">
        <f t="shared" si="33"/>
        <v>1653</v>
      </c>
      <c r="I39" s="47">
        <f t="shared" si="34"/>
        <v>1596</v>
      </c>
      <c r="J39" s="47">
        <f t="shared" si="35"/>
        <v>1568</v>
      </c>
      <c r="K39" s="47">
        <f t="shared" si="36"/>
        <v>1539</v>
      </c>
      <c r="L39" s="47">
        <f t="shared" si="37"/>
        <v>1511</v>
      </c>
      <c r="M39" s="47">
        <f t="shared" si="38"/>
        <v>1482</v>
      </c>
      <c r="N39" s="909"/>
      <c r="O39" s="45"/>
      <c r="P39" s="45"/>
    </row>
    <row r="40" spans="1:16" s="10" customFormat="1" ht="31.5" thickBot="1" x14ac:dyDescent="0.25">
      <c r="A40" s="68" t="s">
        <v>921</v>
      </c>
      <c r="B40" s="289" t="s">
        <v>511</v>
      </c>
      <c r="C40" s="88" t="s">
        <v>575</v>
      </c>
      <c r="D40" s="244">
        <v>4390</v>
      </c>
      <c r="E40" s="446">
        <f t="shared" si="6"/>
        <v>2854</v>
      </c>
      <c r="F40" s="916">
        <f t="shared" si="7"/>
        <v>2634</v>
      </c>
      <c r="G40" s="1055">
        <f t="shared" si="0"/>
        <v>2634</v>
      </c>
      <c r="H40" s="64">
        <f t="shared" si="33"/>
        <v>2546</v>
      </c>
      <c r="I40" s="47">
        <f t="shared" si="34"/>
        <v>2458</v>
      </c>
      <c r="J40" s="47">
        <f t="shared" si="35"/>
        <v>2415</v>
      </c>
      <c r="K40" s="47">
        <f t="shared" si="36"/>
        <v>2371</v>
      </c>
      <c r="L40" s="47">
        <f t="shared" si="37"/>
        <v>2327</v>
      </c>
      <c r="M40" s="47">
        <f t="shared" si="38"/>
        <v>2283</v>
      </c>
      <c r="N40" s="909"/>
      <c r="O40" s="45"/>
      <c r="P40" s="45"/>
    </row>
    <row r="41" spans="1:16" s="10" customFormat="1" ht="30.75" hidden="1" thickBot="1" x14ac:dyDescent="0.25">
      <c r="A41" s="68" t="s">
        <v>532</v>
      </c>
      <c r="B41" s="57" t="s">
        <v>704</v>
      </c>
      <c r="C41" s="88" t="s">
        <v>535</v>
      </c>
      <c r="D41" s="245">
        <v>4490</v>
      </c>
      <c r="E41" s="446">
        <f t="shared" si="6"/>
        <v>2919</v>
      </c>
      <c r="F41" s="916">
        <f t="shared" si="7"/>
        <v>2694</v>
      </c>
      <c r="G41" s="1055">
        <f t="shared" si="0"/>
        <v>2694</v>
      </c>
      <c r="H41" s="64">
        <f t="shared" si="33"/>
        <v>2604</v>
      </c>
      <c r="I41" s="47">
        <f t="shared" si="34"/>
        <v>2514</v>
      </c>
      <c r="J41" s="47">
        <f t="shared" si="35"/>
        <v>2470</v>
      </c>
      <c r="K41" s="47">
        <f t="shared" si="36"/>
        <v>2425</v>
      </c>
      <c r="L41" s="47">
        <f t="shared" si="37"/>
        <v>2380</v>
      </c>
      <c r="M41" s="47">
        <f t="shared" si="38"/>
        <v>2335</v>
      </c>
      <c r="N41" s="909"/>
      <c r="O41" s="45"/>
      <c r="P41" s="45"/>
    </row>
    <row r="42" spans="1:16" s="10" customFormat="1" ht="15.75" thickBot="1" x14ac:dyDescent="0.25">
      <c r="A42" s="500" t="s">
        <v>740</v>
      </c>
      <c r="B42" s="401"/>
      <c r="C42" s="84" t="s">
        <v>258</v>
      </c>
      <c r="D42" s="343" t="s">
        <v>101</v>
      </c>
      <c r="E42" s="917">
        <v>0.35</v>
      </c>
      <c r="F42" s="918">
        <v>0.4</v>
      </c>
      <c r="G42" s="86">
        <v>0.4</v>
      </c>
      <c r="H42" s="86">
        <v>0.42</v>
      </c>
      <c r="I42" s="59">
        <v>0.44</v>
      </c>
      <c r="J42" s="59">
        <v>0.45</v>
      </c>
      <c r="K42" s="59">
        <v>0.46</v>
      </c>
      <c r="L42" s="59">
        <v>0.47</v>
      </c>
      <c r="M42" s="59">
        <v>0.48</v>
      </c>
      <c r="N42" s="909"/>
      <c r="O42" s="45"/>
      <c r="P42" s="45"/>
    </row>
    <row r="43" spans="1:16" s="10" customFormat="1" ht="30.75" thickBot="1" x14ac:dyDescent="0.25">
      <c r="A43" s="502" t="s">
        <v>600</v>
      </c>
      <c r="B43" s="289" t="s">
        <v>601</v>
      </c>
      <c r="C43" s="88" t="s">
        <v>722</v>
      </c>
      <c r="D43" s="499">
        <v>2500</v>
      </c>
      <c r="E43" s="446">
        <f t="shared" si="6"/>
        <v>1625</v>
      </c>
      <c r="F43" s="916">
        <f t="shared" si="7"/>
        <v>1500</v>
      </c>
      <c r="G43" s="1055">
        <f t="shared" si="0"/>
        <v>1500</v>
      </c>
      <c r="H43" s="64">
        <f>ROUND(D43-D43*$H$5,0)</f>
        <v>1450</v>
      </c>
      <c r="I43" s="47">
        <f t="shared" ref="I43" si="39">ROUND(D43-D43*$I$5,0)</f>
        <v>1400</v>
      </c>
      <c r="J43" s="47">
        <f t="shared" ref="J43" si="40">ROUND(D43-D43*$J$5,0)</f>
        <v>1375</v>
      </c>
      <c r="K43" s="47">
        <f t="shared" ref="K43" si="41">ROUND(D43-D43*$K$5,0)</f>
        <v>1350</v>
      </c>
      <c r="L43" s="47">
        <f t="shared" ref="L43" si="42">ROUND(D43-D43*$L$5,0)</f>
        <v>1325</v>
      </c>
      <c r="M43" s="47">
        <f t="shared" ref="M43" si="43">ROUND(D43-D43*$M$5,0)</f>
        <v>1300</v>
      </c>
      <c r="N43" s="909"/>
      <c r="O43" s="504"/>
      <c r="P43" s="45"/>
    </row>
    <row r="44" spans="1:16" s="10" customFormat="1" ht="15.75" thickBot="1" x14ac:dyDescent="0.25">
      <c r="A44" s="501" t="s">
        <v>625</v>
      </c>
      <c r="B44" s="401"/>
      <c r="C44" s="84" t="s">
        <v>258</v>
      </c>
      <c r="D44" s="343" t="s">
        <v>101</v>
      </c>
      <c r="E44" s="917">
        <v>0.35</v>
      </c>
      <c r="F44" s="918">
        <v>0.4</v>
      </c>
      <c r="G44" s="86">
        <v>0.4</v>
      </c>
      <c r="H44" s="86">
        <v>0.42</v>
      </c>
      <c r="I44" s="59">
        <v>0.44</v>
      </c>
      <c r="J44" s="59">
        <v>0.45</v>
      </c>
      <c r="K44" s="59">
        <v>0.46</v>
      </c>
      <c r="L44" s="59">
        <v>0.47</v>
      </c>
      <c r="M44" s="59">
        <v>0.48</v>
      </c>
      <c r="N44" s="909"/>
      <c r="O44" s="45"/>
      <c r="P44" s="45"/>
    </row>
    <row r="45" spans="1:16" s="10" customFormat="1" ht="30" x14ac:dyDescent="0.2">
      <c r="A45" s="432" t="s">
        <v>729</v>
      </c>
      <c r="B45" s="57" t="s">
        <v>731</v>
      </c>
      <c r="C45" s="89" t="s">
        <v>732</v>
      </c>
      <c r="D45" s="244">
        <v>4590</v>
      </c>
      <c r="E45" s="446">
        <f t="shared" si="6"/>
        <v>2984</v>
      </c>
      <c r="F45" s="916">
        <f t="shared" si="7"/>
        <v>2754</v>
      </c>
      <c r="G45" s="1055">
        <f t="shared" si="0"/>
        <v>2754</v>
      </c>
      <c r="H45" s="64">
        <f>ROUND(D45-D45*$H$5,0)</f>
        <v>2662</v>
      </c>
      <c r="I45" s="47">
        <f t="shared" ref="I45" si="44">ROUND(D45-D45*$I$5,0)</f>
        <v>2570</v>
      </c>
      <c r="J45" s="47">
        <f t="shared" ref="J45" si="45">ROUND(D45-D45*$J$5,0)</f>
        <v>2525</v>
      </c>
      <c r="K45" s="47">
        <f t="shared" ref="K45" si="46">ROUND(D45-D45*$K$5,0)</f>
        <v>2479</v>
      </c>
      <c r="L45" s="47">
        <f t="shared" ref="L45" si="47">ROUND(D45-D45*$L$5,0)</f>
        <v>2433</v>
      </c>
      <c r="M45" s="47">
        <f t="shared" ref="M45" si="48">ROUND(D45-D45*$M$5,0)</f>
        <v>2387</v>
      </c>
      <c r="N45" s="909"/>
      <c r="O45" s="1434" t="s">
        <v>603</v>
      </c>
      <c r="P45" s="45"/>
    </row>
    <row r="46" spans="1:16" s="10" customFormat="1" ht="30" x14ac:dyDescent="0.2">
      <c r="A46" s="432" t="s">
        <v>730</v>
      </c>
      <c r="B46" s="57" t="s">
        <v>731</v>
      </c>
      <c r="C46" s="89" t="s">
        <v>732</v>
      </c>
      <c r="D46" s="244">
        <v>4590</v>
      </c>
      <c r="E46" s="446">
        <f t="shared" si="6"/>
        <v>2984</v>
      </c>
      <c r="F46" s="916">
        <f t="shared" si="7"/>
        <v>2754</v>
      </c>
      <c r="G46" s="1055">
        <f t="shared" si="0"/>
        <v>2754</v>
      </c>
      <c r="H46" s="64">
        <f t="shared" ref="H46:H49" si="49">ROUND(D46-D46*$H$5,0)</f>
        <v>2662</v>
      </c>
      <c r="I46" s="47">
        <f t="shared" ref="I46:I49" si="50">ROUND(D46-D46*$I$5,0)</f>
        <v>2570</v>
      </c>
      <c r="J46" s="47">
        <f t="shared" ref="J46:J49" si="51">ROUND(D46-D46*$J$5,0)</f>
        <v>2525</v>
      </c>
      <c r="K46" s="47">
        <f t="shared" ref="K46:K49" si="52">ROUND(D46-D46*$K$5,0)</f>
        <v>2479</v>
      </c>
      <c r="L46" s="47">
        <f t="shared" ref="L46:L49" si="53">ROUND(D46-D46*$L$5,0)</f>
        <v>2433</v>
      </c>
      <c r="M46" s="47">
        <f t="shared" ref="M46:M49" si="54">ROUND(D46-D46*$M$5,0)</f>
        <v>2387</v>
      </c>
      <c r="N46" s="909"/>
      <c r="O46" s="1435" t="s">
        <v>603</v>
      </c>
      <c r="P46" s="45"/>
    </row>
    <row r="47" spans="1:16" s="10" customFormat="1" ht="30" x14ac:dyDescent="0.2">
      <c r="A47" s="432" t="s">
        <v>763</v>
      </c>
      <c r="B47" s="57" t="s">
        <v>728</v>
      </c>
      <c r="C47" s="89" t="s">
        <v>727</v>
      </c>
      <c r="D47" s="434">
        <v>4180</v>
      </c>
      <c r="E47" s="446">
        <f t="shared" si="6"/>
        <v>2717</v>
      </c>
      <c r="F47" s="916">
        <f t="shared" si="7"/>
        <v>2508</v>
      </c>
      <c r="G47" s="1055">
        <f t="shared" si="0"/>
        <v>2508</v>
      </c>
      <c r="H47" s="64">
        <f t="shared" si="49"/>
        <v>2424</v>
      </c>
      <c r="I47" s="47">
        <f t="shared" si="50"/>
        <v>2341</v>
      </c>
      <c r="J47" s="47">
        <f t="shared" si="51"/>
        <v>2299</v>
      </c>
      <c r="K47" s="47">
        <f t="shared" si="52"/>
        <v>2257</v>
      </c>
      <c r="L47" s="47">
        <f t="shared" si="53"/>
        <v>2215</v>
      </c>
      <c r="M47" s="47">
        <f t="shared" si="54"/>
        <v>2174</v>
      </c>
      <c r="N47" s="909"/>
      <c r="O47" s="1435" t="s">
        <v>603</v>
      </c>
      <c r="P47" s="45"/>
    </row>
    <row r="48" spans="1:16" s="10" customFormat="1" ht="30" x14ac:dyDescent="0.2">
      <c r="A48" s="432" t="s">
        <v>764</v>
      </c>
      <c r="B48" s="57" t="s">
        <v>726</v>
      </c>
      <c r="C48" s="89" t="s">
        <v>724</v>
      </c>
      <c r="D48" s="434">
        <v>4250</v>
      </c>
      <c r="E48" s="446">
        <f t="shared" si="6"/>
        <v>2763</v>
      </c>
      <c r="F48" s="916">
        <f t="shared" si="7"/>
        <v>2550</v>
      </c>
      <c r="G48" s="1055">
        <f t="shared" si="0"/>
        <v>2550</v>
      </c>
      <c r="H48" s="64">
        <f t="shared" si="49"/>
        <v>2465</v>
      </c>
      <c r="I48" s="47">
        <f t="shared" si="50"/>
        <v>2380</v>
      </c>
      <c r="J48" s="47">
        <f t="shared" si="51"/>
        <v>2338</v>
      </c>
      <c r="K48" s="47">
        <f t="shared" si="52"/>
        <v>2295</v>
      </c>
      <c r="L48" s="47">
        <f t="shared" si="53"/>
        <v>2253</v>
      </c>
      <c r="M48" s="47">
        <f t="shared" si="54"/>
        <v>2210</v>
      </c>
      <c r="N48" s="909"/>
      <c r="O48" s="1435" t="s">
        <v>603</v>
      </c>
      <c r="P48" s="45"/>
    </row>
    <row r="49" spans="1:21" s="10" customFormat="1" ht="30" x14ac:dyDescent="0.2">
      <c r="A49" s="432" t="s">
        <v>765</v>
      </c>
      <c r="B49" s="57" t="s">
        <v>725</v>
      </c>
      <c r="C49" s="89" t="s">
        <v>724</v>
      </c>
      <c r="D49" s="434">
        <v>4180</v>
      </c>
      <c r="E49" s="446">
        <f t="shared" si="6"/>
        <v>2717</v>
      </c>
      <c r="F49" s="916">
        <f t="shared" si="7"/>
        <v>2508</v>
      </c>
      <c r="G49" s="1055">
        <f t="shared" si="0"/>
        <v>2508</v>
      </c>
      <c r="H49" s="64">
        <f t="shared" si="49"/>
        <v>2424</v>
      </c>
      <c r="I49" s="47">
        <f t="shared" si="50"/>
        <v>2341</v>
      </c>
      <c r="J49" s="47">
        <f t="shared" si="51"/>
        <v>2299</v>
      </c>
      <c r="K49" s="47">
        <f t="shared" si="52"/>
        <v>2257</v>
      </c>
      <c r="L49" s="47">
        <f t="shared" si="53"/>
        <v>2215</v>
      </c>
      <c r="M49" s="47">
        <f t="shared" si="54"/>
        <v>2174</v>
      </c>
      <c r="N49" s="909"/>
      <c r="O49" s="1435" t="s">
        <v>603</v>
      </c>
      <c r="P49" s="45"/>
    </row>
    <row r="50" spans="1:21" s="10" customFormat="1" ht="15.75" thickBot="1" x14ac:dyDescent="0.25">
      <c r="A50" s="400" t="s">
        <v>626</v>
      </c>
      <c r="B50" s="401"/>
      <c r="C50" s="257" t="s">
        <v>258</v>
      </c>
      <c r="D50" s="344" t="s">
        <v>101</v>
      </c>
      <c r="E50" s="917">
        <v>0.35</v>
      </c>
      <c r="F50" s="918">
        <v>0.4</v>
      </c>
      <c r="G50" s="86">
        <v>0.4</v>
      </c>
      <c r="H50" s="258">
        <v>0.42</v>
      </c>
      <c r="I50" s="259">
        <v>0.44</v>
      </c>
      <c r="J50" s="259">
        <v>0.45</v>
      </c>
      <c r="K50" s="259">
        <v>0.46</v>
      </c>
      <c r="L50" s="259">
        <v>0.47</v>
      </c>
      <c r="M50" s="259">
        <v>0.48</v>
      </c>
      <c r="N50" s="909"/>
      <c r="O50" s="1436"/>
      <c r="P50" s="45"/>
    </row>
    <row r="51" spans="1:21" s="10" customFormat="1" ht="30" x14ac:dyDescent="0.2">
      <c r="A51" s="432" t="s">
        <v>771</v>
      </c>
      <c r="B51" s="57" t="s">
        <v>770</v>
      </c>
      <c r="C51" s="89" t="s">
        <v>774</v>
      </c>
      <c r="D51" s="328">
        <v>5190</v>
      </c>
      <c r="E51" s="64">
        <f t="shared" ref="E51" si="55">ROUND(D51-D51*$E$5,0)</f>
        <v>3374</v>
      </c>
      <c r="F51" s="916">
        <f t="shared" ref="F51" si="56">ROUND(D51-D51*$F$5,0)</f>
        <v>3114</v>
      </c>
      <c r="G51" s="1055">
        <f t="shared" si="0"/>
        <v>3114</v>
      </c>
      <c r="H51" s="64">
        <f t="shared" ref="H51" si="57">ROUND(D51-D51*$H$5,0)</f>
        <v>3010</v>
      </c>
      <c r="I51" s="938">
        <f t="shared" ref="I51" si="58">ROUND(D51-D51*$I$5,0)</f>
        <v>2906</v>
      </c>
      <c r="J51" s="938">
        <f t="shared" ref="J51" si="59">ROUND(D51-D51*$J$5,0)</f>
        <v>2855</v>
      </c>
      <c r="K51" s="938">
        <f t="shared" ref="K51" si="60">ROUND(D51-D51*$K$5,0)</f>
        <v>2803</v>
      </c>
      <c r="L51" s="938">
        <f t="shared" ref="L51" si="61">ROUND(D51-D51*$L$5,0)</f>
        <v>2751</v>
      </c>
      <c r="M51" s="938">
        <f t="shared" ref="M51" si="62">ROUND(D51-D51*$M$5,0)</f>
        <v>2699</v>
      </c>
      <c r="N51" s="909"/>
      <c r="O51" s="1435" t="s">
        <v>603</v>
      </c>
      <c r="P51" s="45"/>
    </row>
    <row r="52" spans="1:21" s="10" customFormat="1" ht="30" x14ac:dyDescent="0.2">
      <c r="A52" s="69" t="s">
        <v>738</v>
      </c>
      <c r="B52" s="57" t="s">
        <v>260</v>
      </c>
      <c r="C52" s="88" t="s">
        <v>767</v>
      </c>
      <c r="D52" s="244">
        <v>5390</v>
      </c>
      <c r="E52" s="64">
        <f>ROUND(D52-D52*$E$5,0)</f>
        <v>3504</v>
      </c>
      <c r="F52" s="916">
        <f>ROUND(D52-D52*$F$5,0)</f>
        <v>3234</v>
      </c>
      <c r="G52" s="1055">
        <f t="shared" si="0"/>
        <v>3234</v>
      </c>
      <c r="H52" s="64">
        <f>ROUND(D52-D52*$H$5,0)</f>
        <v>3126</v>
      </c>
      <c r="I52" s="47">
        <f>ROUND(D52-D52*$I$5,0)</f>
        <v>3018</v>
      </c>
      <c r="J52" s="47">
        <f>ROUND(D52-D52*$J$5,0)</f>
        <v>2965</v>
      </c>
      <c r="K52" s="47">
        <f>ROUND(D52-D52*$K$5,0)</f>
        <v>2911</v>
      </c>
      <c r="L52" s="47">
        <f>ROUND(D52-D52*$L$5,0)</f>
        <v>2857</v>
      </c>
      <c r="M52" s="47">
        <f>ROUND(D52-D52*$M$5,0)</f>
        <v>2803</v>
      </c>
      <c r="N52" s="909"/>
      <c r="O52" s="1435" t="s">
        <v>603</v>
      </c>
      <c r="T52" s="99"/>
      <c r="U52" s="99"/>
    </row>
    <row r="53" spans="1:21" s="10" customFormat="1" ht="30" x14ac:dyDescent="0.2">
      <c r="A53" s="436" t="s">
        <v>723</v>
      </c>
      <c r="B53" s="57" t="s">
        <v>260</v>
      </c>
      <c r="C53" s="88" t="s">
        <v>768</v>
      </c>
      <c r="D53" s="244">
        <v>5390</v>
      </c>
      <c r="E53" s="64">
        <f t="shared" si="6"/>
        <v>3504</v>
      </c>
      <c r="F53" s="916">
        <f t="shared" si="7"/>
        <v>3234</v>
      </c>
      <c r="G53" s="1055">
        <f t="shared" si="0"/>
        <v>3234</v>
      </c>
      <c r="H53" s="64">
        <f>ROUND(D53-D53*$H$5,0)</f>
        <v>3126</v>
      </c>
      <c r="I53" s="47">
        <f>ROUND(D53-D53*$I$5,0)</f>
        <v>3018</v>
      </c>
      <c r="J53" s="47">
        <f>ROUND(D53-D53*$J$5,0)</f>
        <v>2965</v>
      </c>
      <c r="K53" s="47">
        <f>ROUND(D53-D53*$K$5,0)</f>
        <v>2911</v>
      </c>
      <c r="L53" s="47">
        <f>ROUND(D53-D53*$L$5,0)</f>
        <v>2857</v>
      </c>
      <c r="M53" s="47">
        <f>ROUND(D53-D53*$M$5,0)</f>
        <v>2803</v>
      </c>
      <c r="N53" s="909"/>
      <c r="O53" s="1435" t="s">
        <v>603</v>
      </c>
      <c r="T53" s="94"/>
      <c r="U53" s="94"/>
    </row>
    <row r="54" spans="1:21" s="10" customFormat="1" ht="30.75" thickBot="1" x14ac:dyDescent="0.25">
      <c r="A54" s="69" t="s">
        <v>755</v>
      </c>
      <c r="B54" s="57" t="s">
        <v>260</v>
      </c>
      <c r="C54" s="88" t="s">
        <v>769</v>
      </c>
      <c r="D54" s="245">
        <v>5390</v>
      </c>
      <c r="E54" s="64">
        <f t="shared" ref="E54" si="63">ROUND(D54-D54*$E$5,0)</f>
        <v>3504</v>
      </c>
      <c r="F54" s="916">
        <f t="shared" ref="F54" si="64">ROUND(D54-D54*$F$5,0)</f>
        <v>3234</v>
      </c>
      <c r="G54" s="1055">
        <f t="shared" si="0"/>
        <v>3234</v>
      </c>
      <c r="H54" s="64">
        <f>ROUND(D54-D54*$H$5,0)</f>
        <v>3126</v>
      </c>
      <c r="I54" s="938">
        <f>ROUND(D54-D54*$I$5,0)</f>
        <v>3018</v>
      </c>
      <c r="J54" s="938">
        <f>ROUND(D54-D54*$J$5,0)</f>
        <v>2965</v>
      </c>
      <c r="K54" s="938">
        <f>ROUND(D54-D54*$K$5,0)</f>
        <v>2911</v>
      </c>
      <c r="L54" s="938">
        <f>ROUND(D54-D54*$L$5,0)</f>
        <v>2857</v>
      </c>
      <c r="M54" s="938">
        <f>ROUND(D54-D54*$M$5,0)</f>
        <v>2803</v>
      </c>
      <c r="N54" s="909"/>
      <c r="O54" s="1437" t="s">
        <v>603</v>
      </c>
      <c r="T54" s="98"/>
      <c r="U54" s="98"/>
    </row>
    <row r="55" spans="1:21" s="10" customFormat="1" ht="15.75" thickBot="1" x14ac:dyDescent="0.25">
      <c r="A55" s="1576" t="s">
        <v>111</v>
      </c>
      <c r="B55" s="1577"/>
      <c r="C55" s="84" t="s">
        <v>258</v>
      </c>
      <c r="D55" s="344" t="s">
        <v>101</v>
      </c>
      <c r="E55" s="917">
        <v>0.35</v>
      </c>
      <c r="F55" s="918">
        <v>0.4</v>
      </c>
      <c r="G55" s="86">
        <v>0.4</v>
      </c>
      <c r="H55" s="86">
        <v>0.42</v>
      </c>
      <c r="I55" s="59">
        <v>0.44</v>
      </c>
      <c r="J55" s="59">
        <v>0.45</v>
      </c>
      <c r="K55" s="59">
        <v>0.46</v>
      </c>
      <c r="L55" s="59">
        <v>0.47</v>
      </c>
      <c r="M55" s="59">
        <v>0.48</v>
      </c>
      <c r="N55" s="909"/>
      <c r="O55" s="45"/>
      <c r="P55" s="45"/>
    </row>
    <row r="56" spans="1:21" s="10" customFormat="1" ht="30.75" thickBot="1" x14ac:dyDescent="0.25">
      <c r="A56" s="68" t="s">
        <v>255</v>
      </c>
      <c r="B56" s="57" t="s">
        <v>259</v>
      </c>
      <c r="C56" s="88" t="s">
        <v>32</v>
      </c>
      <c r="D56" s="388">
        <v>250</v>
      </c>
      <c r="E56" s="446">
        <f t="shared" si="6"/>
        <v>163</v>
      </c>
      <c r="F56" s="916">
        <f t="shared" si="7"/>
        <v>150</v>
      </c>
      <c r="G56" s="1055">
        <f t="shared" si="0"/>
        <v>150</v>
      </c>
      <c r="H56" s="64">
        <f>ROUND(D56-D56*$H$5,0)</f>
        <v>145</v>
      </c>
      <c r="I56" s="47">
        <f>ROUND(D56-D56*$I$5,0)</f>
        <v>140</v>
      </c>
      <c r="J56" s="47">
        <f>ROUND(D56-D56*$J$5,0)</f>
        <v>138</v>
      </c>
      <c r="K56" s="47">
        <f>ROUND(D56-D56*$K$5,0)</f>
        <v>135</v>
      </c>
      <c r="L56" s="47">
        <f>ROUND(D56-D56*$L$5,0)</f>
        <v>133</v>
      </c>
      <c r="M56" s="47">
        <f>ROUND(D56-D56*$M$5,0)</f>
        <v>130</v>
      </c>
      <c r="N56" s="909"/>
    </row>
    <row r="57" spans="1:21" s="10" customFormat="1" ht="15" x14ac:dyDescent="0.2">
      <c r="A57" s="1578" t="s">
        <v>112</v>
      </c>
      <c r="B57" s="1577"/>
      <c r="C57" s="84" t="s">
        <v>258</v>
      </c>
      <c r="D57" s="342" t="s">
        <v>101</v>
      </c>
      <c r="E57" s="917">
        <v>0.35</v>
      </c>
      <c r="F57" s="918">
        <v>0.4</v>
      </c>
      <c r="G57" s="86">
        <v>0.4</v>
      </c>
      <c r="H57" s="86">
        <v>0.42</v>
      </c>
      <c r="I57" s="59">
        <v>0.44</v>
      </c>
      <c r="J57" s="59">
        <v>0.45</v>
      </c>
      <c r="K57" s="59">
        <v>0.46</v>
      </c>
      <c r="L57" s="59">
        <v>0.47</v>
      </c>
      <c r="M57" s="59">
        <v>0.48</v>
      </c>
      <c r="N57" s="909"/>
      <c r="T57" s="99"/>
      <c r="U57" s="99"/>
    </row>
    <row r="58" spans="1:21" s="10" customFormat="1" ht="18.75" x14ac:dyDescent="0.2">
      <c r="A58" s="1894" t="s">
        <v>113</v>
      </c>
      <c r="B58" s="1895" t="s">
        <v>114</v>
      </c>
      <c r="C58" s="88" t="s">
        <v>99</v>
      </c>
      <c r="D58" s="244">
        <v>220</v>
      </c>
      <c r="E58" s="446">
        <f t="shared" si="6"/>
        <v>143</v>
      </c>
      <c r="F58" s="916">
        <f t="shared" si="7"/>
        <v>132</v>
      </c>
      <c r="G58" s="1055">
        <f t="shared" si="0"/>
        <v>132</v>
      </c>
      <c r="H58" s="135">
        <f>ROUND(D58-D58*$H$5,1)</f>
        <v>127.6</v>
      </c>
      <c r="I58" s="136">
        <f>ROUND(D58-D58*$I$5,1)</f>
        <v>123.2</v>
      </c>
      <c r="J58" s="136">
        <f>ROUND(D58-D58*$J$5,1)</f>
        <v>121</v>
      </c>
      <c r="K58" s="136">
        <f>ROUND(D58-D58*$K$5,1)</f>
        <v>118.8</v>
      </c>
      <c r="L58" s="136">
        <f>ROUND(D58-D58*$L$5,1)</f>
        <v>116.6</v>
      </c>
      <c r="M58" s="136">
        <f>ROUND(D58-D58*$M$5,1)</f>
        <v>114.4</v>
      </c>
      <c r="N58" s="909"/>
      <c r="O58" s="905" t="s">
        <v>325</v>
      </c>
      <c r="P58" s="1243"/>
      <c r="Q58" s="1244"/>
      <c r="R58" s="1244"/>
      <c r="S58" s="1244"/>
      <c r="T58" s="94"/>
      <c r="U58" s="94"/>
    </row>
    <row r="59" spans="1:21" s="10" customFormat="1" ht="18.75" x14ac:dyDescent="0.2">
      <c r="A59" s="1894" t="s">
        <v>113</v>
      </c>
      <c r="B59" s="1895" t="s">
        <v>115</v>
      </c>
      <c r="C59" s="88" t="s">
        <v>99</v>
      </c>
      <c r="D59" s="244">
        <v>246</v>
      </c>
      <c r="E59" s="446">
        <f t="shared" si="6"/>
        <v>160</v>
      </c>
      <c r="F59" s="916">
        <f t="shared" si="7"/>
        <v>148</v>
      </c>
      <c r="G59" s="1055">
        <f t="shared" si="0"/>
        <v>148</v>
      </c>
      <c r="H59" s="135">
        <f>ROUND(D59-D59*$H$5,1)</f>
        <v>142.69999999999999</v>
      </c>
      <c r="I59" s="136">
        <f>ROUND(D59-D59*$I$5,1)</f>
        <v>137.80000000000001</v>
      </c>
      <c r="J59" s="136">
        <f>ROUND(D59-D59*$J$5,1)</f>
        <v>135.30000000000001</v>
      </c>
      <c r="K59" s="136">
        <f>ROUND(D59-D59*$K$5,1)</f>
        <v>132.80000000000001</v>
      </c>
      <c r="L59" s="136">
        <f>ROUND(D59-D59*$L$5,1)</f>
        <v>130.4</v>
      </c>
      <c r="M59" s="136">
        <f>ROUND(D59-D59*$M$5,1)</f>
        <v>127.9</v>
      </c>
      <c r="N59" s="909"/>
      <c r="O59" s="1424" t="s">
        <v>146</v>
      </c>
      <c r="P59" s="1245"/>
      <c r="Q59" s="1246"/>
      <c r="R59" s="1246"/>
      <c r="S59" s="1246"/>
      <c r="T59" s="98"/>
      <c r="U59" s="98"/>
    </row>
    <row r="60" spans="1:21" s="10" customFormat="1" ht="15" hidden="1" x14ac:dyDescent="0.2">
      <c r="A60" s="67" t="s">
        <v>113</v>
      </c>
      <c r="B60" s="385" t="s">
        <v>116</v>
      </c>
      <c r="C60" s="88" t="s">
        <v>99</v>
      </c>
      <c r="D60" s="244">
        <v>280</v>
      </c>
      <c r="E60" s="446">
        <f t="shared" si="6"/>
        <v>182</v>
      </c>
      <c r="F60" s="916">
        <f t="shared" si="7"/>
        <v>168</v>
      </c>
      <c r="G60" s="1055">
        <f t="shared" si="0"/>
        <v>168</v>
      </c>
      <c r="H60" s="64">
        <f>ROUND(D60-D60*$H$5,0)</f>
        <v>162</v>
      </c>
      <c r="I60" s="47">
        <f>ROUND(D60-D60*$I$5,0)</f>
        <v>157</v>
      </c>
      <c r="J60" s="47">
        <f>ROUND(D60-D60*$J$5,0)</f>
        <v>154</v>
      </c>
      <c r="K60" s="47">
        <f>ROUND(D60-D60*$K$5,0)</f>
        <v>151</v>
      </c>
      <c r="L60" s="47">
        <f>ROUND(D60-D60*$L$5,0)</f>
        <v>148</v>
      </c>
      <c r="M60" s="47">
        <f>ROUND(D60-D60*$M$5,0)</f>
        <v>146</v>
      </c>
      <c r="N60" s="909"/>
      <c r="P60" s="58"/>
      <c r="Q60" s="58"/>
      <c r="R60" s="58"/>
      <c r="S60" s="58"/>
    </row>
    <row r="61" spans="1:21" s="10" customFormat="1" ht="15.75" hidden="1" thickBot="1" x14ac:dyDescent="0.25">
      <c r="A61" s="67" t="s">
        <v>113</v>
      </c>
      <c r="B61" s="68" t="s">
        <v>572</v>
      </c>
      <c r="C61" s="88" t="s">
        <v>99</v>
      </c>
      <c r="D61" s="245">
        <v>432</v>
      </c>
      <c r="E61" s="446">
        <f t="shared" si="6"/>
        <v>281</v>
      </c>
      <c r="F61" s="916">
        <f t="shared" si="7"/>
        <v>259</v>
      </c>
      <c r="G61" s="1055">
        <f t="shared" si="0"/>
        <v>259</v>
      </c>
      <c r="H61" s="64">
        <f>ROUND(D61-D61*$H$5,0)</f>
        <v>251</v>
      </c>
      <c r="I61" s="47">
        <f>ROUND(D61-D61*$I$5,0)</f>
        <v>242</v>
      </c>
      <c r="J61" s="47">
        <f>ROUND(D61-D61*$J$5,0)</f>
        <v>238</v>
      </c>
      <c r="K61" s="47">
        <f>ROUND(D61-D61*$K$5,0)</f>
        <v>233</v>
      </c>
      <c r="L61" s="47">
        <f>ROUND(D61-D61*$L$5,0)</f>
        <v>229</v>
      </c>
      <c r="M61" s="47">
        <f>ROUND(D61-D61*$M$5,0)</f>
        <v>225</v>
      </c>
      <c r="N61" s="909"/>
      <c r="P61" s="1247"/>
      <c r="Q61" s="1247"/>
      <c r="R61" s="1247"/>
      <c r="S61" s="1247"/>
    </row>
    <row r="62" spans="1:21" s="10" customFormat="1" ht="15.75" thickBot="1" x14ac:dyDescent="0.25">
      <c r="A62" s="1255" t="s">
        <v>33</v>
      </c>
      <c r="B62" s="383" t="s">
        <v>102</v>
      </c>
      <c r="C62" s="257" t="s">
        <v>258</v>
      </c>
      <c r="D62" s="384" t="s">
        <v>101</v>
      </c>
      <c r="E62" s="917">
        <v>0.35</v>
      </c>
      <c r="F62" s="918">
        <v>0.4</v>
      </c>
      <c r="G62" s="86">
        <v>0.4</v>
      </c>
      <c r="H62" s="258">
        <v>0.42</v>
      </c>
      <c r="I62" s="259">
        <v>0.44</v>
      </c>
      <c r="J62" s="259">
        <v>0.45</v>
      </c>
      <c r="K62" s="259">
        <v>0.46</v>
      </c>
      <c r="L62" s="259">
        <v>0.47</v>
      </c>
      <c r="M62" s="259">
        <v>0.48</v>
      </c>
      <c r="N62" s="909"/>
    </row>
    <row r="63" spans="1:21" s="10" customFormat="1" ht="18.75" x14ac:dyDescent="0.2">
      <c r="A63" s="1248" t="s">
        <v>608</v>
      </c>
      <c r="B63" s="1240" t="s">
        <v>265</v>
      </c>
      <c r="C63" s="78" t="s">
        <v>267</v>
      </c>
      <c r="D63" s="1486">
        <v>795</v>
      </c>
      <c r="E63" s="1215">
        <f t="shared" si="6"/>
        <v>517</v>
      </c>
      <c r="F63" s="916">
        <f t="shared" si="7"/>
        <v>477</v>
      </c>
      <c r="G63" s="1055">
        <f t="shared" si="0"/>
        <v>477</v>
      </c>
      <c r="H63" s="64">
        <f t="shared" ref="H63:H74" si="65">ROUND(D63-D63*$H$5,0)</f>
        <v>461</v>
      </c>
      <c r="I63" s="47">
        <f t="shared" ref="I63:I74" si="66">ROUND(D63-D63*$I$5,0)</f>
        <v>445</v>
      </c>
      <c r="J63" s="47">
        <f t="shared" ref="J63:J74" si="67">ROUND(D63-D63*$J$5,0)</f>
        <v>437</v>
      </c>
      <c r="K63" s="47">
        <f t="shared" ref="K63:K74" si="68">ROUND(D63-D63*$K$5,0)</f>
        <v>429</v>
      </c>
      <c r="L63" s="47">
        <f t="shared" ref="L63:L74" si="69">ROUND(D63-D63*$L$5,0)</f>
        <v>421</v>
      </c>
      <c r="M63" s="47">
        <f t="shared" ref="M63:M74" si="70">ROUND(D63-D63*$M$5,0)</f>
        <v>413</v>
      </c>
      <c r="N63" s="909"/>
      <c r="T63" s="58"/>
      <c r="U63" s="58"/>
    </row>
    <row r="64" spans="1:21" s="10" customFormat="1" ht="18.75" x14ac:dyDescent="0.2">
      <c r="A64" s="1239" t="s">
        <v>608</v>
      </c>
      <c r="B64" s="1285" t="s">
        <v>266</v>
      </c>
      <c r="C64" s="78" t="s">
        <v>609</v>
      </c>
      <c r="D64" s="339">
        <v>1260</v>
      </c>
      <c r="E64" s="446">
        <f t="shared" si="6"/>
        <v>819</v>
      </c>
      <c r="F64" s="916">
        <f t="shared" si="7"/>
        <v>756</v>
      </c>
      <c r="G64" s="1055">
        <f t="shared" si="0"/>
        <v>756</v>
      </c>
      <c r="H64" s="64">
        <f t="shared" ref="H64" si="71">ROUND(D64-D64*$H$5,0)</f>
        <v>731</v>
      </c>
      <c r="I64" s="47">
        <f t="shared" ref="I64" si="72">ROUND(D64-D64*$I$5,0)</f>
        <v>706</v>
      </c>
      <c r="J64" s="47">
        <f t="shared" ref="J64" si="73">ROUND(D64-D64*$J$5,0)</f>
        <v>693</v>
      </c>
      <c r="K64" s="47">
        <f t="shared" ref="K64" si="74">ROUND(D64-D64*$K$5,0)</f>
        <v>680</v>
      </c>
      <c r="L64" s="47">
        <f t="shared" ref="L64" si="75">ROUND(D64-D64*$L$5,0)</f>
        <v>668</v>
      </c>
      <c r="M64" s="47">
        <f t="shared" ref="M64" si="76">ROUND(D64-D64*$M$5,0)</f>
        <v>655</v>
      </c>
      <c r="N64" s="909"/>
      <c r="O64" s="905" t="s">
        <v>325</v>
      </c>
      <c r="P64" s="510"/>
      <c r="Q64" s="92"/>
      <c r="R64" s="92"/>
      <c r="S64" s="93"/>
      <c r="T64" s="58"/>
      <c r="U64" s="58"/>
    </row>
    <row r="65" spans="1:21" s="10" customFormat="1" ht="15.75" x14ac:dyDescent="0.2">
      <c r="A65" s="74"/>
      <c r="B65" s="1240" t="s">
        <v>266</v>
      </c>
      <c r="C65" s="78" t="s">
        <v>610</v>
      </c>
      <c r="D65" s="339">
        <v>1325</v>
      </c>
      <c r="E65" s="446">
        <f t="shared" si="6"/>
        <v>861</v>
      </c>
      <c r="F65" s="916">
        <f t="shared" si="7"/>
        <v>795</v>
      </c>
      <c r="G65" s="1055">
        <f t="shared" si="0"/>
        <v>795</v>
      </c>
      <c r="H65" s="64">
        <f t="shared" si="65"/>
        <v>769</v>
      </c>
      <c r="I65" s="47">
        <f t="shared" si="66"/>
        <v>742</v>
      </c>
      <c r="J65" s="47">
        <f t="shared" si="67"/>
        <v>729</v>
      </c>
      <c r="K65" s="47">
        <f t="shared" si="68"/>
        <v>716</v>
      </c>
      <c r="L65" s="47">
        <f t="shared" si="69"/>
        <v>702</v>
      </c>
      <c r="M65" s="47">
        <f t="shared" si="70"/>
        <v>689</v>
      </c>
      <c r="N65" s="909"/>
      <c r="O65" s="904" t="s">
        <v>326</v>
      </c>
      <c r="P65" s="511"/>
      <c r="Q65" s="94"/>
      <c r="R65" s="94"/>
      <c r="S65" s="95"/>
    </row>
    <row r="66" spans="1:21" s="10" customFormat="1" ht="18.75" x14ac:dyDescent="0.2">
      <c r="A66" s="1237" t="s">
        <v>268</v>
      </c>
      <c r="B66" s="73" t="s">
        <v>577</v>
      </c>
      <c r="C66" s="78" t="s">
        <v>99</v>
      </c>
      <c r="D66" s="339">
        <v>950</v>
      </c>
      <c r="E66" s="446">
        <f t="shared" si="6"/>
        <v>618</v>
      </c>
      <c r="F66" s="916">
        <f t="shared" si="7"/>
        <v>570</v>
      </c>
      <c r="G66" s="1055">
        <f t="shared" si="0"/>
        <v>570</v>
      </c>
      <c r="H66" s="64">
        <f t="shared" si="65"/>
        <v>551</v>
      </c>
      <c r="I66" s="47">
        <f t="shared" si="66"/>
        <v>532</v>
      </c>
      <c r="J66" s="47">
        <f t="shared" si="67"/>
        <v>523</v>
      </c>
      <c r="K66" s="47">
        <f t="shared" si="68"/>
        <v>513</v>
      </c>
      <c r="L66" s="47">
        <f t="shared" si="69"/>
        <v>504</v>
      </c>
      <c r="M66" s="47">
        <f t="shared" si="70"/>
        <v>494</v>
      </c>
      <c r="N66" s="909"/>
      <c r="O66" s="1425" t="s">
        <v>148</v>
      </c>
      <c r="P66" s="458"/>
      <c r="Q66" s="458"/>
      <c r="R66" s="458"/>
      <c r="S66" s="459"/>
      <c r="T66" s="58"/>
      <c r="U66" s="58"/>
    </row>
    <row r="67" spans="1:21" s="10" customFormat="1" ht="15" x14ac:dyDescent="0.2">
      <c r="A67" s="74"/>
      <c r="B67" s="73" t="s">
        <v>890</v>
      </c>
      <c r="C67" s="78" t="s">
        <v>99</v>
      </c>
      <c r="D67" s="339">
        <v>825</v>
      </c>
      <c r="E67" s="446">
        <f t="shared" si="6"/>
        <v>536</v>
      </c>
      <c r="F67" s="916">
        <f t="shared" si="7"/>
        <v>495</v>
      </c>
      <c r="G67" s="1055">
        <f t="shared" si="0"/>
        <v>495</v>
      </c>
      <c r="H67" s="64">
        <f>ROUND(D67-D67*$H$5,0)</f>
        <v>479</v>
      </c>
      <c r="I67" s="47">
        <f>ROUND(D67-D67*$I$5,0)</f>
        <v>462</v>
      </c>
      <c r="J67" s="47">
        <f>ROUND(D67-D67*$J$5,0)</f>
        <v>454</v>
      </c>
      <c r="K67" s="47">
        <f>ROUND(D67-D67*$K$5,0)</f>
        <v>446</v>
      </c>
      <c r="L67" s="47">
        <f>ROUND(D67-D67*$L$5,0)</f>
        <v>437</v>
      </c>
      <c r="M67" s="47">
        <f>ROUND(D67-D67*$M$5,0)</f>
        <v>429</v>
      </c>
      <c r="N67" s="58"/>
    </row>
    <row r="68" spans="1:21" s="10" customFormat="1" ht="15" x14ac:dyDescent="0.2">
      <c r="A68" s="75"/>
      <c r="B68" s="1238" t="s">
        <v>117</v>
      </c>
      <c r="C68" s="78" t="s">
        <v>99</v>
      </c>
      <c r="D68" s="339">
        <v>1070</v>
      </c>
      <c r="E68" s="446">
        <f t="shared" si="6"/>
        <v>696</v>
      </c>
      <c r="F68" s="916">
        <f t="shared" si="7"/>
        <v>642</v>
      </c>
      <c r="G68" s="1055">
        <f t="shared" si="0"/>
        <v>642</v>
      </c>
      <c r="H68" s="64">
        <f t="shared" si="65"/>
        <v>621</v>
      </c>
      <c r="I68" s="47">
        <f t="shared" si="66"/>
        <v>599</v>
      </c>
      <c r="J68" s="47">
        <f t="shared" si="67"/>
        <v>589</v>
      </c>
      <c r="K68" s="47">
        <f t="shared" si="68"/>
        <v>578</v>
      </c>
      <c r="L68" s="47">
        <f t="shared" si="69"/>
        <v>567</v>
      </c>
      <c r="M68" s="47">
        <f t="shared" si="70"/>
        <v>556</v>
      </c>
    </row>
    <row r="69" spans="1:21" s="10" customFormat="1" ht="15" hidden="1" x14ac:dyDescent="0.2">
      <c r="A69" s="74"/>
      <c r="B69" s="51" t="s">
        <v>118</v>
      </c>
      <c r="C69" s="78" t="s">
        <v>99</v>
      </c>
      <c r="D69" s="339">
        <v>577.5</v>
      </c>
      <c r="E69" s="446">
        <f t="shared" si="6"/>
        <v>375</v>
      </c>
      <c r="F69" s="916">
        <f t="shared" si="7"/>
        <v>347</v>
      </c>
      <c r="G69" s="1055">
        <f t="shared" si="0"/>
        <v>347</v>
      </c>
      <c r="H69" s="64">
        <f t="shared" si="65"/>
        <v>335</v>
      </c>
      <c r="I69" s="47">
        <f t="shared" si="66"/>
        <v>323</v>
      </c>
      <c r="J69" s="47">
        <f t="shared" si="67"/>
        <v>318</v>
      </c>
      <c r="K69" s="47">
        <f t="shared" si="68"/>
        <v>312</v>
      </c>
      <c r="L69" s="47">
        <f t="shared" si="69"/>
        <v>306</v>
      </c>
      <c r="M69" s="47">
        <f t="shared" si="70"/>
        <v>300</v>
      </c>
    </row>
    <row r="70" spans="1:21" s="10" customFormat="1" ht="15" hidden="1" x14ac:dyDescent="0.2">
      <c r="A70" s="75"/>
      <c r="B70" s="52" t="s">
        <v>119</v>
      </c>
      <c r="C70" s="78" t="s">
        <v>99</v>
      </c>
      <c r="D70" s="339">
        <v>450</v>
      </c>
      <c r="E70" s="446">
        <f t="shared" si="6"/>
        <v>293</v>
      </c>
      <c r="F70" s="916">
        <f t="shared" si="7"/>
        <v>270</v>
      </c>
      <c r="G70" s="1055">
        <f t="shared" si="0"/>
        <v>270</v>
      </c>
      <c r="H70" s="64">
        <f t="shared" si="65"/>
        <v>261</v>
      </c>
      <c r="I70" s="47">
        <f t="shared" si="66"/>
        <v>252</v>
      </c>
      <c r="J70" s="47">
        <f t="shared" si="67"/>
        <v>248</v>
      </c>
      <c r="K70" s="47">
        <f t="shared" si="68"/>
        <v>243</v>
      </c>
      <c r="L70" s="47">
        <f t="shared" si="69"/>
        <v>239</v>
      </c>
      <c r="M70" s="47">
        <f t="shared" si="70"/>
        <v>234</v>
      </c>
    </row>
    <row r="71" spans="1:21" s="10" customFormat="1" ht="15" hidden="1" x14ac:dyDescent="0.2">
      <c r="A71" s="75"/>
      <c r="B71" s="52" t="s">
        <v>120</v>
      </c>
      <c r="C71" s="78" t="s">
        <v>99</v>
      </c>
      <c r="D71" s="339">
        <v>350</v>
      </c>
      <c r="E71" s="446">
        <f t="shared" si="6"/>
        <v>228</v>
      </c>
      <c r="F71" s="916">
        <f t="shared" si="7"/>
        <v>210</v>
      </c>
      <c r="G71" s="1055">
        <f t="shared" ref="G71:G134" si="77">ROUND(D71-D71*$G$5,0)</f>
        <v>210</v>
      </c>
      <c r="H71" s="64">
        <f t="shared" si="65"/>
        <v>203</v>
      </c>
      <c r="I71" s="47">
        <f t="shared" si="66"/>
        <v>196</v>
      </c>
      <c r="J71" s="47">
        <f t="shared" si="67"/>
        <v>193</v>
      </c>
      <c r="K71" s="47">
        <f t="shared" si="68"/>
        <v>189</v>
      </c>
      <c r="L71" s="47">
        <f t="shared" si="69"/>
        <v>186</v>
      </c>
      <c r="M71" s="47">
        <f t="shared" si="70"/>
        <v>182</v>
      </c>
    </row>
    <row r="72" spans="1:21" s="10" customFormat="1" ht="15.75" x14ac:dyDescent="0.2">
      <c r="A72" s="1251" t="s">
        <v>121</v>
      </c>
      <c r="B72" s="1500" t="s">
        <v>932</v>
      </c>
      <c r="C72" s="78" t="s">
        <v>99</v>
      </c>
      <c r="D72" s="339">
        <v>380</v>
      </c>
      <c r="E72" s="446">
        <f t="shared" si="6"/>
        <v>247</v>
      </c>
      <c r="F72" s="916">
        <f t="shared" si="7"/>
        <v>228</v>
      </c>
      <c r="G72" s="1055">
        <f t="shared" si="77"/>
        <v>228</v>
      </c>
      <c r="H72" s="64">
        <f t="shared" si="65"/>
        <v>220</v>
      </c>
      <c r="I72" s="47">
        <f t="shared" si="66"/>
        <v>213</v>
      </c>
      <c r="J72" s="47">
        <f t="shared" si="67"/>
        <v>209</v>
      </c>
      <c r="K72" s="47">
        <f t="shared" si="68"/>
        <v>205</v>
      </c>
      <c r="L72" s="47">
        <f t="shared" si="69"/>
        <v>201</v>
      </c>
      <c r="M72" s="47">
        <f t="shared" si="70"/>
        <v>198</v>
      </c>
    </row>
    <row r="73" spans="1:21" s="10" customFormat="1" ht="15.75" thickBot="1" x14ac:dyDescent="0.25">
      <c r="A73" s="74"/>
      <c r="B73" s="1500" t="s">
        <v>933</v>
      </c>
      <c r="C73" s="78" t="s">
        <v>99</v>
      </c>
      <c r="D73" s="339">
        <v>480</v>
      </c>
      <c r="E73" s="446">
        <f t="shared" ref="E73:E136" si="78">ROUND(D73-D73*$E$5,0)</f>
        <v>312</v>
      </c>
      <c r="F73" s="916">
        <f t="shared" ref="F73:F136" si="79">ROUND(D73-D73*$F$5,0)</f>
        <v>288</v>
      </c>
      <c r="G73" s="1055">
        <f t="shared" si="77"/>
        <v>288</v>
      </c>
      <c r="H73" s="64">
        <f t="shared" si="65"/>
        <v>278</v>
      </c>
      <c r="I73" s="47">
        <f t="shared" si="66"/>
        <v>269</v>
      </c>
      <c r="J73" s="47">
        <f t="shared" si="67"/>
        <v>264</v>
      </c>
      <c r="K73" s="47">
        <f t="shared" si="68"/>
        <v>259</v>
      </c>
      <c r="L73" s="47">
        <f t="shared" si="69"/>
        <v>254</v>
      </c>
      <c r="M73" s="47">
        <f t="shared" si="70"/>
        <v>250</v>
      </c>
    </row>
    <row r="74" spans="1:21" s="10" customFormat="1" ht="15.75" hidden="1" thickBot="1" x14ac:dyDescent="0.25">
      <c r="A74" s="74"/>
      <c r="B74" s="1223" t="s">
        <v>122</v>
      </c>
      <c r="C74" s="79" t="s">
        <v>99</v>
      </c>
      <c r="D74" s="552">
        <v>934.5</v>
      </c>
      <c r="E74" s="447">
        <f t="shared" si="78"/>
        <v>607</v>
      </c>
      <c r="F74" s="925">
        <f t="shared" si="79"/>
        <v>561</v>
      </c>
      <c r="G74" s="60">
        <f t="shared" si="77"/>
        <v>561</v>
      </c>
      <c r="H74" s="82">
        <f t="shared" si="65"/>
        <v>542</v>
      </c>
      <c r="I74" s="60">
        <f t="shared" si="66"/>
        <v>523</v>
      </c>
      <c r="J74" s="60">
        <f t="shared" si="67"/>
        <v>514</v>
      </c>
      <c r="K74" s="60">
        <f t="shared" si="68"/>
        <v>505</v>
      </c>
      <c r="L74" s="60">
        <f t="shared" si="69"/>
        <v>495</v>
      </c>
      <c r="M74" s="60">
        <f t="shared" si="70"/>
        <v>486</v>
      </c>
    </row>
    <row r="75" spans="1:21" s="10" customFormat="1" ht="18.75" x14ac:dyDescent="0.2">
      <c r="A75" s="1235" t="s">
        <v>256</v>
      </c>
      <c r="B75" s="1241" t="s">
        <v>34</v>
      </c>
      <c r="C75" s="1225" t="s">
        <v>99</v>
      </c>
      <c r="D75" s="338">
        <v>104</v>
      </c>
      <c r="E75" s="445">
        <f t="shared" si="78"/>
        <v>68</v>
      </c>
      <c r="F75" s="915">
        <f t="shared" si="79"/>
        <v>62</v>
      </c>
      <c r="G75" s="376">
        <f t="shared" si="77"/>
        <v>62</v>
      </c>
      <c r="H75" s="1226">
        <f t="shared" ref="H75:H82" si="80">ROUND(D75-D75*$H$5,1)</f>
        <v>60.3</v>
      </c>
      <c r="I75" s="1227">
        <f t="shared" ref="I75:I82" si="81">ROUND(D75-D75*$I$5,1)</f>
        <v>58.2</v>
      </c>
      <c r="J75" s="1227">
        <f t="shared" ref="J75:J82" si="82">ROUND(D75-D75*$J$5,1)</f>
        <v>57.2</v>
      </c>
      <c r="K75" s="1227">
        <f t="shared" ref="K75:K82" si="83">ROUND(D75-D75*$K$5,1)</f>
        <v>56.2</v>
      </c>
      <c r="L75" s="1227">
        <f t="shared" ref="L75:L82" si="84">ROUND(D75-D75*$L$5,1)</f>
        <v>55.1</v>
      </c>
      <c r="M75" s="1228">
        <f t="shared" ref="M75:M82" si="85">ROUND(D75-D75*$M$5,1)</f>
        <v>54.1</v>
      </c>
    </row>
    <row r="76" spans="1:21" s="10" customFormat="1" ht="30" customHeight="1" x14ac:dyDescent="0.2">
      <c r="A76" s="1236" t="s">
        <v>257</v>
      </c>
      <c r="B76" s="1240" t="s">
        <v>35</v>
      </c>
      <c r="C76" s="78" t="s">
        <v>99</v>
      </c>
      <c r="D76" s="339">
        <v>132</v>
      </c>
      <c r="E76" s="446">
        <f t="shared" si="78"/>
        <v>86</v>
      </c>
      <c r="F76" s="916">
        <f t="shared" si="79"/>
        <v>79</v>
      </c>
      <c r="G76" s="1213">
        <f t="shared" si="77"/>
        <v>79</v>
      </c>
      <c r="H76" s="135">
        <f t="shared" si="80"/>
        <v>76.599999999999994</v>
      </c>
      <c r="I76" s="136">
        <f t="shared" si="81"/>
        <v>73.900000000000006</v>
      </c>
      <c r="J76" s="136">
        <f t="shared" si="82"/>
        <v>72.599999999999994</v>
      </c>
      <c r="K76" s="136">
        <f t="shared" si="83"/>
        <v>71.3</v>
      </c>
      <c r="L76" s="136">
        <f t="shared" si="84"/>
        <v>70</v>
      </c>
      <c r="M76" s="1229">
        <f t="shared" si="85"/>
        <v>68.599999999999994</v>
      </c>
    </row>
    <row r="77" spans="1:21" s="10" customFormat="1" ht="16.5" thickBot="1" x14ac:dyDescent="0.25">
      <c r="A77" s="1230"/>
      <c r="B77" s="1242" t="s">
        <v>36</v>
      </c>
      <c r="C77" s="1231" t="s">
        <v>99</v>
      </c>
      <c r="D77" s="340">
        <v>285</v>
      </c>
      <c r="E77" s="448">
        <f t="shared" si="78"/>
        <v>185</v>
      </c>
      <c r="F77" s="926">
        <f t="shared" si="79"/>
        <v>171</v>
      </c>
      <c r="G77" s="380">
        <f t="shared" si="77"/>
        <v>171</v>
      </c>
      <c r="H77" s="1232">
        <f t="shared" si="80"/>
        <v>165.3</v>
      </c>
      <c r="I77" s="1233">
        <f t="shared" si="81"/>
        <v>159.6</v>
      </c>
      <c r="J77" s="1233">
        <f t="shared" si="82"/>
        <v>156.80000000000001</v>
      </c>
      <c r="K77" s="1233">
        <f t="shared" si="83"/>
        <v>153.9</v>
      </c>
      <c r="L77" s="1233">
        <f t="shared" si="84"/>
        <v>151.1</v>
      </c>
      <c r="M77" s="1234">
        <f t="shared" si="85"/>
        <v>148.19999999999999</v>
      </c>
    </row>
    <row r="78" spans="1:21" s="10" customFormat="1" ht="30" x14ac:dyDescent="0.2">
      <c r="A78" s="1253" t="s">
        <v>611</v>
      </c>
      <c r="B78" s="1254" t="s">
        <v>741</v>
      </c>
      <c r="C78" s="1224" t="s">
        <v>99</v>
      </c>
      <c r="D78" s="1485">
        <v>120</v>
      </c>
      <c r="E78" s="682">
        <f t="shared" si="78"/>
        <v>78</v>
      </c>
      <c r="F78" s="923">
        <f t="shared" si="79"/>
        <v>72</v>
      </c>
      <c r="G78" s="1214">
        <f t="shared" si="77"/>
        <v>72</v>
      </c>
      <c r="H78" s="137">
        <f t="shared" ref="H78" si="86">ROUND(D78-D78*$H$5,1)</f>
        <v>69.599999999999994</v>
      </c>
      <c r="I78" s="138">
        <f t="shared" ref="I78" si="87">ROUND(D78-D78*$I$5,1)</f>
        <v>67.2</v>
      </c>
      <c r="J78" s="138">
        <f t="shared" ref="J78" si="88">ROUND(D78-D78*$J$5,1)</f>
        <v>66</v>
      </c>
      <c r="K78" s="138">
        <f t="shared" ref="K78" si="89">ROUND(D78-D78*$K$5,1)</f>
        <v>64.8</v>
      </c>
      <c r="L78" s="138">
        <f t="shared" ref="L78" si="90">ROUND(D78-D78*$L$5,1)</f>
        <v>63.6</v>
      </c>
      <c r="M78" s="138">
        <f t="shared" ref="M78" si="91">ROUND(D78-D78*$M$5,1)</f>
        <v>62.4</v>
      </c>
    </row>
    <row r="79" spans="1:21" s="10" customFormat="1" ht="15" hidden="1" x14ac:dyDescent="0.2">
      <c r="A79" s="71" t="s">
        <v>513</v>
      </c>
      <c r="B79" s="49" t="s">
        <v>514</v>
      </c>
      <c r="C79" s="78" t="s">
        <v>99</v>
      </c>
      <c r="D79" s="339">
        <v>370</v>
      </c>
      <c r="E79" s="446">
        <f t="shared" si="78"/>
        <v>241</v>
      </c>
      <c r="F79" s="916">
        <f t="shared" si="79"/>
        <v>222</v>
      </c>
      <c r="G79" s="1055">
        <f t="shared" si="77"/>
        <v>222</v>
      </c>
      <c r="H79" s="135">
        <f t="shared" si="80"/>
        <v>214.6</v>
      </c>
      <c r="I79" s="136">
        <f t="shared" si="81"/>
        <v>207.2</v>
      </c>
      <c r="J79" s="136">
        <f t="shared" si="82"/>
        <v>203.5</v>
      </c>
      <c r="K79" s="136">
        <f t="shared" si="83"/>
        <v>199.8</v>
      </c>
      <c r="L79" s="136">
        <f t="shared" si="84"/>
        <v>196.1</v>
      </c>
      <c r="M79" s="136">
        <f t="shared" si="85"/>
        <v>192.4</v>
      </c>
    </row>
    <row r="80" spans="1:21" s="10" customFormat="1" ht="15" hidden="1" x14ac:dyDescent="0.2">
      <c r="A80" s="71" t="s">
        <v>633</v>
      </c>
      <c r="B80" s="49" t="s">
        <v>515</v>
      </c>
      <c r="C80" s="78" t="s">
        <v>99</v>
      </c>
      <c r="D80" s="339">
        <v>210</v>
      </c>
      <c r="E80" s="446">
        <f t="shared" si="78"/>
        <v>137</v>
      </c>
      <c r="F80" s="916">
        <f t="shared" si="79"/>
        <v>126</v>
      </c>
      <c r="G80" s="1055">
        <f t="shared" si="77"/>
        <v>126</v>
      </c>
      <c r="H80" s="135">
        <f t="shared" si="80"/>
        <v>121.8</v>
      </c>
      <c r="I80" s="136">
        <f t="shared" si="81"/>
        <v>117.6</v>
      </c>
      <c r="J80" s="136">
        <f t="shared" si="82"/>
        <v>115.5</v>
      </c>
      <c r="K80" s="136">
        <f t="shared" si="83"/>
        <v>113.4</v>
      </c>
      <c r="L80" s="136">
        <f t="shared" si="84"/>
        <v>111.3</v>
      </c>
      <c r="M80" s="136">
        <f t="shared" si="85"/>
        <v>109.2</v>
      </c>
    </row>
    <row r="81" spans="1:16" s="10" customFormat="1" ht="15.75" x14ac:dyDescent="0.2">
      <c r="A81" s="1249" t="s">
        <v>123</v>
      </c>
      <c r="B81" s="1250" t="s">
        <v>891</v>
      </c>
      <c r="C81" s="78" t="s">
        <v>99</v>
      </c>
      <c r="D81" s="339">
        <v>135</v>
      </c>
      <c r="E81" s="446">
        <f t="shared" si="78"/>
        <v>88</v>
      </c>
      <c r="F81" s="916">
        <f t="shared" si="79"/>
        <v>81</v>
      </c>
      <c r="G81" s="1055">
        <f t="shared" si="77"/>
        <v>81</v>
      </c>
      <c r="H81" s="135">
        <f t="shared" si="80"/>
        <v>78.3</v>
      </c>
      <c r="I81" s="136">
        <f t="shared" si="81"/>
        <v>75.599999999999994</v>
      </c>
      <c r="J81" s="136">
        <f t="shared" si="82"/>
        <v>74.3</v>
      </c>
      <c r="K81" s="136">
        <f t="shared" si="83"/>
        <v>72.900000000000006</v>
      </c>
      <c r="L81" s="136">
        <f t="shared" si="84"/>
        <v>71.599999999999994</v>
      </c>
      <c r="M81" s="136">
        <f t="shared" si="85"/>
        <v>70.2</v>
      </c>
    </row>
    <row r="82" spans="1:16" s="10" customFormat="1" ht="16.5" thickBot="1" x14ac:dyDescent="0.25">
      <c r="A82" s="1251" t="s">
        <v>123</v>
      </c>
      <c r="B82" s="1252" t="s">
        <v>892</v>
      </c>
      <c r="C82" s="79" t="s">
        <v>99</v>
      </c>
      <c r="D82" s="340">
        <v>290</v>
      </c>
      <c r="E82" s="446">
        <f t="shared" si="78"/>
        <v>189</v>
      </c>
      <c r="F82" s="916">
        <f t="shared" si="79"/>
        <v>174</v>
      </c>
      <c r="G82" s="1055">
        <f t="shared" si="77"/>
        <v>174</v>
      </c>
      <c r="H82" s="330">
        <f t="shared" si="80"/>
        <v>168.2</v>
      </c>
      <c r="I82" s="329">
        <f t="shared" si="81"/>
        <v>162.4</v>
      </c>
      <c r="J82" s="329">
        <f t="shared" si="82"/>
        <v>159.5</v>
      </c>
      <c r="K82" s="329">
        <f t="shared" si="83"/>
        <v>156.6</v>
      </c>
      <c r="L82" s="329">
        <f t="shared" si="84"/>
        <v>153.69999999999999</v>
      </c>
      <c r="M82" s="329">
        <f t="shared" si="85"/>
        <v>150.80000000000001</v>
      </c>
    </row>
    <row r="83" spans="1:16" s="10" customFormat="1" ht="15.75" thickBot="1" x14ac:dyDescent="0.25">
      <c r="A83" s="1579" t="s">
        <v>616</v>
      </c>
      <c r="B83" s="1580"/>
      <c r="C83" s="520" t="s">
        <v>127</v>
      </c>
      <c r="D83" s="521" t="s">
        <v>101</v>
      </c>
      <c r="E83" s="917">
        <v>0.35</v>
      </c>
      <c r="F83" s="918">
        <v>0.4</v>
      </c>
      <c r="G83" s="86">
        <v>0.4</v>
      </c>
      <c r="H83" s="522">
        <v>0.42</v>
      </c>
      <c r="I83" s="523">
        <v>0.44</v>
      </c>
      <c r="J83" s="523">
        <v>0.45</v>
      </c>
      <c r="K83" s="523">
        <v>0.46</v>
      </c>
      <c r="L83" s="523">
        <v>0.47</v>
      </c>
      <c r="M83" s="524">
        <v>0.48</v>
      </c>
    </row>
    <row r="84" spans="1:16" s="10" customFormat="1" ht="15.75" hidden="1" thickBot="1" x14ac:dyDescent="0.25">
      <c r="A84" s="76" t="s">
        <v>613</v>
      </c>
      <c r="B84" s="77" t="s">
        <v>615</v>
      </c>
      <c r="C84" s="1027" t="s">
        <v>401</v>
      </c>
      <c r="D84" s="338"/>
      <c r="E84" s="446">
        <f t="shared" si="78"/>
        <v>0</v>
      </c>
      <c r="F84" s="916">
        <f t="shared" si="79"/>
        <v>0</v>
      </c>
      <c r="G84" s="1055">
        <f t="shared" si="77"/>
        <v>0</v>
      </c>
      <c r="H84" s="81">
        <f t="shared" ref="H84:H85" si="92">ROUND(D84-D84*$H$5,0)</f>
        <v>0</v>
      </c>
      <c r="I84" s="61">
        <f t="shared" ref="I84:I85" si="93">ROUND(D84-D84*$I$5,0)</f>
        <v>0</v>
      </c>
      <c r="J84" s="61">
        <f t="shared" ref="J84:J85" si="94">ROUND(D84-D84*$J$5,0)</f>
        <v>0</v>
      </c>
      <c r="K84" s="61">
        <f t="shared" ref="K84:K85" si="95">ROUND(D84-D84*$K$5,0)</f>
        <v>0</v>
      </c>
      <c r="L84" s="61">
        <f t="shared" ref="L84:L85" si="96">ROUND(D84-D84*$L$5,0)</f>
        <v>0</v>
      </c>
      <c r="M84" s="61">
        <f t="shared" ref="M84:M85" si="97">ROUND(D84-D84*$M$5,0)</f>
        <v>0</v>
      </c>
    </row>
    <row r="85" spans="1:16" s="10" customFormat="1" ht="15" x14ac:dyDescent="0.2">
      <c r="A85" s="76" t="s">
        <v>748</v>
      </c>
      <c r="B85" s="1008" t="s">
        <v>614</v>
      </c>
      <c r="C85" s="873" t="s">
        <v>749</v>
      </c>
      <c r="D85" s="341">
        <v>820</v>
      </c>
      <c r="E85" s="446">
        <f t="shared" si="78"/>
        <v>533</v>
      </c>
      <c r="F85" s="916">
        <f t="shared" si="79"/>
        <v>492</v>
      </c>
      <c r="G85" s="1055">
        <f t="shared" si="77"/>
        <v>492</v>
      </c>
      <c r="H85" s="81">
        <f t="shared" si="92"/>
        <v>476</v>
      </c>
      <c r="I85" s="61">
        <f t="shared" si="93"/>
        <v>459</v>
      </c>
      <c r="J85" s="61">
        <f t="shared" si="94"/>
        <v>451</v>
      </c>
      <c r="K85" s="61">
        <f t="shared" si="95"/>
        <v>443</v>
      </c>
      <c r="L85" s="61">
        <f t="shared" si="96"/>
        <v>435</v>
      </c>
      <c r="M85" s="61">
        <f t="shared" si="97"/>
        <v>426</v>
      </c>
    </row>
    <row r="86" spans="1:16" s="10" customFormat="1" ht="15" x14ac:dyDescent="0.2">
      <c r="A86" s="514" t="s">
        <v>781</v>
      </c>
      <c r="B86" s="1009" t="s">
        <v>750</v>
      </c>
      <c r="C86" s="1028" t="s">
        <v>749</v>
      </c>
      <c r="D86" s="339">
        <v>820</v>
      </c>
      <c r="E86" s="446">
        <f t="shared" si="78"/>
        <v>533</v>
      </c>
      <c r="F86" s="916">
        <f t="shared" si="79"/>
        <v>492</v>
      </c>
      <c r="G86" s="1055">
        <f t="shared" si="77"/>
        <v>492</v>
      </c>
      <c r="H86" s="64">
        <f>ROUND(D86-D86*$H$5,0)</f>
        <v>476</v>
      </c>
      <c r="I86" s="47">
        <f>ROUND(D86-D86*$I$5,0)</f>
        <v>459</v>
      </c>
      <c r="J86" s="47">
        <f>ROUND(D86-D86*$J$5,0)</f>
        <v>451</v>
      </c>
      <c r="K86" s="47">
        <f>ROUND(D86-D86*$K$5,0)</f>
        <v>443</v>
      </c>
      <c r="L86" s="47">
        <f>ROUND(D86-D86*$L$5,0)</f>
        <v>435</v>
      </c>
      <c r="M86" s="47">
        <f>ROUND(D86-D86*$M$5,0)</f>
        <v>426</v>
      </c>
    </row>
    <row r="87" spans="1:16" s="10" customFormat="1" ht="15.75" thickBot="1" x14ac:dyDescent="0.25">
      <c r="A87" s="514" t="s">
        <v>780</v>
      </c>
      <c r="B87" s="1008" t="s">
        <v>751</v>
      </c>
      <c r="C87" s="1028" t="s">
        <v>749</v>
      </c>
      <c r="D87" s="341">
        <v>820</v>
      </c>
      <c r="E87" s="446">
        <f t="shared" si="78"/>
        <v>533</v>
      </c>
      <c r="F87" s="916">
        <f t="shared" si="79"/>
        <v>492</v>
      </c>
      <c r="G87" s="1055">
        <f t="shared" si="77"/>
        <v>492</v>
      </c>
      <c r="H87" s="81">
        <f>ROUND(D87-D87*$H$5,0)</f>
        <v>476</v>
      </c>
      <c r="I87" s="61">
        <f>ROUND(D87-D87*$I$5,0)</f>
        <v>459</v>
      </c>
      <c r="J87" s="61">
        <f>ROUND(D87-D87*$J$5,0)</f>
        <v>451</v>
      </c>
      <c r="K87" s="61">
        <f>ROUND(D87-D87*$K$5,0)</f>
        <v>443</v>
      </c>
      <c r="L87" s="61">
        <f>ROUND(D87-D87*$L$5,0)</f>
        <v>435</v>
      </c>
      <c r="M87" s="61">
        <f>ROUND(D87-D87*$M$5,0)</f>
        <v>426</v>
      </c>
      <c r="N87" s="909"/>
      <c r="O87" s="1499"/>
      <c r="P87" s="45"/>
    </row>
    <row r="88" spans="1:16" s="10" customFormat="1" ht="15.75" thickBot="1" x14ac:dyDescent="0.25">
      <c r="A88" s="1581" t="s">
        <v>754</v>
      </c>
      <c r="B88" s="1582"/>
      <c r="C88" s="1029" t="s">
        <v>127</v>
      </c>
      <c r="D88" s="515" t="s">
        <v>101</v>
      </c>
      <c r="E88" s="919">
        <v>0.35</v>
      </c>
      <c r="F88" s="920">
        <v>0.4</v>
      </c>
      <c r="G88" s="516">
        <v>0.4</v>
      </c>
      <c r="H88" s="516">
        <v>0.42</v>
      </c>
      <c r="I88" s="517">
        <v>0.44</v>
      </c>
      <c r="J88" s="517">
        <v>0.45</v>
      </c>
      <c r="K88" s="517">
        <v>0.46</v>
      </c>
      <c r="L88" s="517">
        <v>0.47</v>
      </c>
      <c r="M88" s="518">
        <v>0.48</v>
      </c>
      <c r="N88" s="909"/>
      <c r="O88" s="1499"/>
      <c r="P88" s="45"/>
    </row>
    <row r="89" spans="1:16" s="10" customFormat="1" ht="15.75" thickBot="1" x14ac:dyDescent="0.25">
      <c r="A89" s="76" t="s">
        <v>893</v>
      </c>
      <c r="B89" s="1256" t="s">
        <v>806</v>
      </c>
      <c r="C89" s="1028" t="s">
        <v>128</v>
      </c>
      <c r="D89" s="341">
        <v>310</v>
      </c>
      <c r="E89" s="446">
        <f t="shared" si="78"/>
        <v>202</v>
      </c>
      <c r="F89" s="916">
        <f t="shared" si="79"/>
        <v>186</v>
      </c>
      <c r="G89" s="1055">
        <f>ROUND(D89-D89*$G$5,0)</f>
        <v>186</v>
      </c>
      <c r="H89" s="81">
        <f t="shared" ref="H89:H94" si="98">ROUND(D89-D89*$H$5,0)</f>
        <v>180</v>
      </c>
      <c r="I89" s="61">
        <f t="shared" ref="I89:I94" si="99">ROUND(D89-D89*$I$5,0)</f>
        <v>174</v>
      </c>
      <c r="J89" s="61">
        <f t="shared" ref="J89:J94" si="100">ROUND(D89-D89*$J$5,0)</f>
        <v>171</v>
      </c>
      <c r="K89" s="61">
        <f t="shared" ref="K89:K94" si="101">ROUND(D89-D89*$K$5,0)</f>
        <v>167</v>
      </c>
      <c r="L89" s="61">
        <f t="shared" ref="L89:L94" si="102">ROUND(D89-D89*$L$5,0)</f>
        <v>164</v>
      </c>
      <c r="M89" s="61">
        <f t="shared" ref="M89:M94" si="103">ROUND(D89-D89*$M$5,0)</f>
        <v>161</v>
      </c>
      <c r="N89" s="909"/>
      <c r="O89" s="45"/>
      <c r="P89" s="45"/>
    </row>
    <row r="90" spans="1:16" s="10" customFormat="1" ht="15.75" hidden="1" thickBot="1" x14ac:dyDescent="0.25">
      <c r="A90" s="71" t="s">
        <v>38</v>
      </c>
      <c r="B90" s="1009" t="s">
        <v>381</v>
      </c>
      <c r="C90" s="1030" t="s">
        <v>128</v>
      </c>
      <c r="D90" s="341">
        <v>310</v>
      </c>
      <c r="E90" s="446">
        <f t="shared" si="78"/>
        <v>202</v>
      </c>
      <c r="F90" s="916">
        <f t="shared" si="79"/>
        <v>186</v>
      </c>
      <c r="G90" s="1055">
        <f t="shared" si="77"/>
        <v>186</v>
      </c>
      <c r="H90" s="64">
        <f t="shared" si="98"/>
        <v>180</v>
      </c>
      <c r="I90" s="47">
        <f t="shared" si="99"/>
        <v>174</v>
      </c>
      <c r="J90" s="47">
        <f>ROUND(D90-D90*$J$5,0)</f>
        <v>171</v>
      </c>
      <c r="K90" s="47">
        <f t="shared" si="101"/>
        <v>167</v>
      </c>
      <c r="L90" s="47">
        <f t="shared" si="102"/>
        <v>164</v>
      </c>
      <c r="M90" s="47">
        <f t="shared" si="103"/>
        <v>161</v>
      </c>
      <c r="N90" s="909"/>
      <c r="O90" s="45"/>
      <c r="P90" s="45"/>
    </row>
    <row r="91" spans="1:16" s="10" customFormat="1" ht="15.75" hidden="1" thickBot="1" x14ac:dyDescent="0.25">
      <c r="A91" s="71" t="s">
        <v>42</v>
      </c>
      <c r="B91" s="1009" t="s">
        <v>383</v>
      </c>
      <c r="C91" s="1030" t="s">
        <v>128</v>
      </c>
      <c r="D91" s="341">
        <v>310</v>
      </c>
      <c r="E91" s="446">
        <f t="shared" si="78"/>
        <v>202</v>
      </c>
      <c r="F91" s="916">
        <f t="shared" si="79"/>
        <v>186</v>
      </c>
      <c r="G91" s="1055">
        <f t="shared" si="77"/>
        <v>186</v>
      </c>
      <c r="H91" s="64">
        <f>ROUND(D91-D91*$H$5,0)</f>
        <v>180</v>
      </c>
      <c r="I91" s="47">
        <f t="shared" si="99"/>
        <v>174</v>
      </c>
      <c r="J91" s="47">
        <f t="shared" si="100"/>
        <v>171</v>
      </c>
      <c r="K91" s="47">
        <f t="shared" si="101"/>
        <v>167</v>
      </c>
      <c r="L91" s="47">
        <f t="shared" si="102"/>
        <v>164</v>
      </c>
      <c r="M91" s="47">
        <f t="shared" si="103"/>
        <v>161</v>
      </c>
      <c r="N91" s="909"/>
      <c r="O91" s="45"/>
      <c r="P91" s="45"/>
    </row>
    <row r="92" spans="1:16" s="10" customFormat="1" ht="15.75" hidden="1" thickBot="1" x14ac:dyDescent="0.25">
      <c r="A92" s="70" t="s">
        <v>43</v>
      </c>
      <c r="B92" s="1009" t="s">
        <v>384</v>
      </c>
      <c r="C92" s="1030" t="s">
        <v>128</v>
      </c>
      <c r="D92" s="341">
        <v>310</v>
      </c>
      <c r="E92" s="446">
        <f t="shared" si="78"/>
        <v>202</v>
      </c>
      <c r="F92" s="916">
        <f t="shared" si="79"/>
        <v>186</v>
      </c>
      <c r="G92" s="1055">
        <f t="shared" si="77"/>
        <v>186</v>
      </c>
      <c r="H92" s="64">
        <f t="shared" si="98"/>
        <v>180</v>
      </c>
      <c r="I92" s="47">
        <f t="shared" si="99"/>
        <v>174</v>
      </c>
      <c r="J92" s="47">
        <f t="shared" si="100"/>
        <v>171</v>
      </c>
      <c r="K92" s="47">
        <f t="shared" si="101"/>
        <v>167</v>
      </c>
      <c r="L92" s="47">
        <f t="shared" si="102"/>
        <v>164</v>
      </c>
      <c r="M92" s="47">
        <f t="shared" si="103"/>
        <v>161</v>
      </c>
      <c r="N92" s="909"/>
      <c r="O92" s="45"/>
      <c r="P92" s="45"/>
    </row>
    <row r="93" spans="1:16" s="10" customFormat="1" ht="15.75" hidden="1" thickBot="1" x14ac:dyDescent="0.25">
      <c r="A93" s="70" t="s">
        <v>385</v>
      </c>
      <c r="B93" s="1009" t="s">
        <v>402</v>
      </c>
      <c r="C93" s="1030" t="s">
        <v>128</v>
      </c>
      <c r="D93" s="341">
        <v>310</v>
      </c>
      <c r="E93" s="446">
        <f t="shared" si="78"/>
        <v>202</v>
      </c>
      <c r="F93" s="916">
        <f t="shared" si="79"/>
        <v>186</v>
      </c>
      <c r="G93" s="1055">
        <f t="shared" si="77"/>
        <v>186</v>
      </c>
      <c r="H93" s="64">
        <f t="shared" si="98"/>
        <v>180</v>
      </c>
      <c r="I93" s="47">
        <f t="shared" si="99"/>
        <v>174</v>
      </c>
      <c r="J93" s="47">
        <f t="shared" si="100"/>
        <v>171</v>
      </c>
      <c r="K93" s="47">
        <f t="shared" si="101"/>
        <v>167</v>
      </c>
      <c r="L93" s="47">
        <f t="shared" si="102"/>
        <v>164</v>
      </c>
      <c r="M93" s="47">
        <f t="shared" si="103"/>
        <v>161</v>
      </c>
      <c r="N93" s="909"/>
      <c r="O93" s="45"/>
      <c r="P93" s="45"/>
    </row>
    <row r="94" spans="1:16" s="10" customFormat="1" ht="15.75" hidden="1" thickBot="1" x14ac:dyDescent="0.25">
      <c r="A94" s="72" t="s">
        <v>38</v>
      </c>
      <c r="B94" s="1010" t="s">
        <v>387</v>
      </c>
      <c r="C94" s="1031" t="s">
        <v>128</v>
      </c>
      <c r="D94" s="341">
        <v>310</v>
      </c>
      <c r="E94" s="446">
        <f t="shared" si="78"/>
        <v>202</v>
      </c>
      <c r="F94" s="916">
        <f t="shared" si="79"/>
        <v>186</v>
      </c>
      <c r="G94" s="1055">
        <f t="shared" si="77"/>
        <v>186</v>
      </c>
      <c r="H94" s="82">
        <f t="shared" si="98"/>
        <v>180</v>
      </c>
      <c r="I94" s="60">
        <f t="shared" si="99"/>
        <v>174</v>
      </c>
      <c r="J94" s="60">
        <f t="shared" si="100"/>
        <v>171</v>
      </c>
      <c r="K94" s="60">
        <f t="shared" si="101"/>
        <v>167</v>
      </c>
      <c r="L94" s="60">
        <f t="shared" si="102"/>
        <v>164</v>
      </c>
      <c r="M94" s="60">
        <f t="shared" si="103"/>
        <v>161</v>
      </c>
      <c r="N94" s="909"/>
      <c r="O94" s="45"/>
      <c r="P94" s="45"/>
    </row>
    <row r="95" spans="1:16" s="10" customFormat="1" ht="15.75" thickBot="1" x14ac:dyDescent="0.25">
      <c r="A95" s="1592" t="s">
        <v>753</v>
      </c>
      <c r="B95" s="1593"/>
      <c r="C95" s="1032" t="s">
        <v>127</v>
      </c>
      <c r="D95" s="860" t="s">
        <v>101</v>
      </c>
      <c r="E95" s="919">
        <v>0.35</v>
      </c>
      <c r="F95" s="920">
        <v>0.4</v>
      </c>
      <c r="G95" s="861">
        <v>0.4</v>
      </c>
      <c r="H95" s="861">
        <v>0.42</v>
      </c>
      <c r="I95" s="862">
        <v>0.44</v>
      </c>
      <c r="J95" s="862">
        <v>0.45</v>
      </c>
      <c r="K95" s="862">
        <v>0.46</v>
      </c>
      <c r="L95" s="862">
        <v>0.47</v>
      </c>
      <c r="M95" s="863">
        <v>0.48</v>
      </c>
      <c r="N95" s="909"/>
      <c r="O95" s="45"/>
      <c r="P95" s="45"/>
    </row>
    <row r="96" spans="1:16" s="10" customFormat="1" ht="16.5" thickBot="1" x14ac:dyDescent="0.25">
      <c r="A96" s="76" t="s">
        <v>894</v>
      </c>
      <c r="B96" s="1257" t="s">
        <v>806</v>
      </c>
      <c r="C96" s="1028" t="s">
        <v>401</v>
      </c>
      <c r="D96" s="341">
        <v>310</v>
      </c>
      <c r="E96" s="446">
        <f t="shared" si="78"/>
        <v>202</v>
      </c>
      <c r="F96" s="916">
        <f t="shared" si="79"/>
        <v>186</v>
      </c>
      <c r="G96" s="1055">
        <f t="shared" si="77"/>
        <v>186</v>
      </c>
      <c r="H96" s="81">
        <f t="shared" ref="H96:H100" si="104">ROUND(D96-D96*$H$5,0)</f>
        <v>180</v>
      </c>
      <c r="I96" s="61">
        <f t="shared" ref="I96:I100" si="105">ROUND(D96-D96*$I$5,0)</f>
        <v>174</v>
      </c>
      <c r="J96" s="61">
        <f t="shared" ref="J96:J100" si="106">ROUND(D96-D96*$J$5,0)</f>
        <v>171</v>
      </c>
      <c r="K96" s="61">
        <f t="shared" ref="K96:K100" si="107">ROUND(D96-D96*$K$5,0)</f>
        <v>167</v>
      </c>
      <c r="L96" s="61">
        <f t="shared" ref="L96:L100" si="108">ROUND(D96-D96*$L$5,0)</f>
        <v>164</v>
      </c>
      <c r="M96" s="61">
        <f t="shared" ref="M96:M100" si="109">ROUND(D96-D96*$M$5,0)</f>
        <v>161</v>
      </c>
      <c r="N96" s="909"/>
      <c r="O96" s="45"/>
      <c r="P96" s="45"/>
    </row>
    <row r="97" spans="1:16" s="10" customFormat="1" ht="15.75" hidden="1" thickBot="1" x14ac:dyDescent="0.25">
      <c r="A97" s="71" t="s">
        <v>394</v>
      </c>
      <c r="B97" s="1009" t="s">
        <v>393</v>
      </c>
      <c r="C97" s="1030" t="s">
        <v>401</v>
      </c>
      <c r="D97" s="341">
        <v>310</v>
      </c>
      <c r="E97" s="446">
        <f t="shared" si="78"/>
        <v>202</v>
      </c>
      <c r="F97" s="916">
        <f t="shared" si="79"/>
        <v>186</v>
      </c>
      <c r="G97" s="1055">
        <f t="shared" si="77"/>
        <v>186</v>
      </c>
      <c r="H97" s="64">
        <f t="shared" si="104"/>
        <v>180</v>
      </c>
      <c r="I97" s="47">
        <f t="shared" si="105"/>
        <v>174</v>
      </c>
      <c r="J97" s="47">
        <f t="shared" si="106"/>
        <v>171</v>
      </c>
      <c r="K97" s="47">
        <f t="shared" si="107"/>
        <v>167</v>
      </c>
      <c r="L97" s="47">
        <f t="shared" si="108"/>
        <v>164</v>
      </c>
      <c r="M97" s="47">
        <f t="shared" si="109"/>
        <v>161</v>
      </c>
      <c r="N97" s="909"/>
      <c r="O97" s="45"/>
      <c r="P97" s="45"/>
    </row>
    <row r="98" spans="1:16" s="10" customFormat="1" ht="15.75" hidden="1" thickBot="1" x14ac:dyDescent="0.25">
      <c r="A98" s="71" t="s">
        <v>396</v>
      </c>
      <c r="B98" s="1009" t="s">
        <v>395</v>
      </c>
      <c r="C98" s="1030" t="s">
        <v>401</v>
      </c>
      <c r="D98" s="341">
        <v>310</v>
      </c>
      <c r="E98" s="446">
        <f t="shared" si="78"/>
        <v>202</v>
      </c>
      <c r="F98" s="916">
        <f t="shared" si="79"/>
        <v>186</v>
      </c>
      <c r="G98" s="1055">
        <f t="shared" si="77"/>
        <v>186</v>
      </c>
      <c r="H98" s="64">
        <f t="shared" si="104"/>
        <v>180</v>
      </c>
      <c r="I98" s="47">
        <f t="shared" si="105"/>
        <v>174</v>
      </c>
      <c r="J98" s="47">
        <f t="shared" si="106"/>
        <v>171</v>
      </c>
      <c r="K98" s="47">
        <f t="shared" si="107"/>
        <v>167</v>
      </c>
      <c r="L98" s="47">
        <f t="shared" si="108"/>
        <v>164</v>
      </c>
      <c r="M98" s="47">
        <f t="shared" si="109"/>
        <v>161</v>
      </c>
      <c r="N98" s="909"/>
      <c r="O98" s="45"/>
      <c r="P98" s="45"/>
    </row>
    <row r="99" spans="1:16" s="10" customFormat="1" ht="15.75" hidden="1" thickBot="1" x14ac:dyDescent="0.25">
      <c r="A99" s="71" t="s">
        <v>397</v>
      </c>
      <c r="B99" s="1009" t="s">
        <v>399</v>
      </c>
      <c r="C99" s="1030" t="s">
        <v>401</v>
      </c>
      <c r="D99" s="341">
        <v>310</v>
      </c>
      <c r="E99" s="446">
        <f t="shared" si="78"/>
        <v>202</v>
      </c>
      <c r="F99" s="916">
        <f t="shared" si="79"/>
        <v>186</v>
      </c>
      <c r="G99" s="1055">
        <f t="shared" si="77"/>
        <v>186</v>
      </c>
      <c r="H99" s="64">
        <f t="shared" si="104"/>
        <v>180</v>
      </c>
      <c r="I99" s="47">
        <f t="shared" si="105"/>
        <v>174</v>
      </c>
      <c r="J99" s="47">
        <f t="shared" si="106"/>
        <v>171</v>
      </c>
      <c r="K99" s="47">
        <f t="shared" si="107"/>
        <v>167</v>
      </c>
      <c r="L99" s="47">
        <f t="shared" si="108"/>
        <v>164</v>
      </c>
      <c r="M99" s="47">
        <f t="shared" si="109"/>
        <v>161</v>
      </c>
      <c r="N99" s="909"/>
      <c r="O99" s="45"/>
      <c r="P99" s="45"/>
    </row>
    <row r="100" spans="1:16" s="10" customFormat="1" ht="15.75" hidden="1" thickBot="1" x14ac:dyDescent="0.25">
      <c r="A100" s="71" t="s">
        <v>398</v>
      </c>
      <c r="B100" s="1009" t="s">
        <v>400</v>
      </c>
      <c r="C100" s="1030" t="s">
        <v>401</v>
      </c>
      <c r="D100" s="341">
        <v>310</v>
      </c>
      <c r="E100" s="446">
        <f t="shared" si="78"/>
        <v>202</v>
      </c>
      <c r="F100" s="916">
        <f t="shared" si="79"/>
        <v>186</v>
      </c>
      <c r="G100" s="1055">
        <f t="shared" si="77"/>
        <v>186</v>
      </c>
      <c r="H100" s="64">
        <f t="shared" si="104"/>
        <v>180</v>
      </c>
      <c r="I100" s="47">
        <f t="shared" si="105"/>
        <v>174</v>
      </c>
      <c r="J100" s="47">
        <f t="shared" si="106"/>
        <v>171</v>
      </c>
      <c r="K100" s="47">
        <f t="shared" si="107"/>
        <v>167</v>
      </c>
      <c r="L100" s="47">
        <f t="shared" si="108"/>
        <v>164</v>
      </c>
      <c r="M100" s="47">
        <f t="shared" si="109"/>
        <v>161</v>
      </c>
      <c r="N100" s="909"/>
      <c r="O100" s="45"/>
      <c r="P100" s="45"/>
    </row>
    <row r="101" spans="1:16" s="10" customFormat="1" ht="15.75" thickBot="1" x14ac:dyDescent="0.25">
      <c r="A101" s="1574" t="s">
        <v>627</v>
      </c>
      <c r="B101" s="1575"/>
      <c r="C101" s="1033" t="s">
        <v>127</v>
      </c>
      <c r="D101" s="515" t="s">
        <v>101</v>
      </c>
      <c r="E101" s="921">
        <v>0.35</v>
      </c>
      <c r="F101" s="922">
        <v>0.4</v>
      </c>
      <c r="G101" s="553">
        <v>0.4</v>
      </c>
      <c r="H101" s="553">
        <v>0.42</v>
      </c>
      <c r="I101" s="554">
        <v>0.44</v>
      </c>
      <c r="J101" s="554">
        <v>0.45</v>
      </c>
      <c r="K101" s="554">
        <v>0.46</v>
      </c>
      <c r="L101" s="554">
        <v>0.47</v>
      </c>
      <c r="M101" s="555">
        <v>0.48</v>
      </c>
      <c r="N101" s="909"/>
      <c r="O101" s="45"/>
      <c r="P101" s="45"/>
    </row>
    <row r="102" spans="1:16" s="10" customFormat="1" ht="15" x14ac:dyDescent="0.2">
      <c r="A102" s="534" t="s">
        <v>805</v>
      </c>
      <c r="B102" s="1258" t="s">
        <v>806</v>
      </c>
      <c r="C102" s="1028" t="s">
        <v>128</v>
      </c>
      <c r="D102" s="341">
        <v>350</v>
      </c>
      <c r="E102" s="446">
        <f t="shared" si="78"/>
        <v>228</v>
      </c>
      <c r="F102" s="916">
        <f t="shared" si="79"/>
        <v>210</v>
      </c>
      <c r="G102" s="1055">
        <f t="shared" si="77"/>
        <v>210</v>
      </c>
      <c r="H102" s="81">
        <f t="shared" ref="H102:H111" si="110">ROUND(D102-D102*$H$5,0)</f>
        <v>203</v>
      </c>
      <c r="I102" s="61">
        <f t="shared" ref="I102:I111" si="111">ROUND(D102-D102*$I$5,0)</f>
        <v>196</v>
      </c>
      <c r="J102" s="61">
        <f t="shared" ref="J102:J111" si="112">ROUND(D102-D102*$J$5,0)</f>
        <v>193</v>
      </c>
      <c r="K102" s="61">
        <f t="shared" ref="K102:K111" si="113">ROUND(D102-D102*$K$5,0)</f>
        <v>189</v>
      </c>
      <c r="L102" s="61">
        <f t="shared" ref="L102:L111" si="114">ROUND(D102-D102*$L$5,0)</f>
        <v>186</v>
      </c>
      <c r="M102" s="61">
        <f t="shared" ref="M102:M111" si="115">ROUND(D102-D102*$M$5,0)</f>
        <v>182</v>
      </c>
      <c r="N102" s="909"/>
      <c r="O102" s="45"/>
      <c r="P102" s="45"/>
    </row>
    <row r="103" spans="1:16" s="10" customFormat="1" ht="15" hidden="1" x14ac:dyDescent="0.2">
      <c r="A103" s="535" t="s">
        <v>39</v>
      </c>
      <c r="B103" s="1012" t="s">
        <v>270</v>
      </c>
      <c r="C103" s="1030" t="s">
        <v>128</v>
      </c>
      <c r="D103" s="341">
        <v>350</v>
      </c>
      <c r="E103" s="682">
        <f t="shared" si="78"/>
        <v>228</v>
      </c>
      <c r="F103" s="923">
        <f t="shared" si="79"/>
        <v>210</v>
      </c>
      <c r="G103" s="1055">
        <f t="shared" si="77"/>
        <v>210</v>
      </c>
      <c r="H103" s="64">
        <f t="shared" si="110"/>
        <v>203</v>
      </c>
      <c r="I103" s="47">
        <f t="shared" si="111"/>
        <v>196</v>
      </c>
      <c r="J103" s="47">
        <f t="shared" si="112"/>
        <v>193</v>
      </c>
      <c r="K103" s="47">
        <f t="shared" si="113"/>
        <v>189</v>
      </c>
      <c r="L103" s="47">
        <f t="shared" si="114"/>
        <v>186</v>
      </c>
      <c r="M103" s="47">
        <f t="shared" si="115"/>
        <v>182</v>
      </c>
      <c r="N103" s="909"/>
      <c r="O103" s="45"/>
      <c r="P103" s="45"/>
    </row>
    <row r="104" spans="1:16" s="10" customFormat="1" ht="15" hidden="1" x14ac:dyDescent="0.2">
      <c r="A104" s="535" t="s">
        <v>40</v>
      </c>
      <c r="B104" s="1012" t="s">
        <v>271</v>
      </c>
      <c r="C104" s="1030" t="s">
        <v>128</v>
      </c>
      <c r="D104" s="341">
        <v>350</v>
      </c>
      <c r="E104" s="446">
        <f t="shared" si="78"/>
        <v>228</v>
      </c>
      <c r="F104" s="916">
        <f t="shared" si="79"/>
        <v>210</v>
      </c>
      <c r="G104" s="1055">
        <f t="shared" si="77"/>
        <v>210</v>
      </c>
      <c r="H104" s="64">
        <f t="shared" si="110"/>
        <v>203</v>
      </c>
      <c r="I104" s="47">
        <f t="shared" si="111"/>
        <v>196</v>
      </c>
      <c r="J104" s="47">
        <f t="shared" si="112"/>
        <v>193</v>
      </c>
      <c r="K104" s="47">
        <f t="shared" si="113"/>
        <v>189</v>
      </c>
      <c r="L104" s="47">
        <f t="shared" si="114"/>
        <v>186</v>
      </c>
      <c r="M104" s="47">
        <f t="shared" si="115"/>
        <v>182</v>
      </c>
      <c r="N104" s="909"/>
      <c r="O104" s="45"/>
      <c r="P104" s="45"/>
    </row>
    <row r="105" spans="1:16" s="10" customFormat="1" ht="15" hidden="1" x14ac:dyDescent="0.2">
      <c r="A105" s="536" t="s">
        <v>41</v>
      </c>
      <c r="B105" s="1012" t="s">
        <v>272</v>
      </c>
      <c r="C105" s="1030" t="s">
        <v>128</v>
      </c>
      <c r="D105" s="341">
        <v>350</v>
      </c>
      <c r="E105" s="446">
        <f t="shared" si="78"/>
        <v>228</v>
      </c>
      <c r="F105" s="916">
        <f t="shared" si="79"/>
        <v>210</v>
      </c>
      <c r="G105" s="1055">
        <f t="shared" si="77"/>
        <v>210</v>
      </c>
      <c r="H105" s="64">
        <f t="shared" si="110"/>
        <v>203</v>
      </c>
      <c r="I105" s="47">
        <f t="shared" si="111"/>
        <v>196</v>
      </c>
      <c r="J105" s="47">
        <f t="shared" si="112"/>
        <v>193</v>
      </c>
      <c r="K105" s="47">
        <f t="shared" si="113"/>
        <v>189</v>
      </c>
      <c r="L105" s="47">
        <f t="shared" si="114"/>
        <v>186</v>
      </c>
      <c r="M105" s="47">
        <f t="shared" si="115"/>
        <v>182</v>
      </c>
      <c r="N105" s="909"/>
      <c r="O105" s="45"/>
      <c r="P105" s="45"/>
    </row>
    <row r="106" spans="1:16" s="10" customFormat="1" ht="15" hidden="1" x14ac:dyDescent="0.2">
      <c r="A106" s="536" t="s">
        <v>42</v>
      </c>
      <c r="B106" s="1012" t="s">
        <v>403</v>
      </c>
      <c r="C106" s="1030" t="s">
        <v>128</v>
      </c>
      <c r="D106" s="341">
        <v>350</v>
      </c>
      <c r="E106" s="446">
        <f t="shared" si="78"/>
        <v>228</v>
      </c>
      <c r="F106" s="916">
        <f t="shared" si="79"/>
        <v>210</v>
      </c>
      <c r="G106" s="1055">
        <f t="shared" si="77"/>
        <v>210</v>
      </c>
      <c r="H106" s="64">
        <f t="shared" si="110"/>
        <v>203</v>
      </c>
      <c r="I106" s="47">
        <f t="shared" si="111"/>
        <v>196</v>
      </c>
      <c r="J106" s="47">
        <f t="shared" si="112"/>
        <v>193</v>
      </c>
      <c r="K106" s="47">
        <f t="shared" si="113"/>
        <v>189</v>
      </c>
      <c r="L106" s="47">
        <f t="shared" si="114"/>
        <v>186</v>
      </c>
      <c r="M106" s="47">
        <f t="shared" si="115"/>
        <v>182</v>
      </c>
      <c r="N106" s="909"/>
      <c r="O106" s="45"/>
      <c r="P106" s="45"/>
    </row>
    <row r="107" spans="1:16" s="10" customFormat="1" ht="15" hidden="1" x14ac:dyDescent="0.2">
      <c r="A107" s="536" t="s">
        <v>43</v>
      </c>
      <c r="B107" s="1012" t="s">
        <v>273</v>
      </c>
      <c r="C107" s="1030" t="s">
        <v>128</v>
      </c>
      <c r="D107" s="341">
        <v>350</v>
      </c>
      <c r="E107" s="446">
        <f t="shared" si="78"/>
        <v>228</v>
      </c>
      <c r="F107" s="916">
        <f t="shared" si="79"/>
        <v>210</v>
      </c>
      <c r="G107" s="1055">
        <f t="shared" si="77"/>
        <v>210</v>
      </c>
      <c r="H107" s="64">
        <f t="shared" si="110"/>
        <v>203</v>
      </c>
      <c r="I107" s="47">
        <f t="shared" si="111"/>
        <v>196</v>
      </c>
      <c r="J107" s="47">
        <f t="shared" si="112"/>
        <v>193</v>
      </c>
      <c r="K107" s="47">
        <f t="shared" si="113"/>
        <v>189</v>
      </c>
      <c r="L107" s="47">
        <f t="shared" si="114"/>
        <v>186</v>
      </c>
      <c r="M107" s="47">
        <f t="shared" si="115"/>
        <v>182</v>
      </c>
      <c r="N107" s="909"/>
      <c r="O107" s="45"/>
      <c r="P107" s="45"/>
    </row>
    <row r="108" spans="1:16" s="10" customFormat="1" ht="15" hidden="1" x14ac:dyDescent="0.2">
      <c r="A108" s="536" t="s">
        <v>44</v>
      </c>
      <c r="B108" s="1012" t="s">
        <v>274</v>
      </c>
      <c r="C108" s="1030" t="s">
        <v>128</v>
      </c>
      <c r="D108" s="341">
        <v>350</v>
      </c>
      <c r="E108" s="446">
        <f t="shared" si="78"/>
        <v>228</v>
      </c>
      <c r="F108" s="916">
        <f t="shared" si="79"/>
        <v>210</v>
      </c>
      <c r="G108" s="1055">
        <f t="shared" si="77"/>
        <v>210</v>
      </c>
      <c r="H108" s="64">
        <f t="shared" si="110"/>
        <v>203</v>
      </c>
      <c r="I108" s="47">
        <f t="shared" si="111"/>
        <v>196</v>
      </c>
      <c r="J108" s="47">
        <f t="shared" si="112"/>
        <v>193</v>
      </c>
      <c r="K108" s="47">
        <f t="shared" si="113"/>
        <v>189</v>
      </c>
      <c r="L108" s="47">
        <f t="shared" si="114"/>
        <v>186</v>
      </c>
      <c r="M108" s="47">
        <f t="shared" si="115"/>
        <v>182</v>
      </c>
      <c r="N108" s="909"/>
      <c r="O108" s="45"/>
      <c r="P108" s="45"/>
    </row>
    <row r="109" spans="1:16" s="10" customFormat="1" ht="15" hidden="1" x14ac:dyDescent="0.2">
      <c r="A109" s="536" t="s">
        <v>45</v>
      </c>
      <c r="B109" s="1012" t="s">
        <v>275</v>
      </c>
      <c r="C109" s="1030" t="s">
        <v>128</v>
      </c>
      <c r="D109" s="341">
        <v>350</v>
      </c>
      <c r="E109" s="446">
        <f t="shared" si="78"/>
        <v>228</v>
      </c>
      <c r="F109" s="916">
        <f t="shared" si="79"/>
        <v>210</v>
      </c>
      <c r="G109" s="1055">
        <f t="shared" si="77"/>
        <v>210</v>
      </c>
      <c r="H109" s="64">
        <f t="shared" si="110"/>
        <v>203</v>
      </c>
      <c r="I109" s="47">
        <f t="shared" si="111"/>
        <v>196</v>
      </c>
      <c r="J109" s="47">
        <f t="shared" si="112"/>
        <v>193</v>
      </c>
      <c r="K109" s="47">
        <f t="shared" si="113"/>
        <v>189</v>
      </c>
      <c r="L109" s="47">
        <f t="shared" si="114"/>
        <v>186</v>
      </c>
      <c r="M109" s="47">
        <f t="shared" si="115"/>
        <v>182</v>
      </c>
      <c r="N109" s="909"/>
      <c r="O109" s="45"/>
      <c r="P109" s="45"/>
    </row>
    <row r="110" spans="1:16" s="10" customFormat="1" ht="15" x14ac:dyDescent="0.2">
      <c r="A110" s="536" t="s">
        <v>46</v>
      </c>
      <c r="B110" s="1012" t="s">
        <v>276</v>
      </c>
      <c r="C110" s="1030" t="s">
        <v>128</v>
      </c>
      <c r="D110" s="341">
        <v>350</v>
      </c>
      <c r="E110" s="446">
        <f t="shared" si="78"/>
        <v>228</v>
      </c>
      <c r="F110" s="916">
        <f t="shared" si="79"/>
        <v>210</v>
      </c>
      <c r="G110" s="1055">
        <f t="shared" si="77"/>
        <v>210</v>
      </c>
      <c r="H110" s="64">
        <f t="shared" si="110"/>
        <v>203</v>
      </c>
      <c r="I110" s="47">
        <f t="shared" si="111"/>
        <v>196</v>
      </c>
      <c r="J110" s="47">
        <f t="shared" si="112"/>
        <v>193</v>
      </c>
      <c r="K110" s="47">
        <f t="shared" si="113"/>
        <v>189</v>
      </c>
      <c r="L110" s="47">
        <f t="shared" si="114"/>
        <v>186</v>
      </c>
      <c r="M110" s="47">
        <f t="shared" si="115"/>
        <v>182</v>
      </c>
      <c r="N110" s="909"/>
      <c r="O110" s="45"/>
      <c r="P110" s="45"/>
    </row>
    <row r="111" spans="1:16" s="10" customFormat="1" ht="15.75" thickBot="1" x14ac:dyDescent="0.25">
      <c r="A111" s="537" t="s">
        <v>47</v>
      </c>
      <c r="B111" s="1013" t="s">
        <v>277</v>
      </c>
      <c r="C111" s="1031" t="s">
        <v>128</v>
      </c>
      <c r="D111" s="341">
        <v>350</v>
      </c>
      <c r="E111" s="446">
        <f t="shared" si="78"/>
        <v>228</v>
      </c>
      <c r="F111" s="916">
        <f t="shared" si="79"/>
        <v>210</v>
      </c>
      <c r="G111" s="1055">
        <f t="shared" si="77"/>
        <v>210</v>
      </c>
      <c r="H111" s="82">
        <f t="shared" si="110"/>
        <v>203</v>
      </c>
      <c r="I111" s="60">
        <f t="shared" si="111"/>
        <v>196</v>
      </c>
      <c r="J111" s="60">
        <f t="shared" si="112"/>
        <v>193</v>
      </c>
      <c r="K111" s="60">
        <f t="shared" si="113"/>
        <v>189</v>
      </c>
      <c r="L111" s="60">
        <f t="shared" si="114"/>
        <v>186</v>
      </c>
      <c r="M111" s="60">
        <f t="shared" si="115"/>
        <v>182</v>
      </c>
      <c r="N111" s="909"/>
      <c r="O111" s="45"/>
      <c r="P111" s="45"/>
    </row>
    <row r="112" spans="1:16" s="10" customFormat="1" ht="15.75" thickBot="1" x14ac:dyDescent="0.25">
      <c r="A112" s="1590" t="s">
        <v>389</v>
      </c>
      <c r="B112" s="1591"/>
      <c r="C112" s="1034" t="s">
        <v>127</v>
      </c>
      <c r="D112" s="860"/>
      <c r="E112" s="1000">
        <v>0.35</v>
      </c>
      <c r="F112" s="1001">
        <v>0.4</v>
      </c>
      <c r="G112" s="553">
        <v>0.4</v>
      </c>
      <c r="H112" s="1002"/>
      <c r="I112" s="1003"/>
      <c r="J112" s="1003"/>
      <c r="K112" s="1003"/>
      <c r="L112" s="1003"/>
      <c r="M112" s="1001"/>
      <c r="N112" s="909"/>
      <c r="O112" s="45"/>
      <c r="P112" s="45"/>
    </row>
    <row r="113" spans="1:16" s="10" customFormat="1" ht="15.75" thickBot="1" x14ac:dyDescent="0.25">
      <c r="A113" s="538" t="s">
        <v>807</v>
      </c>
      <c r="B113" s="1011" t="s">
        <v>806</v>
      </c>
      <c r="C113" s="1028" t="s">
        <v>128</v>
      </c>
      <c r="D113" s="339">
        <v>780</v>
      </c>
      <c r="E113" s="446">
        <f t="shared" si="78"/>
        <v>507</v>
      </c>
      <c r="F113" s="916">
        <f t="shared" si="79"/>
        <v>468</v>
      </c>
      <c r="G113" s="1055">
        <f t="shared" si="77"/>
        <v>468</v>
      </c>
      <c r="H113" s="81">
        <f>ROUND(D113-D113*$H$5,0)</f>
        <v>452</v>
      </c>
      <c r="I113" s="61">
        <f t="shared" ref="I113:I122" si="116">ROUND(D113-D113*$I$5,0)</f>
        <v>437</v>
      </c>
      <c r="J113" s="61">
        <f t="shared" ref="J113:J122" si="117">ROUND(D113-D113*$J$5,0)</f>
        <v>429</v>
      </c>
      <c r="K113" s="61">
        <f t="shared" ref="K113:K122" si="118">ROUND(D113-D113*$K$5,0)</f>
        <v>421</v>
      </c>
      <c r="L113" s="61">
        <f t="shared" ref="L113:L122" si="119">ROUND(D113-D113*$L$5,0)</f>
        <v>413</v>
      </c>
      <c r="M113" s="61">
        <f t="shared" ref="M113:M122" si="120">ROUND(D113-D113*$M$5,0)</f>
        <v>406</v>
      </c>
      <c r="N113" s="909"/>
      <c r="O113" s="45"/>
      <c r="P113" s="45"/>
    </row>
    <row r="114" spans="1:16" s="10" customFormat="1" ht="15.75" hidden="1" thickBot="1" x14ac:dyDescent="0.25">
      <c r="A114" s="536" t="s">
        <v>49</v>
      </c>
      <c r="B114" s="1012" t="s">
        <v>270</v>
      </c>
      <c r="C114" s="1030" t="s">
        <v>128</v>
      </c>
      <c r="D114" s="339">
        <v>780</v>
      </c>
      <c r="E114" s="446">
        <f t="shared" si="78"/>
        <v>507</v>
      </c>
      <c r="F114" s="916">
        <f t="shared" si="79"/>
        <v>468</v>
      </c>
      <c r="G114" s="1055">
        <f t="shared" si="77"/>
        <v>468</v>
      </c>
      <c r="H114" s="64">
        <f t="shared" ref="H114:H122" si="121">ROUND(D114-D114*$H$5,0)</f>
        <v>452</v>
      </c>
      <c r="I114" s="47">
        <f t="shared" si="116"/>
        <v>437</v>
      </c>
      <c r="J114" s="47">
        <f t="shared" si="117"/>
        <v>429</v>
      </c>
      <c r="K114" s="47">
        <f t="shared" si="118"/>
        <v>421</v>
      </c>
      <c r="L114" s="47">
        <f t="shared" si="119"/>
        <v>413</v>
      </c>
      <c r="M114" s="47">
        <f t="shared" si="120"/>
        <v>406</v>
      </c>
      <c r="N114" s="909"/>
      <c r="O114" s="45"/>
      <c r="P114" s="45"/>
    </row>
    <row r="115" spans="1:16" s="10" customFormat="1" ht="15.75" hidden="1" thickBot="1" x14ac:dyDescent="0.25">
      <c r="A115" s="536" t="s">
        <v>50</v>
      </c>
      <c r="B115" s="1012" t="s">
        <v>279</v>
      </c>
      <c r="C115" s="1030" t="s">
        <v>128</v>
      </c>
      <c r="D115" s="339">
        <v>780</v>
      </c>
      <c r="E115" s="446">
        <f t="shared" si="78"/>
        <v>507</v>
      </c>
      <c r="F115" s="916">
        <f t="shared" si="79"/>
        <v>468</v>
      </c>
      <c r="G115" s="1055">
        <f t="shared" si="77"/>
        <v>468</v>
      </c>
      <c r="H115" s="64">
        <f t="shared" si="121"/>
        <v>452</v>
      </c>
      <c r="I115" s="47">
        <f t="shared" si="116"/>
        <v>437</v>
      </c>
      <c r="J115" s="47">
        <f t="shared" si="117"/>
        <v>429</v>
      </c>
      <c r="K115" s="47">
        <f t="shared" si="118"/>
        <v>421</v>
      </c>
      <c r="L115" s="47">
        <f t="shared" si="119"/>
        <v>413</v>
      </c>
      <c r="M115" s="47">
        <f t="shared" si="120"/>
        <v>406</v>
      </c>
      <c r="N115" s="909"/>
      <c r="O115" s="45"/>
      <c r="P115" s="45"/>
    </row>
    <row r="116" spans="1:16" s="10" customFormat="1" ht="15.75" hidden="1" thickBot="1" x14ac:dyDescent="0.25">
      <c r="A116" s="536" t="s">
        <v>51</v>
      </c>
      <c r="B116" s="1012" t="s">
        <v>272</v>
      </c>
      <c r="C116" s="1030" t="s">
        <v>128</v>
      </c>
      <c r="D116" s="339">
        <v>780</v>
      </c>
      <c r="E116" s="446">
        <f t="shared" si="78"/>
        <v>507</v>
      </c>
      <c r="F116" s="916">
        <f t="shared" si="79"/>
        <v>468</v>
      </c>
      <c r="G116" s="1055">
        <f t="shared" si="77"/>
        <v>468</v>
      </c>
      <c r="H116" s="64">
        <f t="shared" si="121"/>
        <v>452</v>
      </c>
      <c r="I116" s="47">
        <f t="shared" si="116"/>
        <v>437</v>
      </c>
      <c r="J116" s="47">
        <f t="shared" si="117"/>
        <v>429</v>
      </c>
      <c r="K116" s="47">
        <f t="shared" si="118"/>
        <v>421</v>
      </c>
      <c r="L116" s="47">
        <f t="shared" si="119"/>
        <v>413</v>
      </c>
      <c r="M116" s="47">
        <f t="shared" si="120"/>
        <v>406</v>
      </c>
      <c r="N116" s="909"/>
      <c r="O116" s="45"/>
      <c r="P116" s="45"/>
    </row>
    <row r="117" spans="1:16" s="10" customFormat="1" ht="15.75" hidden="1" thickBot="1" x14ac:dyDescent="0.25">
      <c r="A117" s="536" t="s">
        <v>52</v>
      </c>
      <c r="B117" s="1012" t="s">
        <v>403</v>
      </c>
      <c r="C117" s="1030" t="s">
        <v>128</v>
      </c>
      <c r="D117" s="339">
        <v>780</v>
      </c>
      <c r="E117" s="446">
        <f t="shared" si="78"/>
        <v>507</v>
      </c>
      <c r="F117" s="916">
        <f t="shared" si="79"/>
        <v>468</v>
      </c>
      <c r="G117" s="1055">
        <f t="shared" si="77"/>
        <v>468</v>
      </c>
      <c r="H117" s="64">
        <f t="shared" si="121"/>
        <v>452</v>
      </c>
      <c r="I117" s="47">
        <f t="shared" si="116"/>
        <v>437</v>
      </c>
      <c r="J117" s="47">
        <f t="shared" si="117"/>
        <v>429</v>
      </c>
      <c r="K117" s="47">
        <f t="shared" si="118"/>
        <v>421</v>
      </c>
      <c r="L117" s="47">
        <f t="shared" si="119"/>
        <v>413</v>
      </c>
      <c r="M117" s="47">
        <f t="shared" si="120"/>
        <v>406</v>
      </c>
      <c r="N117" s="909"/>
      <c r="O117" s="45"/>
      <c r="P117" s="45"/>
    </row>
    <row r="118" spans="1:16" s="10" customFormat="1" ht="15.75" hidden="1" thickBot="1" x14ac:dyDescent="0.25">
      <c r="A118" s="536" t="s">
        <v>53</v>
      </c>
      <c r="B118" s="1012" t="s">
        <v>273</v>
      </c>
      <c r="C118" s="1030" t="s">
        <v>128</v>
      </c>
      <c r="D118" s="339">
        <v>780</v>
      </c>
      <c r="E118" s="446">
        <f t="shared" si="78"/>
        <v>507</v>
      </c>
      <c r="F118" s="916">
        <f t="shared" si="79"/>
        <v>468</v>
      </c>
      <c r="G118" s="1055">
        <f t="shared" si="77"/>
        <v>468</v>
      </c>
      <c r="H118" s="64">
        <f t="shared" si="121"/>
        <v>452</v>
      </c>
      <c r="I118" s="47">
        <f t="shared" si="116"/>
        <v>437</v>
      </c>
      <c r="J118" s="47">
        <f t="shared" si="117"/>
        <v>429</v>
      </c>
      <c r="K118" s="47">
        <f t="shared" si="118"/>
        <v>421</v>
      </c>
      <c r="L118" s="47">
        <f t="shared" si="119"/>
        <v>413</v>
      </c>
      <c r="M118" s="47">
        <f t="shared" si="120"/>
        <v>406</v>
      </c>
      <c r="N118" s="909"/>
      <c r="O118" s="45"/>
      <c r="P118" s="45"/>
    </row>
    <row r="119" spans="1:16" s="10" customFormat="1" ht="15.75" hidden="1" thickBot="1" x14ac:dyDescent="0.25">
      <c r="A119" s="536" t="s">
        <v>54</v>
      </c>
      <c r="B119" s="1012" t="s">
        <v>280</v>
      </c>
      <c r="C119" s="1030" t="s">
        <v>128</v>
      </c>
      <c r="D119" s="339">
        <v>780</v>
      </c>
      <c r="E119" s="446">
        <f t="shared" si="78"/>
        <v>507</v>
      </c>
      <c r="F119" s="916">
        <f t="shared" si="79"/>
        <v>468</v>
      </c>
      <c r="G119" s="1055">
        <f t="shared" si="77"/>
        <v>468</v>
      </c>
      <c r="H119" s="64">
        <f t="shared" si="121"/>
        <v>452</v>
      </c>
      <c r="I119" s="47">
        <f t="shared" si="116"/>
        <v>437</v>
      </c>
      <c r="J119" s="47">
        <f t="shared" si="117"/>
        <v>429</v>
      </c>
      <c r="K119" s="47">
        <f t="shared" si="118"/>
        <v>421</v>
      </c>
      <c r="L119" s="47">
        <f t="shared" si="119"/>
        <v>413</v>
      </c>
      <c r="M119" s="47">
        <f t="shared" si="120"/>
        <v>406</v>
      </c>
      <c r="N119" s="909"/>
      <c r="O119" s="45"/>
      <c r="P119" s="45"/>
    </row>
    <row r="120" spans="1:16" s="10" customFormat="1" ht="15.75" hidden="1" thickBot="1" x14ac:dyDescent="0.25">
      <c r="A120" s="536" t="s">
        <v>55</v>
      </c>
      <c r="B120" s="1012" t="s">
        <v>281</v>
      </c>
      <c r="C120" s="1030" t="s">
        <v>128</v>
      </c>
      <c r="D120" s="339">
        <v>780</v>
      </c>
      <c r="E120" s="446">
        <f t="shared" si="78"/>
        <v>507</v>
      </c>
      <c r="F120" s="916">
        <f t="shared" si="79"/>
        <v>468</v>
      </c>
      <c r="G120" s="1055">
        <f t="shared" si="77"/>
        <v>468</v>
      </c>
      <c r="H120" s="64">
        <f t="shared" si="121"/>
        <v>452</v>
      </c>
      <c r="I120" s="47">
        <f t="shared" si="116"/>
        <v>437</v>
      </c>
      <c r="J120" s="47">
        <f t="shared" si="117"/>
        <v>429</v>
      </c>
      <c r="K120" s="47">
        <f t="shared" si="118"/>
        <v>421</v>
      </c>
      <c r="L120" s="47">
        <f t="shared" si="119"/>
        <v>413</v>
      </c>
      <c r="M120" s="47">
        <f t="shared" si="120"/>
        <v>406</v>
      </c>
      <c r="N120" s="909"/>
      <c r="O120" s="45"/>
      <c r="P120" s="45"/>
    </row>
    <row r="121" spans="1:16" s="10" customFormat="1" ht="15.75" hidden="1" thickBot="1" x14ac:dyDescent="0.25">
      <c r="A121" s="536" t="s">
        <v>56</v>
      </c>
      <c r="B121" s="1012" t="s">
        <v>282</v>
      </c>
      <c r="C121" s="1030" t="s">
        <v>128</v>
      </c>
      <c r="D121" s="339">
        <v>780</v>
      </c>
      <c r="E121" s="446">
        <f t="shared" si="78"/>
        <v>507</v>
      </c>
      <c r="F121" s="916">
        <f t="shared" si="79"/>
        <v>468</v>
      </c>
      <c r="G121" s="1055">
        <f t="shared" si="77"/>
        <v>468</v>
      </c>
      <c r="H121" s="64">
        <f t="shared" si="121"/>
        <v>452</v>
      </c>
      <c r="I121" s="47">
        <f t="shared" si="116"/>
        <v>437</v>
      </c>
      <c r="J121" s="47">
        <f t="shared" si="117"/>
        <v>429</v>
      </c>
      <c r="K121" s="47">
        <f t="shared" si="118"/>
        <v>421</v>
      </c>
      <c r="L121" s="47">
        <f t="shared" si="119"/>
        <v>413</v>
      </c>
      <c r="M121" s="47">
        <f t="shared" si="120"/>
        <v>406</v>
      </c>
      <c r="N121" s="909"/>
      <c r="O121" s="45"/>
      <c r="P121" s="45"/>
    </row>
    <row r="122" spans="1:16" s="10" customFormat="1" ht="15.75" hidden="1" thickBot="1" x14ac:dyDescent="0.25">
      <c r="A122" s="539" t="s">
        <v>57</v>
      </c>
      <c r="B122" s="1013" t="s">
        <v>283</v>
      </c>
      <c r="C122" s="1031" t="s">
        <v>128</v>
      </c>
      <c r="D122" s="339">
        <v>780</v>
      </c>
      <c r="E122" s="446">
        <f t="shared" si="78"/>
        <v>507</v>
      </c>
      <c r="F122" s="916">
        <f t="shared" si="79"/>
        <v>468</v>
      </c>
      <c r="G122" s="1055">
        <f t="shared" si="77"/>
        <v>468</v>
      </c>
      <c r="H122" s="82">
        <f t="shared" si="121"/>
        <v>452</v>
      </c>
      <c r="I122" s="60">
        <f t="shared" si="116"/>
        <v>437</v>
      </c>
      <c r="J122" s="60">
        <f t="shared" si="117"/>
        <v>429</v>
      </c>
      <c r="K122" s="60">
        <f t="shared" si="118"/>
        <v>421</v>
      </c>
      <c r="L122" s="60">
        <f t="shared" si="119"/>
        <v>413</v>
      </c>
      <c r="M122" s="60">
        <f t="shared" si="120"/>
        <v>406</v>
      </c>
      <c r="N122" s="909"/>
      <c r="O122" s="45"/>
      <c r="P122" s="45"/>
    </row>
    <row r="123" spans="1:16" s="10" customFormat="1" ht="15.75" hidden="1" thickBot="1" x14ac:dyDescent="0.25">
      <c r="A123" s="1594" t="s">
        <v>390</v>
      </c>
      <c r="B123" s="1595"/>
      <c r="C123" s="1035" t="s">
        <v>127</v>
      </c>
      <c r="D123" s="83" t="s">
        <v>101</v>
      </c>
      <c r="E123" s="924">
        <v>0.35</v>
      </c>
      <c r="F123" s="63">
        <v>0.4</v>
      </c>
      <c r="G123" s="1055" t="e">
        <f t="shared" si="77"/>
        <v>#VALUE!</v>
      </c>
      <c r="H123" s="80">
        <v>0.42</v>
      </c>
      <c r="I123" s="62">
        <v>0.44</v>
      </c>
      <c r="J123" s="62">
        <v>0.45</v>
      </c>
      <c r="K123" s="62">
        <v>0.46</v>
      </c>
      <c r="L123" s="62">
        <v>0.47</v>
      </c>
      <c r="M123" s="63">
        <v>0.48</v>
      </c>
      <c r="N123" s="909"/>
      <c r="O123" s="45"/>
      <c r="P123" s="45"/>
    </row>
    <row r="124" spans="1:16" s="10" customFormat="1" ht="15.75" hidden="1" thickBot="1" x14ac:dyDescent="0.25">
      <c r="A124" s="534" t="s">
        <v>746</v>
      </c>
      <c r="B124" s="1011"/>
      <c r="C124" s="1028" t="s">
        <v>128</v>
      </c>
      <c r="D124" s="341">
        <v>1890</v>
      </c>
      <c r="E124" s="446">
        <f t="shared" si="78"/>
        <v>1229</v>
      </c>
      <c r="F124" s="916">
        <f t="shared" si="79"/>
        <v>1134</v>
      </c>
      <c r="G124" s="1055">
        <f t="shared" si="77"/>
        <v>1134</v>
      </c>
      <c r="H124" s="81">
        <f t="shared" ref="H124:H129" si="122">ROUND(D124-D124*$H$5,0)</f>
        <v>1096</v>
      </c>
      <c r="I124" s="61">
        <f t="shared" ref="I124:I132" si="123">ROUND(D124-D124*$I$5,0)</f>
        <v>1058</v>
      </c>
      <c r="J124" s="61">
        <f t="shared" ref="J124:J132" si="124">ROUND(D124-D124*$J$5,0)</f>
        <v>1040</v>
      </c>
      <c r="K124" s="61">
        <f t="shared" ref="K124:K132" si="125">ROUND(D124-D124*$K$5,0)</f>
        <v>1021</v>
      </c>
      <c r="L124" s="61">
        <f t="shared" ref="L124:L132" si="126">ROUND(D124-D124*$L$5,0)</f>
        <v>1002</v>
      </c>
      <c r="M124" s="61">
        <f t="shared" ref="M124:M132" si="127">ROUND(D124-D124*$M$5,0)</f>
        <v>983</v>
      </c>
      <c r="N124" s="909"/>
      <c r="O124" s="45"/>
      <c r="P124" s="45"/>
    </row>
    <row r="125" spans="1:16" s="10" customFormat="1" ht="15.75" hidden="1" thickBot="1" x14ac:dyDescent="0.25">
      <c r="A125" s="535" t="s">
        <v>59</v>
      </c>
      <c r="B125" s="1012" t="s">
        <v>270</v>
      </c>
      <c r="C125" s="1030" t="s">
        <v>128</v>
      </c>
      <c r="D125" s="341">
        <v>1890</v>
      </c>
      <c r="E125" s="446">
        <f t="shared" si="78"/>
        <v>1229</v>
      </c>
      <c r="F125" s="916">
        <f t="shared" si="79"/>
        <v>1134</v>
      </c>
      <c r="G125" s="1055">
        <f t="shared" si="77"/>
        <v>1134</v>
      </c>
      <c r="H125" s="64">
        <f t="shared" si="122"/>
        <v>1096</v>
      </c>
      <c r="I125" s="47">
        <f t="shared" si="123"/>
        <v>1058</v>
      </c>
      <c r="J125" s="47">
        <f t="shared" si="124"/>
        <v>1040</v>
      </c>
      <c r="K125" s="47">
        <f t="shared" si="125"/>
        <v>1021</v>
      </c>
      <c r="L125" s="47">
        <f t="shared" si="126"/>
        <v>1002</v>
      </c>
      <c r="M125" s="47">
        <f t="shared" si="127"/>
        <v>983</v>
      </c>
      <c r="N125" s="909"/>
      <c r="O125" s="45"/>
      <c r="P125" s="45"/>
    </row>
    <row r="126" spans="1:16" s="10" customFormat="1" ht="15.75" hidden="1" thickBot="1" x14ac:dyDescent="0.25">
      <c r="A126" s="535" t="s">
        <v>60</v>
      </c>
      <c r="B126" s="1012" t="s">
        <v>279</v>
      </c>
      <c r="C126" s="1030" t="s">
        <v>128</v>
      </c>
      <c r="D126" s="341">
        <v>1890</v>
      </c>
      <c r="E126" s="446">
        <f t="shared" si="78"/>
        <v>1229</v>
      </c>
      <c r="F126" s="916">
        <f t="shared" si="79"/>
        <v>1134</v>
      </c>
      <c r="G126" s="1055">
        <f t="shared" si="77"/>
        <v>1134</v>
      </c>
      <c r="H126" s="64">
        <f t="shared" si="122"/>
        <v>1096</v>
      </c>
      <c r="I126" s="47">
        <f t="shared" si="123"/>
        <v>1058</v>
      </c>
      <c r="J126" s="47">
        <f t="shared" si="124"/>
        <v>1040</v>
      </c>
      <c r="K126" s="47">
        <f t="shared" si="125"/>
        <v>1021</v>
      </c>
      <c r="L126" s="47">
        <f t="shared" si="126"/>
        <v>1002</v>
      </c>
      <c r="M126" s="47">
        <f t="shared" si="127"/>
        <v>983</v>
      </c>
      <c r="N126" s="909"/>
      <c r="O126" s="45"/>
      <c r="P126" s="45"/>
    </row>
    <row r="127" spans="1:16" s="10" customFormat="1" ht="15.75" hidden="1" thickBot="1" x14ac:dyDescent="0.25">
      <c r="A127" s="539" t="s">
        <v>61</v>
      </c>
      <c r="B127" s="1013" t="s">
        <v>272</v>
      </c>
      <c r="C127" s="1031" t="s">
        <v>128</v>
      </c>
      <c r="D127" s="1004">
        <v>1890</v>
      </c>
      <c r="E127" s="447">
        <f t="shared" si="78"/>
        <v>1229</v>
      </c>
      <c r="F127" s="925">
        <f t="shared" si="79"/>
        <v>1134</v>
      </c>
      <c r="G127" s="1055">
        <f t="shared" si="77"/>
        <v>1134</v>
      </c>
      <c r="H127" s="82">
        <f t="shared" si="122"/>
        <v>1096</v>
      </c>
      <c r="I127" s="60">
        <f t="shared" si="123"/>
        <v>1058</v>
      </c>
      <c r="J127" s="60">
        <f t="shared" si="124"/>
        <v>1040</v>
      </c>
      <c r="K127" s="60">
        <f t="shared" si="125"/>
        <v>1021</v>
      </c>
      <c r="L127" s="60">
        <f t="shared" si="126"/>
        <v>1002</v>
      </c>
      <c r="M127" s="60">
        <f t="shared" si="127"/>
        <v>983</v>
      </c>
      <c r="N127" s="909"/>
      <c r="O127" s="45"/>
      <c r="P127" s="45"/>
    </row>
    <row r="128" spans="1:16" s="10" customFormat="1" ht="15.75" thickBot="1" x14ac:dyDescent="0.25">
      <c r="A128" s="558" t="s">
        <v>746</v>
      </c>
      <c r="B128" s="1014" t="s">
        <v>806</v>
      </c>
      <c r="C128" s="1036" t="s">
        <v>128</v>
      </c>
      <c r="D128" s="83">
        <v>1890</v>
      </c>
      <c r="E128" s="927">
        <f t="shared" si="78"/>
        <v>1229</v>
      </c>
      <c r="F128" s="928">
        <f t="shared" si="79"/>
        <v>1134</v>
      </c>
      <c r="G128" s="1055">
        <f>ROUND(D128-D128*$G$5,0)</f>
        <v>1134</v>
      </c>
      <c r="H128" s="529">
        <f t="shared" si="122"/>
        <v>1096</v>
      </c>
      <c r="I128" s="530">
        <f t="shared" si="123"/>
        <v>1058</v>
      </c>
      <c r="J128" s="530">
        <f t="shared" si="124"/>
        <v>1040</v>
      </c>
      <c r="K128" s="530">
        <f t="shared" si="125"/>
        <v>1021</v>
      </c>
      <c r="L128" s="530">
        <f t="shared" si="126"/>
        <v>1002</v>
      </c>
      <c r="M128" s="531">
        <f t="shared" si="127"/>
        <v>983</v>
      </c>
      <c r="N128" s="909"/>
      <c r="O128" s="45"/>
      <c r="P128" s="45"/>
    </row>
    <row r="129" spans="1:16" s="10" customFormat="1" ht="15.75" hidden="1" thickBot="1" x14ac:dyDescent="0.25">
      <c r="A129" s="534" t="s">
        <v>63</v>
      </c>
      <c r="B129" s="1011" t="s">
        <v>284</v>
      </c>
      <c r="C129" s="1028" t="s">
        <v>128</v>
      </c>
      <c r="D129" s="341">
        <v>1890</v>
      </c>
      <c r="E129" s="682">
        <f t="shared" si="78"/>
        <v>1229</v>
      </c>
      <c r="F129" s="923">
        <f t="shared" si="79"/>
        <v>1134</v>
      </c>
      <c r="G129" s="1055">
        <f t="shared" si="77"/>
        <v>1134</v>
      </c>
      <c r="H129" s="81">
        <f t="shared" si="122"/>
        <v>1096</v>
      </c>
      <c r="I129" s="983">
        <f t="shared" si="123"/>
        <v>1058</v>
      </c>
      <c r="J129" s="983">
        <f t="shared" si="124"/>
        <v>1040</v>
      </c>
      <c r="K129" s="983">
        <f t="shared" si="125"/>
        <v>1021</v>
      </c>
      <c r="L129" s="983">
        <f t="shared" si="126"/>
        <v>1002</v>
      </c>
      <c r="M129" s="983">
        <f t="shared" si="127"/>
        <v>983</v>
      </c>
      <c r="N129" s="909"/>
      <c r="O129" s="45"/>
      <c r="P129" s="45"/>
    </row>
    <row r="130" spans="1:16" s="10" customFormat="1" ht="15.75" hidden="1" thickBot="1" x14ac:dyDescent="0.25">
      <c r="A130" s="535" t="s">
        <v>64</v>
      </c>
      <c r="B130" s="1012" t="s">
        <v>285</v>
      </c>
      <c r="C130" s="1030" t="s">
        <v>128</v>
      </c>
      <c r="D130" s="341">
        <v>1890</v>
      </c>
      <c r="E130" s="446">
        <f t="shared" si="78"/>
        <v>1229</v>
      </c>
      <c r="F130" s="916">
        <f t="shared" si="79"/>
        <v>1134</v>
      </c>
      <c r="G130" s="1055">
        <f t="shared" si="77"/>
        <v>1134</v>
      </c>
      <c r="H130" s="64">
        <f t="shared" ref="H130:H211" si="128">ROUND(D130-D130*$H$5,0)</f>
        <v>1096</v>
      </c>
      <c r="I130" s="47">
        <f t="shared" si="123"/>
        <v>1058</v>
      </c>
      <c r="J130" s="47">
        <f t="shared" si="124"/>
        <v>1040</v>
      </c>
      <c r="K130" s="47">
        <f t="shared" si="125"/>
        <v>1021</v>
      </c>
      <c r="L130" s="47">
        <f t="shared" si="126"/>
        <v>1002</v>
      </c>
      <c r="M130" s="47">
        <f t="shared" si="127"/>
        <v>983</v>
      </c>
      <c r="N130" s="909"/>
      <c r="O130" s="45"/>
      <c r="P130" s="45"/>
    </row>
    <row r="131" spans="1:16" s="10" customFormat="1" ht="15.75" hidden="1" thickBot="1" x14ac:dyDescent="0.25">
      <c r="A131" s="535" t="s">
        <v>65</v>
      </c>
      <c r="B131" s="1012" t="s">
        <v>286</v>
      </c>
      <c r="C131" s="1030" t="s">
        <v>128</v>
      </c>
      <c r="D131" s="341">
        <v>1890</v>
      </c>
      <c r="E131" s="446">
        <f t="shared" si="78"/>
        <v>1229</v>
      </c>
      <c r="F131" s="916">
        <f t="shared" si="79"/>
        <v>1134</v>
      </c>
      <c r="G131" s="1055">
        <f t="shared" si="77"/>
        <v>1134</v>
      </c>
      <c r="H131" s="64">
        <f t="shared" si="128"/>
        <v>1096</v>
      </c>
      <c r="I131" s="47">
        <f t="shared" si="123"/>
        <v>1058</v>
      </c>
      <c r="J131" s="47">
        <f t="shared" si="124"/>
        <v>1040</v>
      </c>
      <c r="K131" s="47">
        <f t="shared" si="125"/>
        <v>1021</v>
      </c>
      <c r="L131" s="47">
        <f t="shared" si="126"/>
        <v>1002</v>
      </c>
      <c r="M131" s="47">
        <f t="shared" si="127"/>
        <v>983</v>
      </c>
      <c r="N131" s="909"/>
      <c r="O131" s="45"/>
      <c r="P131" s="45"/>
    </row>
    <row r="132" spans="1:16" s="10" customFormat="1" ht="15.75" hidden="1" thickBot="1" x14ac:dyDescent="0.25">
      <c r="A132" s="539" t="s">
        <v>66</v>
      </c>
      <c r="B132" s="1013" t="s">
        <v>287</v>
      </c>
      <c r="C132" s="1031" t="s">
        <v>128</v>
      </c>
      <c r="D132" s="341">
        <v>1890</v>
      </c>
      <c r="E132" s="446">
        <f t="shared" si="78"/>
        <v>1229</v>
      </c>
      <c r="F132" s="916">
        <f t="shared" si="79"/>
        <v>1134</v>
      </c>
      <c r="G132" s="1055">
        <f t="shared" si="77"/>
        <v>1134</v>
      </c>
      <c r="H132" s="82">
        <f t="shared" si="128"/>
        <v>1096</v>
      </c>
      <c r="I132" s="60">
        <f t="shared" si="123"/>
        <v>1058</v>
      </c>
      <c r="J132" s="60">
        <f t="shared" si="124"/>
        <v>1040</v>
      </c>
      <c r="K132" s="60">
        <f t="shared" si="125"/>
        <v>1021</v>
      </c>
      <c r="L132" s="60">
        <f t="shared" si="126"/>
        <v>1002</v>
      </c>
      <c r="M132" s="60">
        <f t="shared" si="127"/>
        <v>983</v>
      </c>
      <c r="N132" s="909"/>
      <c r="O132" s="45"/>
      <c r="P132" s="45"/>
    </row>
    <row r="133" spans="1:16" s="10" customFormat="1" ht="15.75" thickBot="1" x14ac:dyDescent="0.25">
      <c r="A133" s="1590" t="s">
        <v>629</v>
      </c>
      <c r="B133" s="1591"/>
      <c r="C133" s="1034" t="s">
        <v>127</v>
      </c>
      <c r="D133" s="860"/>
      <c r="E133" s="1000">
        <v>0.35</v>
      </c>
      <c r="F133" s="1001">
        <v>0.4</v>
      </c>
      <c r="G133" s="553">
        <v>0.4</v>
      </c>
      <c r="H133" s="1002"/>
      <c r="I133" s="1003"/>
      <c r="J133" s="1003"/>
      <c r="K133" s="1003"/>
      <c r="L133" s="1003"/>
      <c r="M133" s="1001"/>
      <c r="N133" s="909"/>
      <c r="O133" s="45"/>
      <c r="P133" s="45"/>
    </row>
    <row r="134" spans="1:16" s="10" customFormat="1" ht="15" x14ac:dyDescent="0.2">
      <c r="A134" s="534" t="s">
        <v>808</v>
      </c>
      <c r="B134" s="1011" t="s">
        <v>806</v>
      </c>
      <c r="C134" s="844" t="s">
        <v>129</v>
      </c>
      <c r="D134" s="1485">
        <v>290</v>
      </c>
      <c r="E134" s="1215">
        <f t="shared" si="78"/>
        <v>189</v>
      </c>
      <c r="F134" s="1216">
        <f t="shared" si="79"/>
        <v>174</v>
      </c>
      <c r="G134" s="1055">
        <f t="shared" si="77"/>
        <v>174</v>
      </c>
      <c r="H134" s="81">
        <f t="shared" si="128"/>
        <v>168</v>
      </c>
      <c r="I134" s="61">
        <f t="shared" ref="I134:I144" si="129">ROUND(D134-D134*$I$5,0)</f>
        <v>162</v>
      </c>
      <c r="J134" s="61">
        <f t="shared" ref="J134:J144" si="130">ROUND(D134-D134*$J$5,0)</f>
        <v>160</v>
      </c>
      <c r="K134" s="61">
        <f t="shared" ref="K134:K144" si="131">ROUND(D134-D134*$K$5,0)</f>
        <v>157</v>
      </c>
      <c r="L134" s="61">
        <f t="shared" ref="L134:L144" si="132">ROUND(D134-D134*$L$5,0)</f>
        <v>154</v>
      </c>
      <c r="M134" s="61">
        <f t="shared" ref="M134:M144" si="133">ROUND(D134-D134*$M$5,0)</f>
        <v>151</v>
      </c>
      <c r="N134" s="909"/>
      <c r="O134" s="45"/>
      <c r="P134" s="45"/>
    </row>
    <row r="135" spans="1:16" s="10" customFormat="1" ht="15" hidden="1" x14ac:dyDescent="0.2">
      <c r="A135" s="535" t="s">
        <v>67</v>
      </c>
      <c r="B135" s="1012" t="s">
        <v>288</v>
      </c>
      <c r="C135" s="1030" t="s">
        <v>129</v>
      </c>
      <c r="D135" s="1485">
        <v>290</v>
      </c>
      <c r="E135" s="1215">
        <f t="shared" si="78"/>
        <v>189</v>
      </c>
      <c r="F135" s="1216">
        <f t="shared" si="79"/>
        <v>174</v>
      </c>
      <c r="G135" s="1055">
        <f t="shared" ref="G135:G197" si="134">ROUND(D135-D135*$G$5,0)</f>
        <v>174</v>
      </c>
      <c r="H135" s="64">
        <f t="shared" si="128"/>
        <v>168</v>
      </c>
      <c r="I135" s="47">
        <f t="shared" si="129"/>
        <v>162</v>
      </c>
      <c r="J135" s="47">
        <f t="shared" si="130"/>
        <v>160</v>
      </c>
      <c r="K135" s="47">
        <f t="shared" si="131"/>
        <v>157</v>
      </c>
      <c r="L135" s="47">
        <f t="shared" si="132"/>
        <v>154</v>
      </c>
      <c r="M135" s="47">
        <f t="shared" si="133"/>
        <v>151</v>
      </c>
      <c r="N135" s="909"/>
      <c r="O135" s="45"/>
      <c r="P135" s="45"/>
    </row>
    <row r="136" spans="1:16" s="10" customFormat="1" ht="15" hidden="1" x14ac:dyDescent="0.2">
      <c r="A136" s="535" t="s">
        <v>68</v>
      </c>
      <c r="B136" s="1012" t="s">
        <v>289</v>
      </c>
      <c r="C136" s="1030" t="s">
        <v>129</v>
      </c>
      <c r="D136" s="1485">
        <v>290</v>
      </c>
      <c r="E136" s="1215">
        <f t="shared" si="78"/>
        <v>189</v>
      </c>
      <c r="F136" s="1216">
        <f t="shared" si="79"/>
        <v>174</v>
      </c>
      <c r="G136" s="1055">
        <f t="shared" si="134"/>
        <v>174</v>
      </c>
      <c r="H136" s="64">
        <f t="shared" si="128"/>
        <v>168</v>
      </c>
      <c r="I136" s="47">
        <f t="shared" si="129"/>
        <v>162</v>
      </c>
      <c r="J136" s="47">
        <f t="shared" si="130"/>
        <v>160</v>
      </c>
      <c r="K136" s="47">
        <f t="shared" si="131"/>
        <v>157</v>
      </c>
      <c r="L136" s="47">
        <f t="shared" si="132"/>
        <v>154</v>
      </c>
      <c r="M136" s="47">
        <f t="shared" si="133"/>
        <v>151</v>
      </c>
      <c r="N136" s="909"/>
      <c r="O136" s="45"/>
      <c r="P136" s="45"/>
    </row>
    <row r="137" spans="1:16" s="10" customFormat="1" ht="15" hidden="1" x14ac:dyDescent="0.2">
      <c r="A137" s="535" t="s">
        <v>69</v>
      </c>
      <c r="B137" s="1012" t="s">
        <v>290</v>
      </c>
      <c r="C137" s="1030" t="s">
        <v>129</v>
      </c>
      <c r="D137" s="1485">
        <v>290</v>
      </c>
      <c r="E137" s="1215">
        <f t="shared" ref="E137:E199" si="135">ROUND(D137-D137*$E$5,0)</f>
        <v>189</v>
      </c>
      <c r="F137" s="1216">
        <f t="shared" ref="F137:F199" si="136">ROUND(D137-D137*$F$5,0)</f>
        <v>174</v>
      </c>
      <c r="G137" s="1055">
        <f t="shared" si="134"/>
        <v>174</v>
      </c>
      <c r="H137" s="64">
        <f t="shared" si="128"/>
        <v>168</v>
      </c>
      <c r="I137" s="47">
        <f t="shared" si="129"/>
        <v>162</v>
      </c>
      <c r="J137" s="47">
        <f t="shared" si="130"/>
        <v>160</v>
      </c>
      <c r="K137" s="47">
        <f t="shared" si="131"/>
        <v>157</v>
      </c>
      <c r="L137" s="47">
        <f t="shared" si="132"/>
        <v>154</v>
      </c>
      <c r="M137" s="47">
        <f t="shared" si="133"/>
        <v>151</v>
      </c>
      <c r="N137" s="909"/>
      <c r="O137" s="45"/>
      <c r="P137" s="45"/>
    </row>
    <row r="138" spans="1:16" s="10" customFormat="1" ht="15" hidden="1" x14ac:dyDescent="0.2">
      <c r="A138" s="535" t="s">
        <v>70</v>
      </c>
      <c r="B138" s="1012" t="s">
        <v>291</v>
      </c>
      <c r="C138" s="1030" t="s">
        <v>129</v>
      </c>
      <c r="D138" s="1485">
        <v>290</v>
      </c>
      <c r="E138" s="1215">
        <f t="shared" si="135"/>
        <v>189</v>
      </c>
      <c r="F138" s="1216">
        <f t="shared" si="136"/>
        <v>174</v>
      </c>
      <c r="G138" s="1055">
        <f t="shared" si="134"/>
        <v>174</v>
      </c>
      <c r="H138" s="64">
        <f t="shared" si="128"/>
        <v>168</v>
      </c>
      <c r="I138" s="47">
        <f t="shared" si="129"/>
        <v>162</v>
      </c>
      <c r="J138" s="47">
        <f t="shared" si="130"/>
        <v>160</v>
      </c>
      <c r="K138" s="47">
        <f t="shared" si="131"/>
        <v>157</v>
      </c>
      <c r="L138" s="47">
        <f t="shared" si="132"/>
        <v>154</v>
      </c>
      <c r="M138" s="47">
        <f t="shared" si="133"/>
        <v>151</v>
      </c>
      <c r="N138" s="909"/>
      <c r="O138" s="45"/>
      <c r="P138" s="45"/>
    </row>
    <row r="139" spans="1:16" s="10" customFormat="1" ht="15" hidden="1" x14ac:dyDescent="0.2">
      <c r="A139" s="535" t="s">
        <v>71</v>
      </c>
      <c r="B139" s="1012" t="s">
        <v>292</v>
      </c>
      <c r="C139" s="842" t="s">
        <v>129</v>
      </c>
      <c r="D139" s="1485">
        <v>290</v>
      </c>
      <c r="E139" s="1215">
        <f t="shared" si="135"/>
        <v>189</v>
      </c>
      <c r="F139" s="1216">
        <f t="shared" si="136"/>
        <v>174</v>
      </c>
      <c r="G139" s="1055">
        <f t="shared" si="134"/>
        <v>174</v>
      </c>
      <c r="H139" s="64">
        <f t="shared" si="128"/>
        <v>168</v>
      </c>
      <c r="I139" s="47">
        <f t="shared" si="129"/>
        <v>162</v>
      </c>
      <c r="J139" s="47">
        <f t="shared" si="130"/>
        <v>160</v>
      </c>
      <c r="K139" s="47">
        <f t="shared" si="131"/>
        <v>157</v>
      </c>
      <c r="L139" s="47">
        <f t="shared" si="132"/>
        <v>154</v>
      </c>
      <c r="M139" s="47">
        <f t="shared" si="133"/>
        <v>151</v>
      </c>
      <c r="N139" s="909"/>
      <c r="O139" s="45"/>
      <c r="P139" s="45"/>
    </row>
    <row r="140" spans="1:16" s="10" customFormat="1" ht="15" hidden="1" x14ac:dyDescent="0.2">
      <c r="A140" s="535" t="s">
        <v>72</v>
      </c>
      <c r="B140" s="1012" t="s">
        <v>293</v>
      </c>
      <c r="C140" s="842" t="s">
        <v>129</v>
      </c>
      <c r="D140" s="1485">
        <v>290</v>
      </c>
      <c r="E140" s="1215">
        <f t="shared" si="135"/>
        <v>189</v>
      </c>
      <c r="F140" s="1216">
        <f t="shared" si="136"/>
        <v>174</v>
      </c>
      <c r="G140" s="1055">
        <f t="shared" si="134"/>
        <v>174</v>
      </c>
      <c r="H140" s="64">
        <f t="shared" si="128"/>
        <v>168</v>
      </c>
      <c r="I140" s="47">
        <f t="shared" si="129"/>
        <v>162</v>
      </c>
      <c r="J140" s="47">
        <f t="shared" si="130"/>
        <v>160</v>
      </c>
      <c r="K140" s="47">
        <f t="shared" si="131"/>
        <v>157</v>
      </c>
      <c r="L140" s="47">
        <f t="shared" si="132"/>
        <v>154</v>
      </c>
      <c r="M140" s="47">
        <f t="shared" si="133"/>
        <v>151</v>
      </c>
      <c r="N140" s="909"/>
      <c r="O140" s="45"/>
      <c r="P140" s="45"/>
    </row>
    <row r="141" spans="1:16" s="10" customFormat="1" ht="15" hidden="1" x14ac:dyDescent="0.2">
      <c r="A141" s="535" t="s">
        <v>73</v>
      </c>
      <c r="B141" s="1012" t="s">
        <v>294</v>
      </c>
      <c r="C141" s="842" t="s">
        <v>129</v>
      </c>
      <c r="D141" s="1485">
        <v>290</v>
      </c>
      <c r="E141" s="1215">
        <f t="shared" si="135"/>
        <v>189</v>
      </c>
      <c r="F141" s="1216">
        <f t="shared" si="136"/>
        <v>174</v>
      </c>
      <c r="G141" s="1055">
        <f t="shared" si="134"/>
        <v>174</v>
      </c>
      <c r="H141" s="64">
        <f t="shared" si="128"/>
        <v>168</v>
      </c>
      <c r="I141" s="47">
        <f t="shared" si="129"/>
        <v>162</v>
      </c>
      <c r="J141" s="47">
        <f t="shared" si="130"/>
        <v>160</v>
      </c>
      <c r="K141" s="47">
        <f t="shared" si="131"/>
        <v>157</v>
      </c>
      <c r="L141" s="47">
        <f t="shared" si="132"/>
        <v>154</v>
      </c>
      <c r="M141" s="47">
        <f t="shared" si="133"/>
        <v>151</v>
      </c>
      <c r="N141" s="909"/>
      <c r="O141" s="45"/>
      <c r="P141" s="45"/>
    </row>
    <row r="142" spans="1:16" s="10" customFormat="1" ht="15" hidden="1" x14ac:dyDescent="0.2">
      <c r="A142" s="535" t="s">
        <v>74</v>
      </c>
      <c r="B142" s="1012" t="s">
        <v>295</v>
      </c>
      <c r="C142" s="842" t="s">
        <v>129</v>
      </c>
      <c r="D142" s="1485">
        <v>290</v>
      </c>
      <c r="E142" s="1215">
        <f t="shared" si="135"/>
        <v>189</v>
      </c>
      <c r="F142" s="1216">
        <f t="shared" si="136"/>
        <v>174</v>
      </c>
      <c r="G142" s="1055">
        <f t="shared" si="134"/>
        <v>174</v>
      </c>
      <c r="H142" s="64">
        <f t="shared" si="128"/>
        <v>168</v>
      </c>
      <c r="I142" s="47">
        <f t="shared" si="129"/>
        <v>162</v>
      </c>
      <c r="J142" s="47">
        <f t="shared" si="130"/>
        <v>160</v>
      </c>
      <c r="K142" s="47">
        <f t="shared" si="131"/>
        <v>157</v>
      </c>
      <c r="L142" s="47">
        <f t="shared" si="132"/>
        <v>154</v>
      </c>
      <c r="M142" s="47">
        <f t="shared" si="133"/>
        <v>151</v>
      </c>
      <c r="N142" s="909"/>
      <c r="O142" s="45"/>
      <c r="P142" s="45"/>
    </row>
    <row r="143" spans="1:16" s="10" customFormat="1" ht="15" x14ac:dyDescent="0.2">
      <c r="A143" s="535" t="s">
        <v>75</v>
      </c>
      <c r="B143" s="1012" t="s">
        <v>297</v>
      </c>
      <c r="C143" s="842" t="s">
        <v>129</v>
      </c>
      <c r="D143" s="1485">
        <v>290</v>
      </c>
      <c r="E143" s="446">
        <f t="shared" si="135"/>
        <v>189</v>
      </c>
      <c r="F143" s="916">
        <f t="shared" si="136"/>
        <v>174</v>
      </c>
      <c r="G143" s="1055">
        <f t="shared" si="134"/>
        <v>174</v>
      </c>
      <c r="H143" s="64">
        <f t="shared" si="128"/>
        <v>168</v>
      </c>
      <c r="I143" s="47">
        <f t="shared" si="129"/>
        <v>162</v>
      </c>
      <c r="J143" s="47">
        <f t="shared" si="130"/>
        <v>160</v>
      </c>
      <c r="K143" s="47">
        <f t="shared" si="131"/>
        <v>157</v>
      </c>
      <c r="L143" s="47">
        <f t="shared" si="132"/>
        <v>154</v>
      </c>
      <c r="M143" s="47">
        <f t="shared" si="133"/>
        <v>151</v>
      </c>
      <c r="N143" s="909"/>
      <c r="O143" s="45"/>
      <c r="P143" s="45"/>
    </row>
    <row r="144" spans="1:16" s="10" customFormat="1" ht="15" x14ac:dyDescent="0.2">
      <c r="A144" s="539" t="s">
        <v>76</v>
      </c>
      <c r="B144" s="1013" t="s">
        <v>296</v>
      </c>
      <c r="C144" s="1037" t="s">
        <v>129</v>
      </c>
      <c r="D144" s="1485">
        <v>290</v>
      </c>
      <c r="E144" s="446">
        <f t="shared" si="135"/>
        <v>189</v>
      </c>
      <c r="F144" s="916">
        <f t="shared" si="136"/>
        <v>174</v>
      </c>
      <c r="G144" s="1055">
        <f t="shared" si="134"/>
        <v>174</v>
      </c>
      <c r="H144" s="82">
        <f t="shared" si="128"/>
        <v>168</v>
      </c>
      <c r="I144" s="60">
        <f t="shared" si="129"/>
        <v>162</v>
      </c>
      <c r="J144" s="60">
        <f t="shared" si="130"/>
        <v>160</v>
      </c>
      <c r="K144" s="60">
        <f t="shared" si="131"/>
        <v>157</v>
      </c>
      <c r="L144" s="60">
        <f t="shared" si="132"/>
        <v>154</v>
      </c>
      <c r="M144" s="60">
        <f t="shared" si="133"/>
        <v>151</v>
      </c>
      <c r="N144" s="909"/>
      <c r="O144" s="45"/>
      <c r="P144" s="45"/>
    </row>
    <row r="145" spans="1:16" s="10" customFormat="1" ht="15.75" thickBot="1" x14ac:dyDescent="0.25">
      <c r="A145" s="539" t="s">
        <v>879</v>
      </c>
      <c r="B145" s="1013" t="s">
        <v>880</v>
      </c>
      <c r="C145" s="1037" t="s">
        <v>130</v>
      </c>
      <c r="D145" s="1485">
        <v>590</v>
      </c>
      <c r="E145" s="446">
        <f t="shared" si="135"/>
        <v>384</v>
      </c>
      <c r="F145" s="916">
        <f t="shared" si="136"/>
        <v>354</v>
      </c>
      <c r="G145" s="1055">
        <f t="shared" si="134"/>
        <v>354</v>
      </c>
      <c r="H145" s="82">
        <f>ROUND(D145-D145*$H$5,0)</f>
        <v>342</v>
      </c>
      <c r="I145" s="60">
        <f>ROUND(D145-D145*$I$5,0)</f>
        <v>330</v>
      </c>
      <c r="J145" s="60">
        <f>ROUND(D145-D145*$J$5,0)</f>
        <v>325</v>
      </c>
      <c r="K145" s="60">
        <f>ROUND(D145-D145*$K$5,0)</f>
        <v>319</v>
      </c>
      <c r="L145" s="60">
        <f>ROUND(D145-D145*$L$5,0)</f>
        <v>313</v>
      </c>
      <c r="M145" s="60">
        <f>ROUND(D145-D145*$M$5,0)</f>
        <v>307</v>
      </c>
      <c r="N145" s="909"/>
      <c r="O145" s="45"/>
      <c r="P145" s="45"/>
    </row>
    <row r="146" spans="1:16" s="10" customFormat="1" ht="15.75" thickBot="1" x14ac:dyDescent="0.25">
      <c r="A146" s="1590" t="s">
        <v>404</v>
      </c>
      <c r="B146" s="1591"/>
      <c r="C146" s="1034" t="s">
        <v>127</v>
      </c>
      <c r="D146" s="860"/>
      <c r="E146" s="860"/>
      <c r="F146" s="860"/>
      <c r="G146" s="860"/>
      <c r="H146" s="860"/>
      <c r="I146" s="860"/>
      <c r="J146" s="1003"/>
      <c r="K146" s="1003"/>
      <c r="L146" s="1003"/>
      <c r="M146" s="1001"/>
      <c r="N146" s="909"/>
      <c r="O146" s="45"/>
      <c r="P146" s="45"/>
    </row>
    <row r="147" spans="1:16" s="10" customFormat="1" ht="15.75" thickBot="1" x14ac:dyDescent="0.25">
      <c r="A147" s="534" t="s">
        <v>745</v>
      </c>
      <c r="B147" s="1258" t="s">
        <v>806</v>
      </c>
      <c r="C147" s="1028" t="s">
        <v>129</v>
      </c>
      <c r="D147" s="1486">
        <v>290</v>
      </c>
      <c r="E147" s="446">
        <f t="shared" si="135"/>
        <v>189</v>
      </c>
      <c r="F147" s="916">
        <f t="shared" si="136"/>
        <v>174</v>
      </c>
      <c r="G147" s="1055">
        <f t="shared" si="134"/>
        <v>174</v>
      </c>
      <c r="H147" s="81">
        <f t="shared" si="128"/>
        <v>168</v>
      </c>
      <c r="I147" s="61">
        <f t="shared" ref="I147:I152" si="137">ROUND(D147-D147*$I$5,0)</f>
        <v>162</v>
      </c>
      <c r="J147" s="61">
        <f t="shared" ref="J147:J152" si="138">ROUND(D147-D147*$J$5,0)</f>
        <v>160</v>
      </c>
      <c r="K147" s="61">
        <f t="shared" ref="K147:K152" si="139">ROUND(D147-D147*$K$5,0)</f>
        <v>157</v>
      </c>
      <c r="L147" s="61">
        <f t="shared" ref="L147:L152" si="140">ROUND(D147-D147*$L$5,0)</f>
        <v>154</v>
      </c>
      <c r="M147" s="61">
        <f t="shared" ref="M147:M152" si="141">ROUND(D147-D147*$M$5,0)</f>
        <v>151</v>
      </c>
      <c r="N147" s="909"/>
      <c r="O147" s="45"/>
      <c r="P147" s="45"/>
    </row>
    <row r="148" spans="1:16" s="10" customFormat="1" ht="15" hidden="1" customHeight="1" x14ac:dyDescent="0.2">
      <c r="A148" s="535" t="s">
        <v>77</v>
      </c>
      <c r="B148" s="1012" t="s">
        <v>298</v>
      </c>
      <c r="C148" s="1030" t="s">
        <v>129</v>
      </c>
      <c r="D148" s="527">
        <v>290</v>
      </c>
      <c r="E148" s="446">
        <f t="shared" si="135"/>
        <v>189</v>
      </c>
      <c r="F148" s="916">
        <f t="shared" si="136"/>
        <v>174</v>
      </c>
      <c r="G148" s="1055">
        <f t="shared" si="134"/>
        <v>174</v>
      </c>
      <c r="H148" s="64">
        <f t="shared" si="128"/>
        <v>168</v>
      </c>
      <c r="I148" s="47">
        <f t="shared" si="137"/>
        <v>162</v>
      </c>
      <c r="J148" s="47">
        <f t="shared" si="138"/>
        <v>160</v>
      </c>
      <c r="K148" s="47">
        <f t="shared" si="139"/>
        <v>157</v>
      </c>
      <c r="L148" s="47">
        <f t="shared" si="140"/>
        <v>154</v>
      </c>
      <c r="M148" s="47">
        <f t="shared" si="141"/>
        <v>151</v>
      </c>
      <c r="N148" s="909"/>
      <c r="O148" s="45"/>
      <c r="P148" s="45"/>
    </row>
    <row r="149" spans="1:16" s="10" customFormat="1" ht="15" hidden="1" customHeight="1" x14ac:dyDescent="0.2">
      <c r="A149" s="535" t="s">
        <v>78</v>
      </c>
      <c r="B149" s="1012" t="s">
        <v>299</v>
      </c>
      <c r="C149" s="1030" t="s">
        <v>129</v>
      </c>
      <c r="D149" s="527">
        <v>290</v>
      </c>
      <c r="E149" s="446">
        <f t="shared" si="135"/>
        <v>189</v>
      </c>
      <c r="F149" s="916">
        <f t="shared" si="136"/>
        <v>174</v>
      </c>
      <c r="G149" s="1055">
        <f t="shared" si="134"/>
        <v>174</v>
      </c>
      <c r="H149" s="64">
        <f t="shared" si="128"/>
        <v>168</v>
      </c>
      <c r="I149" s="47">
        <f t="shared" si="137"/>
        <v>162</v>
      </c>
      <c r="J149" s="47">
        <f t="shared" si="138"/>
        <v>160</v>
      </c>
      <c r="K149" s="47">
        <f t="shared" si="139"/>
        <v>157</v>
      </c>
      <c r="L149" s="47">
        <f t="shared" si="140"/>
        <v>154</v>
      </c>
      <c r="M149" s="47">
        <f t="shared" si="141"/>
        <v>151</v>
      </c>
      <c r="N149" s="909"/>
      <c r="O149" s="45"/>
      <c r="P149" s="45"/>
    </row>
    <row r="150" spans="1:16" s="10" customFormat="1" ht="15" hidden="1" customHeight="1" x14ac:dyDescent="0.2">
      <c r="A150" s="535" t="s">
        <v>79</v>
      </c>
      <c r="B150" s="1012" t="s">
        <v>300</v>
      </c>
      <c r="C150" s="1030" t="s">
        <v>129</v>
      </c>
      <c r="D150" s="527">
        <v>290</v>
      </c>
      <c r="E150" s="446">
        <f t="shared" si="135"/>
        <v>189</v>
      </c>
      <c r="F150" s="916">
        <f t="shared" si="136"/>
        <v>174</v>
      </c>
      <c r="G150" s="1055">
        <f t="shared" si="134"/>
        <v>174</v>
      </c>
      <c r="H150" s="64">
        <f t="shared" si="128"/>
        <v>168</v>
      </c>
      <c r="I150" s="47">
        <f t="shared" si="137"/>
        <v>162</v>
      </c>
      <c r="J150" s="47">
        <f t="shared" si="138"/>
        <v>160</v>
      </c>
      <c r="K150" s="47">
        <f t="shared" si="139"/>
        <v>157</v>
      </c>
      <c r="L150" s="47">
        <f t="shared" si="140"/>
        <v>154</v>
      </c>
      <c r="M150" s="47">
        <f t="shared" si="141"/>
        <v>151</v>
      </c>
      <c r="N150" s="909"/>
      <c r="O150" s="45"/>
      <c r="P150" s="45"/>
    </row>
    <row r="151" spans="1:16" s="10" customFormat="1" ht="15" hidden="1" customHeight="1" x14ac:dyDescent="0.2">
      <c r="A151" s="535" t="s">
        <v>80</v>
      </c>
      <c r="B151" s="1012" t="s">
        <v>301</v>
      </c>
      <c r="C151" s="1030" t="s">
        <v>129</v>
      </c>
      <c r="D151" s="527">
        <v>290</v>
      </c>
      <c r="E151" s="446">
        <f t="shared" si="135"/>
        <v>189</v>
      </c>
      <c r="F151" s="916">
        <f t="shared" si="136"/>
        <v>174</v>
      </c>
      <c r="G151" s="1055">
        <f t="shared" si="134"/>
        <v>174</v>
      </c>
      <c r="H151" s="64">
        <f t="shared" si="128"/>
        <v>168</v>
      </c>
      <c r="I151" s="47">
        <f t="shared" si="137"/>
        <v>162</v>
      </c>
      <c r="J151" s="47">
        <f t="shared" si="138"/>
        <v>160</v>
      </c>
      <c r="K151" s="47">
        <f t="shared" si="139"/>
        <v>157</v>
      </c>
      <c r="L151" s="47">
        <f t="shared" si="140"/>
        <v>154</v>
      </c>
      <c r="M151" s="47">
        <f t="shared" si="141"/>
        <v>151</v>
      </c>
      <c r="N151" s="909"/>
      <c r="O151" s="45"/>
      <c r="P151" s="45"/>
    </row>
    <row r="152" spans="1:16" s="10" customFormat="1" ht="15.75" hidden="1" customHeight="1" thickBot="1" x14ac:dyDescent="0.25">
      <c r="A152" s="539" t="s">
        <v>81</v>
      </c>
      <c r="B152" s="1013" t="s">
        <v>302</v>
      </c>
      <c r="C152" s="1031" t="s">
        <v>129</v>
      </c>
      <c r="D152" s="528">
        <v>290</v>
      </c>
      <c r="E152" s="446">
        <f t="shared" si="135"/>
        <v>189</v>
      </c>
      <c r="F152" s="916">
        <f t="shared" si="136"/>
        <v>174</v>
      </c>
      <c r="G152" s="1055">
        <f t="shared" si="134"/>
        <v>174</v>
      </c>
      <c r="H152" s="82">
        <f t="shared" si="128"/>
        <v>168</v>
      </c>
      <c r="I152" s="60">
        <f t="shared" si="137"/>
        <v>162</v>
      </c>
      <c r="J152" s="60">
        <f t="shared" si="138"/>
        <v>160</v>
      </c>
      <c r="K152" s="60">
        <f t="shared" si="139"/>
        <v>157</v>
      </c>
      <c r="L152" s="60">
        <f t="shared" si="140"/>
        <v>154</v>
      </c>
      <c r="M152" s="60">
        <f t="shared" si="141"/>
        <v>151</v>
      </c>
      <c r="N152" s="909"/>
      <c r="O152" s="45"/>
      <c r="P152" s="45"/>
    </row>
    <row r="153" spans="1:16" s="10" customFormat="1" ht="15.75" thickBot="1" x14ac:dyDescent="0.25">
      <c r="A153" s="1590" t="s">
        <v>430</v>
      </c>
      <c r="B153" s="1591"/>
      <c r="C153" s="1034" t="s">
        <v>127</v>
      </c>
      <c r="D153" s="860"/>
      <c r="E153" s="860"/>
      <c r="F153" s="860"/>
      <c r="G153" s="860"/>
      <c r="H153" s="860"/>
      <c r="I153" s="860"/>
      <c r="J153" s="1003"/>
      <c r="K153" s="1003"/>
      <c r="L153" s="1003"/>
      <c r="M153" s="1001"/>
      <c r="N153" s="909"/>
      <c r="O153" s="45"/>
      <c r="P153" s="45"/>
    </row>
    <row r="154" spans="1:16" s="10" customFormat="1" ht="15.75" thickBot="1" x14ac:dyDescent="0.25">
      <c r="A154" s="535" t="s">
        <v>884</v>
      </c>
      <c r="B154" s="1258" t="s">
        <v>806</v>
      </c>
      <c r="C154" s="1028" t="s">
        <v>128</v>
      </c>
      <c r="D154" s="527">
        <v>290</v>
      </c>
      <c r="E154" s="446">
        <f t="shared" si="135"/>
        <v>189</v>
      </c>
      <c r="F154" s="916">
        <f t="shared" si="136"/>
        <v>174</v>
      </c>
      <c r="G154" s="1055">
        <f t="shared" si="134"/>
        <v>174</v>
      </c>
      <c r="H154" s="64">
        <f t="shared" ref="H154:H157" si="142">ROUND(D154-D154*$H$5,0)</f>
        <v>168</v>
      </c>
      <c r="I154" s="47">
        <f t="shared" ref="I154:I157" si="143">ROUND(D154-D154*$I$5,0)</f>
        <v>162</v>
      </c>
      <c r="J154" s="47">
        <f t="shared" ref="J154:J157" si="144">ROUND(D154-D154*$J$5,0)</f>
        <v>160</v>
      </c>
      <c r="K154" s="47">
        <f t="shared" ref="K154:K157" si="145">ROUND(D154-D154*$K$5,0)</f>
        <v>157</v>
      </c>
      <c r="L154" s="47">
        <f t="shared" ref="L154:L157" si="146">ROUND(D154-D154*$L$5,0)</f>
        <v>154</v>
      </c>
      <c r="M154" s="47">
        <f t="shared" ref="M154:M157" si="147">ROUND(D154-D154*$M$5,0)</f>
        <v>151</v>
      </c>
      <c r="N154" s="909"/>
      <c r="O154" s="45"/>
      <c r="P154" s="45"/>
    </row>
    <row r="155" spans="1:16" s="10" customFormat="1" ht="15.75" hidden="1" thickBot="1" x14ac:dyDescent="0.25">
      <c r="A155" s="535" t="s">
        <v>432</v>
      </c>
      <c r="B155" s="1012" t="s">
        <v>438</v>
      </c>
      <c r="C155" s="1028" t="s">
        <v>809</v>
      </c>
      <c r="D155" s="339">
        <v>290</v>
      </c>
      <c r="E155" s="446">
        <f t="shared" si="135"/>
        <v>189</v>
      </c>
      <c r="F155" s="916">
        <f t="shared" si="136"/>
        <v>174</v>
      </c>
      <c r="G155" s="1055">
        <f t="shared" si="134"/>
        <v>174</v>
      </c>
      <c r="H155" s="64">
        <f t="shared" si="142"/>
        <v>168</v>
      </c>
      <c r="I155" s="47">
        <f t="shared" si="143"/>
        <v>162</v>
      </c>
      <c r="J155" s="47">
        <f t="shared" si="144"/>
        <v>160</v>
      </c>
      <c r="K155" s="47">
        <f t="shared" si="145"/>
        <v>157</v>
      </c>
      <c r="L155" s="47">
        <f t="shared" si="146"/>
        <v>154</v>
      </c>
      <c r="M155" s="47">
        <f t="shared" si="147"/>
        <v>151</v>
      </c>
      <c r="N155" s="909"/>
      <c r="O155" s="45"/>
      <c r="P155" s="45"/>
    </row>
    <row r="156" spans="1:16" s="10" customFormat="1" ht="15.75" hidden="1" thickBot="1" x14ac:dyDescent="0.25">
      <c r="A156" s="535" t="s">
        <v>433</v>
      </c>
      <c r="B156" s="1012" t="s">
        <v>435</v>
      </c>
      <c r="C156" s="1028" t="s">
        <v>810</v>
      </c>
      <c r="D156" s="339">
        <v>290</v>
      </c>
      <c r="E156" s="446">
        <f t="shared" si="135"/>
        <v>189</v>
      </c>
      <c r="F156" s="916">
        <f t="shared" si="136"/>
        <v>174</v>
      </c>
      <c r="G156" s="1055">
        <f t="shared" si="134"/>
        <v>174</v>
      </c>
      <c r="H156" s="64">
        <f t="shared" si="142"/>
        <v>168</v>
      </c>
      <c r="I156" s="47">
        <f t="shared" si="143"/>
        <v>162</v>
      </c>
      <c r="J156" s="47">
        <f t="shared" si="144"/>
        <v>160</v>
      </c>
      <c r="K156" s="47">
        <f t="shared" si="145"/>
        <v>157</v>
      </c>
      <c r="L156" s="47">
        <f t="shared" si="146"/>
        <v>154</v>
      </c>
      <c r="M156" s="47">
        <f t="shared" si="147"/>
        <v>151</v>
      </c>
      <c r="N156" s="909"/>
      <c r="O156" s="45"/>
      <c r="P156" s="45"/>
    </row>
    <row r="157" spans="1:16" s="10" customFormat="1" ht="15.75" hidden="1" thickBot="1" x14ac:dyDescent="0.25">
      <c r="A157" s="539" t="s">
        <v>434</v>
      </c>
      <c r="B157" s="1013" t="s">
        <v>436</v>
      </c>
      <c r="C157" s="1028" t="s">
        <v>811</v>
      </c>
      <c r="D157" s="339">
        <v>290</v>
      </c>
      <c r="E157" s="446">
        <f t="shared" si="135"/>
        <v>189</v>
      </c>
      <c r="F157" s="916">
        <f t="shared" si="136"/>
        <v>174</v>
      </c>
      <c r="G157" s="1055">
        <f t="shared" si="134"/>
        <v>174</v>
      </c>
      <c r="H157" s="82">
        <f t="shared" si="142"/>
        <v>168</v>
      </c>
      <c r="I157" s="60">
        <f t="shared" si="143"/>
        <v>162</v>
      </c>
      <c r="J157" s="60">
        <f t="shared" si="144"/>
        <v>160</v>
      </c>
      <c r="K157" s="60">
        <f t="shared" si="145"/>
        <v>157</v>
      </c>
      <c r="L157" s="60">
        <f t="shared" si="146"/>
        <v>154</v>
      </c>
      <c r="M157" s="60">
        <f t="shared" si="147"/>
        <v>151</v>
      </c>
      <c r="N157" s="909"/>
      <c r="O157" s="45"/>
      <c r="P157" s="45"/>
    </row>
    <row r="158" spans="1:16" s="10" customFormat="1" ht="15.75" thickBot="1" x14ac:dyDescent="0.25">
      <c r="A158" s="1583" t="s">
        <v>305</v>
      </c>
      <c r="B158" s="1584"/>
      <c r="C158" s="1033" t="s">
        <v>258</v>
      </c>
      <c r="D158" s="515" t="s">
        <v>101</v>
      </c>
      <c r="E158" s="919">
        <v>0.35</v>
      </c>
      <c r="F158" s="920">
        <v>0.4</v>
      </c>
      <c r="G158" s="553">
        <v>0.4</v>
      </c>
      <c r="H158" s="553">
        <v>0.42</v>
      </c>
      <c r="I158" s="554">
        <v>0.44</v>
      </c>
      <c r="J158" s="554">
        <v>0.45</v>
      </c>
      <c r="K158" s="554">
        <v>0.46</v>
      </c>
      <c r="L158" s="554">
        <v>0.47</v>
      </c>
      <c r="M158" s="555">
        <v>0.48</v>
      </c>
      <c r="N158" s="909"/>
      <c r="O158" s="45"/>
      <c r="P158" s="45"/>
    </row>
    <row r="159" spans="1:16" s="10" customFormat="1" ht="15.75" hidden="1" thickBot="1" x14ac:dyDescent="0.25">
      <c r="A159" s="540" t="s">
        <v>634</v>
      </c>
      <c r="B159" s="1015" t="s">
        <v>303</v>
      </c>
      <c r="C159" s="1036" t="s">
        <v>130</v>
      </c>
      <c r="D159" s="519">
        <v>250</v>
      </c>
      <c r="E159" s="447">
        <f t="shared" si="135"/>
        <v>163</v>
      </c>
      <c r="F159" s="925">
        <f t="shared" si="136"/>
        <v>150</v>
      </c>
      <c r="G159" s="1055">
        <f>ROUND(D159-D159*$G$5,0)</f>
        <v>150</v>
      </c>
      <c r="H159" s="529">
        <f>ROUND(D159-D159*$H$5,0)</f>
        <v>145</v>
      </c>
      <c r="I159" s="530">
        <f>ROUND(D159-D159*$I$5,0)</f>
        <v>140</v>
      </c>
      <c r="J159" s="530">
        <f>ROUND(D159-D159*$J$5,0)</f>
        <v>138</v>
      </c>
      <c r="K159" s="530">
        <f>ROUND(D159-D159*$K$5,0)</f>
        <v>135</v>
      </c>
      <c r="L159" s="530">
        <f>ROUND(D159-D159*$L$5,0)</f>
        <v>133</v>
      </c>
      <c r="M159" s="531">
        <f>ROUND(D159-D159*$M$5,0)</f>
        <v>130</v>
      </c>
      <c r="N159" s="909"/>
      <c r="O159" s="45"/>
      <c r="P159" s="45"/>
    </row>
    <row r="160" spans="1:16" s="10" customFormat="1" ht="15.75" hidden="1" thickBot="1" x14ac:dyDescent="0.25">
      <c r="A160" s="563">
        <v>2023</v>
      </c>
      <c r="B160" s="1008" t="s">
        <v>304</v>
      </c>
      <c r="C160" s="1028" t="s">
        <v>124</v>
      </c>
      <c r="D160" s="338">
        <v>121.00000000000001</v>
      </c>
      <c r="E160" s="445">
        <f t="shared" si="135"/>
        <v>79</v>
      </c>
      <c r="F160" s="915">
        <f t="shared" si="136"/>
        <v>73</v>
      </c>
      <c r="G160" s="1055">
        <f t="shared" si="134"/>
        <v>73</v>
      </c>
      <c r="H160" s="137">
        <f>ROUND(D160-D160*$H$5,1)</f>
        <v>70.2</v>
      </c>
      <c r="I160" s="138">
        <f>ROUND(D160-D160*$I$5,1)</f>
        <v>67.8</v>
      </c>
      <c r="J160" s="138">
        <f>ROUND(D160-D160*$J$5,1)</f>
        <v>66.599999999999994</v>
      </c>
      <c r="K160" s="138">
        <f>ROUND(D160-D160*$K$5,1)</f>
        <v>65.3</v>
      </c>
      <c r="L160" s="138">
        <f>ROUND(D160-D160*$L$5,1)</f>
        <v>64.099999999999994</v>
      </c>
      <c r="M160" s="564">
        <f>ROUND(D160-D160*$M$5,1)</f>
        <v>62.9</v>
      </c>
      <c r="N160" s="909"/>
      <c r="O160" s="45"/>
      <c r="P160" s="45"/>
    </row>
    <row r="161" spans="1:21" s="10" customFormat="1" ht="15.75" hidden="1" thickBot="1" x14ac:dyDescent="0.25">
      <c r="A161" s="548">
        <v>2024</v>
      </c>
      <c r="B161" s="1009" t="s">
        <v>304</v>
      </c>
      <c r="C161" s="1030" t="s">
        <v>125</v>
      </c>
      <c r="D161" s="339">
        <v>110.00000000000001</v>
      </c>
      <c r="E161" s="446">
        <f t="shared" si="135"/>
        <v>72</v>
      </c>
      <c r="F161" s="916">
        <f t="shared" si="136"/>
        <v>66</v>
      </c>
      <c r="G161" s="1055">
        <f t="shared" si="134"/>
        <v>66</v>
      </c>
      <c r="H161" s="137">
        <f>ROUND(D161-D161*$H$5,1)</f>
        <v>63.8</v>
      </c>
      <c r="I161" s="138">
        <f>ROUND(D161-D161*$I$5,1)</f>
        <v>61.6</v>
      </c>
      <c r="J161" s="138">
        <f>ROUND(D161-D161*$J$5,1)</f>
        <v>60.5</v>
      </c>
      <c r="K161" s="138">
        <f>ROUND(D161-D161*$K$5,1)</f>
        <v>59.4</v>
      </c>
      <c r="L161" s="138">
        <f>ROUND(D161-D161*$L$5,1)</f>
        <v>58.3</v>
      </c>
      <c r="M161" s="564">
        <f>ROUND(D161-D161*$M$5,1)</f>
        <v>57.2</v>
      </c>
      <c r="N161" s="909"/>
      <c r="O161" s="45"/>
      <c r="P161" s="45"/>
    </row>
    <row r="162" spans="1:21" s="10" customFormat="1" ht="15.75" hidden="1" thickBot="1" x14ac:dyDescent="0.25">
      <c r="A162" s="565">
        <v>2025</v>
      </c>
      <c r="B162" s="1016" t="s">
        <v>304</v>
      </c>
      <c r="C162" s="1031" t="s">
        <v>126</v>
      </c>
      <c r="D162" s="552">
        <v>110</v>
      </c>
      <c r="E162" s="447">
        <f t="shared" si="135"/>
        <v>72</v>
      </c>
      <c r="F162" s="925">
        <f t="shared" si="136"/>
        <v>66</v>
      </c>
      <c r="G162" s="1055">
        <f t="shared" si="134"/>
        <v>66</v>
      </c>
      <c r="H162" s="1005">
        <f>ROUND(D162-D162*$H$5,1)</f>
        <v>63.8</v>
      </c>
      <c r="I162" s="1006">
        <f>ROUND(D162-D162*$I$5,1)</f>
        <v>61.6</v>
      </c>
      <c r="J162" s="1006">
        <f>ROUND(D162-D162*$J$5,1)</f>
        <v>60.5</v>
      </c>
      <c r="K162" s="1006">
        <f>ROUND(D162-D162*$K$5,1)</f>
        <v>59.4</v>
      </c>
      <c r="L162" s="1006">
        <f>ROUND(D162-D162*$L$5,1)</f>
        <v>58.3</v>
      </c>
      <c r="M162" s="1007">
        <f>ROUND(D162-D162*$M$5,1)</f>
        <v>57.2</v>
      </c>
      <c r="N162" s="909"/>
      <c r="O162" s="45"/>
      <c r="P162" s="45"/>
    </row>
    <row r="163" spans="1:21" s="10" customFormat="1" ht="15.75" thickBot="1" x14ac:dyDescent="0.25">
      <c r="A163" s="558">
        <v>130</v>
      </c>
      <c r="B163" s="1017" t="s">
        <v>679</v>
      </c>
      <c r="C163" s="1036"/>
      <c r="D163" s="83">
        <v>490</v>
      </c>
      <c r="E163" s="927">
        <f t="shared" si="135"/>
        <v>319</v>
      </c>
      <c r="F163" s="928">
        <f t="shared" si="136"/>
        <v>294</v>
      </c>
      <c r="G163" s="1055">
        <f t="shared" si="134"/>
        <v>294</v>
      </c>
      <c r="H163" s="529">
        <f t="shared" si="128"/>
        <v>284</v>
      </c>
      <c r="I163" s="530">
        <f t="shared" ref="I163:I169" si="148">ROUND(D163-D163*$I$5,0)</f>
        <v>274</v>
      </c>
      <c r="J163" s="530">
        <f t="shared" ref="J163:J169" si="149">ROUND(D163-D163*$J$5,0)</f>
        <v>270</v>
      </c>
      <c r="K163" s="530">
        <f t="shared" ref="K163:K169" si="150">ROUND(D163-D163*$K$5,0)</f>
        <v>265</v>
      </c>
      <c r="L163" s="530">
        <f t="shared" ref="L163:L169" si="151">ROUND(D163-D163*$L$5,0)</f>
        <v>260</v>
      </c>
      <c r="M163" s="531">
        <f t="shared" ref="M163:M169" si="152">ROUND(D163-D163*$M$5,0)</f>
        <v>255</v>
      </c>
      <c r="N163" s="909"/>
      <c r="O163" s="45"/>
      <c r="P163" s="45"/>
    </row>
    <row r="164" spans="1:21" s="10" customFormat="1" ht="15.75" thickBot="1" x14ac:dyDescent="0.25">
      <c r="A164" s="558" t="s">
        <v>744</v>
      </c>
      <c r="B164" s="1017" t="s">
        <v>743</v>
      </c>
      <c r="C164" s="1036"/>
      <c r="D164" s="83">
        <v>60</v>
      </c>
      <c r="E164" s="927">
        <f t="shared" si="135"/>
        <v>39</v>
      </c>
      <c r="F164" s="928">
        <f t="shared" si="136"/>
        <v>36</v>
      </c>
      <c r="G164" s="1055">
        <f t="shared" si="134"/>
        <v>36</v>
      </c>
      <c r="H164" s="559">
        <f>ROUND(D164-D164*$H$5,1)</f>
        <v>34.799999999999997</v>
      </c>
      <c r="I164" s="560">
        <f>ROUND(D164-D164*$I$5,1)</f>
        <v>33.6</v>
      </c>
      <c r="J164" s="560">
        <f>ROUND(D164-D164*$J$5,1)</f>
        <v>33</v>
      </c>
      <c r="K164" s="560">
        <f>ROUND(D164-D164*$K$5,1)</f>
        <v>32.4</v>
      </c>
      <c r="L164" s="560">
        <f>ROUND(D164-D164*$L$5,1)</f>
        <v>31.8</v>
      </c>
      <c r="M164" s="561">
        <f>ROUND(D164-D164*$M$5,1)</f>
        <v>31.2</v>
      </c>
      <c r="N164" s="909"/>
      <c r="O164" s="45"/>
      <c r="P164" s="45"/>
    </row>
    <row r="165" spans="1:21" s="10" customFormat="1" ht="15" x14ac:dyDescent="0.2">
      <c r="A165" s="547" t="s">
        <v>639</v>
      </c>
      <c r="B165" s="541" t="s">
        <v>636</v>
      </c>
      <c r="C165" s="873"/>
      <c r="D165" s="338">
        <v>638</v>
      </c>
      <c r="E165" s="682">
        <f t="shared" si="135"/>
        <v>415</v>
      </c>
      <c r="F165" s="923">
        <f t="shared" si="136"/>
        <v>383</v>
      </c>
      <c r="G165" s="1055">
        <f t="shared" si="134"/>
        <v>383</v>
      </c>
      <c r="H165" s="375">
        <f t="shared" si="128"/>
        <v>370</v>
      </c>
      <c r="I165" s="376">
        <f t="shared" si="148"/>
        <v>357</v>
      </c>
      <c r="J165" s="376">
        <f t="shared" si="149"/>
        <v>351</v>
      </c>
      <c r="K165" s="376">
        <f t="shared" si="150"/>
        <v>345</v>
      </c>
      <c r="L165" s="376">
        <f t="shared" si="151"/>
        <v>338</v>
      </c>
      <c r="M165" s="377">
        <f t="shared" si="152"/>
        <v>332</v>
      </c>
      <c r="N165" s="909"/>
      <c r="O165" s="45"/>
      <c r="P165" s="45"/>
    </row>
    <row r="166" spans="1:21" s="10" customFormat="1" ht="15" x14ac:dyDescent="0.2">
      <c r="A166" s="548" t="s">
        <v>641</v>
      </c>
      <c r="B166" s="542" t="s">
        <v>637</v>
      </c>
      <c r="C166" s="1030"/>
      <c r="D166" s="339">
        <v>451.00000000000006</v>
      </c>
      <c r="E166" s="446">
        <f t="shared" si="135"/>
        <v>293</v>
      </c>
      <c r="F166" s="916">
        <f t="shared" si="136"/>
        <v>271</v>
      </c>
      <c r="G166" s="1055">
        <f t="shared" si="134"/>
        <v>271</v>
      </c>
      <c r="H166" s="64">
        <f t="shared" si="128"/>
        <v>262</v>
      </c>
      <c r="I166" s="47">
        <f t="shared" si="148"/>
        <v>253</v>
      </c>
      <c r="J166" s="47">
        <f t="shared" si="149"/>
        <v>248</v>
      </c>
      <c r="K166" s="47">
        <f t="shared" si="150"/>
        <v>244</v>
      </c>
      <c r="L166" s="47">
        <f t="shared" si="151"/>
        <v>239</v>
      </c>
      <c r="M166" s="378">
        <f t="shared" si="152"/>
        <v>235</v>
      </c>
      <c r="N166" s="909"/>
      <c r="O166" s="45"/>
      <c r="P166" s="45"/>
    </row>
    <row r="167" spans="1:21" s="10" customFormat="1" ht="15.75" hidden="1" thickBot="1" x14ac:dyDescent="0.25">
      <c r="A167" s="549" t="s">
        <v>640</v>
      </c>
      <c r="B167" s="543" t="s">
        <v>638</v>
      </c>
      <c r="C167" s="1038"/>
      <c r="D167" s="340">
        <v>517</v>
      </c>
      <c r="E167" s="447">
        <f t="shared" si="135"/>
        <v>336</v>
      </c>
      <c r="F167" s="925">
        <f t="shared" si="136"/>
        <v>310</v>
      </c>
      <c r="G167" s="1055">
        <f t="shared" si="134"/>
        <v>310</v>
      </c>
      <c r="H167" s="379">
        <f t="shared" si="128"/>
        <v>300</v>
      </c>
      <c r="I167" s="380">
        <f>ROUND(D167-D167*$I$5,0)</f>
        <v>290</v>
      </c>
      <c r="J167" s="380">
        <f>ROUND(D167-D167*$J$5,0)</f>
        <v>284</v>
      </c>
      <c r="K167" s="380">
        <f>ROUND(D167-D167*$K$5,0)</f>
        <v>279</v>
      </c>
      <c r="L167" s="380">
        <f>ROUND(D167-D167*$L$5,0)</f>
        <v>274</v>
      </c>
      <c r="M167" s="381">
        <f>ROUND(D167-D167*$M$5,0)</f>
        <v>269</v>
      </c>
      <c r="N167" s="909"/>
      <c r="O167" s="45"/>
      <c r="P167" s="45"/>
    </row>
    <row r="168" spans="1:21" s="10" customFormat="1" ht="15.75" hidden="1" thickBot="1" x14ac:dyDescent="0.25">
      <c r="A168" s="558" t="s">
        <v>414</v>
      </c>
      <c r="B168" s="1017" t="s">
        <v>415</v>
      </c>
      <c r="C168" s="1036" t="s">
        <v>416</v>
      </c>
      <c r="D168" s="83">
        <v>1188</v>
      </c>
      <c r="E168" s="927">
        <f t="shared" si="135"/>
        <v>772</v>
      </c>
      <c r="F168" s="928">
        <f t="shared" si="136"/>
        <v>713</v>
      </c>
      <c r="G168" s="1055">
        <f t="shared" si="134"/>
        <v>713</v>
      </c>
      <c r="H168" s="529">
        <f>ROUND(D168-D168*$H$5,0)</f>
        <v>689</v>
      </c>
      <c r="I168" s="530">
        <f>ROUND(D168-D168*$I$5,0)</f>
        <v>665</v>
      </c>
      <c r="J168" s="530">
        <f>ROUND(D168-D168*$J$5,0)</f>
        <v>653</v>
      </c>
      <c r="K168" s="530">
        <f>ROUND(D168-D168*$K$5,0)</f>
        <v>642</v>
      </c>
      <c r="L168" s="530">
        <f>ROUND(D168-D168*$L$5,0)</f>
        <v>630</v>
      </c>
      <c r="M168" s="531">
        <f>ROUND(D168-D168*$M$5,0)</f>
        <v>618</v>
      </c>
      <c r="N168" s="909"/>
      <c r="T168" s="99"/>
      <c r="U168" s="99"/>
    </row>
    <row r="169" spans="1:21" s="10" customFormat="1" ht="15.75" hidden="1" thickBot="1" x14ac:dyDescent="0.25">
      <c r="A169" s="566">
        <v>2070</v>
      </c>
      <c r="B169" s="1018" t="s">
        <v>680</v>
      </c>
      <c r="C169" s="1039" t="s">
        <v>99</v>
      </c>
      <c r="D169" s="562">
        <v>726.00000000000011</v>
      </c>
      <c r="E169" s="682">
        <f t="shared" si="135"/>
        <v>472</v>
      </c>
      <c r="F169" s="923">
        <f t="shared" si="136"/>
        <v>436</v>
      </c>
      <c r="G169" s="1055">
        <f t="shared" si="134"/>
        <v>436</v>
      </c>
      <c r="H169" s="567">
        <f t="shared" si="128"/>
        <v>421</v>
      </c>
      <c r="I169" s="568">
        <f t="shared" si="148"/>
        <v>407</v>
      </c>
      <c r="J169" s="568">
        <f t="shared" si="149"/>
        <v>399</v>
      </c>
      <c r="K169" s="568">
        <f t="shared" si="150"/>
        <v>392</v>
      </c>
      <c r="L169" s="568">
        <f t="shared" si="151"/>
        <v>385</v>
      </c>
      <c r="M169" s="569">
        <f t="shared" si="152"/>
        <v>378</v>
      </c>
      <c r="N169" s="909"/>
      <c r="T169" s="94"/>
      <c r="U169" s="94"/>
    </row>
    <row r="170" spans="1:21" s="10" customFormat="1" ht="15.75" thickBot="1" x14ac:dyDescent="0.25">
      <c r="A170" s="1585" t="s">
        <v>131</v>
      </c>
      <c r="B170" s="1586"/>
      <c r="C170" s="384" t="s">
        <v>258</v>
      </c>
      <c r="D170" s="384" t="s">
        <v>101</v>
      </c>
      <c r="E170" s="929">
        <v>0.35</v>
      </c>
      <c r="F170" s="930">
        <v>0.4</v>
      </c>
      <c r="G170" s="373">
        <v>0.4</v>
      </c>
      <c r="H170" s="685">
        <v>0.42</v>
      </c>
      <c r="I170" s="686">
        <v>0.44</v>
      </c>
      <c r="J170" s="686">
        <v>0.45</v>
      </c>
      <c r="K170" s="686">
        <v>0.46</v>
      </c>
      <c r="L170" s="686">
        <v>0.47</v>
      </c>
      <c r="M170" s="686">
        <v>0.48</v>
      </c>
      <c r="N170" s="909"/>
      <c r="T170" s="98"/>
      <c r="U170" s="98"/>
    </row>
    <row r="171" spans="1:21" s="10" customFormat="1" ht="15" x14ac:dyDescent="0.2">
      <c r="A171" s="1596" t="s">
        <v>675</v>
      </c>
      <c r="B171" s="1019" t="s">
        <v>517</v>
      </c>
      <c r="C171" s="1040" t="s">
        <v>671</v>
      </c>
      <c r="D171" s="621">
        <v>1169</v>
      </c>
      <c r="E171" s="445">
        <f t="shared" si="135"/>
        <v>760</v>
      </c>
      <c r="F171" s="915">
        <f t="shared" si="136"/>
        <v>701</v>
      </c>
      <c r="G171" s="623">
        <f t="shared" si="134"/>
        <v>701</v>
      </c>
      <c r="H171" s="622">
        <f t="shared" si="128"/>
        <v>678</v>
      </c>
      <c r="I171" s="623">
        <f t="shared" ref="I171:I192" si="153">ROUND(D171-D171*$I$5,0)</f>
        <v>655</v>
      </c>
      <c r="J171" s="623">
        <f t="shared" ref="J171:J192" si="154">ROUND(D171-D171*$J$5,0)</f>
        <v>643</v>
      </c>
      <c r="K171" s="623">
        <f t="shared" ref="K171:K192" si="155">ROUND(D171-D171*$K$5,0)</f>
        <v>631</v>
      </c>
      <c r="L171" s="623">
        <f t="shared" ref="L171:L192" si="156">ROUND(D171-D171*$L$5,0)</f>
        <v>620</v>
      </c>
      <c r="M171" s="624">
        <f t="shared" ref="M171:M192" si="157">ROUND(D171-D171*$M$5,0)</f>
        <v>608</v>
      </c>
      <c r="N171" s="909"/>
      <c r="O171" s="905" t="s">
        <v>325</v>
      </c>
      <c r="P171" s="510"/>
      <c r="Q171" s="92"/>
      <c r="R171" s="92"/>
      <c r="S171" s="93"/>
    </row>
    <row r="172" spans="1:21" s="10" customFormat="1" ht="15" x14ac:dyDescent="0.2">
      <c r="A172" s="1597"/>
      <c r="B172" s="1020" t="s">
        <v>306</v>
      </c>
      <c r="C172" s="1041" t="s">
        <v>672</v>
      </c>
      <c r="D172" s="368">
        <v>1210</v>
      </c>
      <c r="E172" s="446">
        <f t="shared" si="135"/>
        <v>787</v>
      </c>
      <c r="F172" s="916">
        <f t="shared" si="136"/>
        <v>726</v>
      </c>
      <c r="G172" s="370">
        <f t="shared" si="134"/>
        <v>726</v>
      </c>
      <c r="H172" s="369">
        <f t="shared" ref="H172" si="158">ROUND(D172-D172*$H$5,0)</f>
        <v>702</v>
      </c>
      <c r="I172" s="370">
        <f t="shared" ref="I172" si="159">ROUND(D172-D172*$I$5,0)</f>
        <v>678</v>
      </c>
      <c r="J172" s="370">
        <f t="shared" ref="J172" si="160">ROUND(D172-D172*$J$5,0)</f>
        <v>666</v>
      </c>
      <c r="K172" s="370">
        <f t="shared" ref="K172" si="161">ROUND(D172-D172*$K$5,0)</f>
        <v>653</v>
      </c>
      <c r="L172" s="370">
        <f t="shared" ref="L172" si="162">ROUND(D172-D172*$L$5,0)</f>
        <v>641</v>
      </c>
      <c r="M172" s="625">
        <f t="shared" ref="M172" si="163">ROUND(D172-D172*$M$5,0)</f>
        <v>629</v>
      </c>
      <c r="N172" s="909"/>
      <c r="O172" s="904" t="s">
        <v>326</v>
      </c>
      <c r="P172" s="1245"/>
      <c r="Q172" s="1246"/>
      <c r="R172" s="1246"/>
      <c r="S172" s="95"/>
    </row>
    <row r="173" spans="1:21" s="10" customFormat="1" ht="15" x14ac:dyDescent="0.2">
      <c r="A173" s="1597"/>
      <c r="B173" s="1020"/>
      <c r="C173" s="1041" t="s">
        <v>673</v>
      </c>
      <c r="D173" s="368">
        <v>1298</v>
      </c>
      <c r="E173" s="446">
        <f t="shared" si="135"/>
        <v>844</v>
      </c>
      <c r="F173" s="916">
        <f t="shared" si="136"/>
        <v>779</v>
      </c>
      <c r="G173" s="370">
        <f t="shared" si="134"/>
        <v>779</v>
      </c>
      <c r="H173" s="369">
        <f t="shared" ref="H173" si="164">ROUND(D173-D173*$H$5,0)</f>
        <v>753</v>
      </c>
      <c r="I173" s="370">
        <f t="shared" ref="I173" si="165">ROUND(D173-D173*$I$5,0)</f>
        <v>727</v>
      </c>
      <c r="J173" s="370">
        <f t="shared" ref="J173" si="166">ROUND(D173-D173*$J$5,0)</f>
        <v>714</v>
      </c>
      <c r="K173" s="370">
        <f t="shared" ref="K173" si="167">ROUND(D173-D173*$K$5,0)</f>
        <v>701</v>
      </c>
      <c r="L173" s="370">
        <f t="shared" ref="L173" si="168">ROUND(D173-D173*$L$5,0)</f>
        <v>688</v>
      </c>
      <c r="M173" s="625">
        <f t="shared" ref="M173" si="169">ROUND(D173-D173*$M$5,0)</f>
        <v>675</v>
      </c>
      <c r="N173" s="909"/>
      <c r="O173" s="1425" t="s">
        <v>190</v>
      </c>
      <c r="P173" s="458"/>
      <c r="Q173" s="458"/>
      <c r="R173" s="458"/>
      <c r="S173" s="459"/>
    </row>
    <row r="174" spans="1:21" s="10" customFormat="1" ht="15.75" thickBot="1" x14ac:dyDescent="0.25">
      <c r="A174" s="1598"/>
      <c r="B174" s="1021" t="s">
        <v>307</v>
      </c>
      <c r="C174" s="1042" t="s">
        <v>674</v>
      </c>
      <c r="D174" s="627">
        <v>1348</v>
      </c>
      <c r="E174" s="448">
        <f t="shared" si="135"/>
        <v>876</v>
      </c>
      <c r="F174" s="926">
        <f t="shared" si="136"/>
        <v>809</v>
      </c>
      <c r="G174" s="370">
        <f t="shared" si="134"/>
        <v>809</v>
      </c>
      <c r="H174" s="628">
        <f t="shared" si="128"/>
        <v>782</v>
      </c>
      <c r="I174" s="629">
        <f t="shared" si="153"/>
        <v>755</v>
      </c>
      <c r="J174" s="629">
        <f t="shared" si="154"/>
        <v>741</v>
      </c>
      <c r="K174" s="629">
        <f t="shared" si="155"/>
        <v>728</v>
      </c>
      <c r="L174" s="629">
        <f t="shared" si="156"/>
        <v>714</v>
      </c>
      <c r="M174" s="630">
        <f t="shared" si="157"/>
        <v>701</v>
      </c>
      <c r="N174" s="909"/>
      <c r="O174" s="45"/>
      <c r="P174" s="45"/>
      <c r="T174" s="58"/>
      <c r="U174" s="58"/>
    </row>
    <row r="175" spans="1:21" s="10" customFormat="1" ht="14.45" customHeight="1" x14ac:dyDescent="0.2">
      <c r="A175" s="1596" t="s">
        <v>676</v>
      </c>
      <c r="B175" s="1019"/>
      <c r="C175" s="1040" t="s">
        <v>671</v>
      </c>
      <c r="D175" s="621">
        <v>1338</v>
      </c>
      <c r="E175" s="682">
        <f t="shared" si="135"/>
        <v>870</v>
      </c>
      <c r="F175" s="923">
        <f t="shared" si="136"/>
        <v>803</v>
      </c>
      <c r="G175" s="370">
        <f t="shared" si="134"/>
        <v>803</v>
      </c>
      <c r="H175" s="622">
        <f t="shared" ref="H175:H178" si="170">ROUND(D175-D175*$H$5,0)</f>
        <v>776</v>
      </c>
      <c r="I175" s="623">
        <f t="shared" ref="I175:I178" si="171">ROUND(D175-D175*$I$5,0)</f>
        <v>749</v>
      </c>
      <c r="J175" s="623">
        <f t="shared" ref="J175:J178" si="172">ROUND(D175-D175*$J$5,0)</f>
        <v>736</v>
      </c>
      <c r="K175" s="623">
        <f t="shared" ref="K175:K178" si="173">ROUND(D175-D175*$K$5,0)</f>
        <v>723</v>
      </c>
      <c r="L175" s="623">
        <f t="shared" ref="L175:L178" si="174">ROUND(D175-D175*$L$5,0)</f>
        <v>709</v>
      </c>
      <c r="M175" s="624">
        <f t="shared" ref="M175:M178" si="175">ROUND(D175-D175*$M$5,0)</f>
        <v>696</v>
      </c>
      <c r="N175" s="909"/>
      <c r="O175" s="45"/>
      <c r="P175" s="45"/>
      <c r="T175" s="58"/>
      <c r="U175" s="58"/>
    </row>
    <row r="176" spans="1:21" s="10" customFormat="1" ht="14.45" customHeight="1" x14ac:dyDescent="0.2">
      <c r="A176" s="1597"/>
      <c r="B176" s="1020" t="s">
        <v>306</v>
      </c>
      <c r="C176" s="1041" t="s">
        <v>672</v>
      </c>
      <c r="D176" s="368">
        <v>1378</v>
      </c>
      <c r="E176" s="446">
        <f t="shared" si="135"/>
        <v>896</v>
      </c>
      <c r="F176" s="916">
        <f t="shared" si="136"/>
        <v>827</v>
      </c>
      <c r="G176" s="370">
        <f t="shared" si="134"/>
        <v>827</v>
      </c>
      <c r="H176" s="369">
        <f t="shared" si="170"/>
        <v>799</v>
      </c>
      <c r="I176" s="370">
        <f t="shared" si="171"/>
        <v>772</v>
      </c>
      <c r="J176" s="370">
        <f t="shared" si="172"/>
        <v>758</v>
      </c>
      <c r="K176" s="370">
        <f t="shared" si="173"/>
        <v>744</v>
      </c>
      <c r="L176" s="370">
        <f t="shared" si="174"/>
        <v>730</v>
      </c>
      <c r="M176" s="625">
        <f t="shared" si="175"/>
        <v>717</v>
      </c>
      <c r="N176" s="909"/>
      <c r="O176" s="45"/>
      <c r="P176" s="45"/>
      <c r="T176" s="58"/>
      <c r="U176" s="58"/>
    </row>
    <row r="177" spans="1:21" s="10" customFormat="1" ht="15" x14ac:dyDescent="0.2">
      <c r="A177" s="1597"/>
      <c r="B177" s="1020"/>
      <c r="C177" s="1041" t="s">
        <v>673</v>
      </c>
      <c r="D177" s="368">
        <v>1478</v>
      </c>
      <c r="E177" s="446">
        <f t="shared" si="135"/>
        <v>961</v>
      </c>
      <c r="F177" s="916">
        <f t="shared" si="136"/>
        <v>887</v>
      </c>
      <c r="G177" s="370">
        <f t="shared" si="134"/>
        <v>887</v>
      </c>
      <c r="H177" s="369">
        <f t="shared" si="170"/>
        <v>857</v>
      </c>
      <c r="I177" s="370">
        <f t="shared" si="171"/>
        <v>828</v>
      </c>
      <c r="J177" s="370">
        <f t="shared" si="172"/>
        <v>813</v>
      </c>
      <c r="K177" s="370">
        <f t="shared" si="173"/>
        <v>798</v>
      </c>
      <c r="L177" s="370">
        <f t="shared" si="174"/>
        <v>783</v>
      </c>
      <c r="M177" s="625">
        <f t="shared" si="175"/>
        <v>769</v>
      </c>
      <c r="N177" s="909"/>
      <c r="O177" s="45"/>
      <c r="P177" s="45"/>
      <c r="T177" s="58"/>
      <c r="U177" s="58"/>
    </row>
    <row r="178" spans="1:21" s="10" customFormat="1" ht="14.45" customHeight="1" thickBot="1" x14ac:dyDescent="0.25">
      <c r="A178" s="1598"/>
      <c r="B178" s="1021" t="s">
        <v>307</v>
      </c>
      <c r="C178" s="1042" t="s">
        <v>674</v>
      </c>
      <c r="D178" s="627">
        <v>1478</v>
      </c>
      <c r="E178" s="448">
        <f t="shared" si="135"/>
        <v>961</v>
      </c>
      <c r="F178" s="926">
        <f t="shared" si="136"/>
        <v>887</v>
      </c>
      <c r="G178" s="629">
        <f t="shared" si="134"/>
        <v>887</v>
      </c>
      <c r="H178" s="628">
        <f t="shared" si="170"/>
        <v>857</v>
      </c>
      <c r="I178" s="629">
        <f t="shared" si="171"/>
        <v>828</v>
      </c>
      <c r="J178" s="629">
        <f t="shared" si="172"/>
        <v>813</v>
      </c>
      <c r="K178" s="629">
        <f t="shared" si="173"/>
        <v>798</v>
      </c>
      <c r="L178" s="629">
        <f t="shared" si="174"/>
        <v>783</v>
      </c>
      <c r="M178" s="630">
        <f t="shared" si="175"/>
        <v>769</v>
      </c>
      <c r="N178" s="909"/>
      <c r="O178" s="45"/>
      <c r="P178" s="45"/>
      <c r="T178" s="58"/>
      <c r="U178" s="58"/>
    </row>
    <row r="179" spans="1:21" s="10" customFormat="1" ht="31.5" customHeight="1" thickBot="1" x14ac:dyDescent="0.25">
      <c r="A179" s="1062" t="s">
        <v>678</v>
      </c>
      <c r="B179" s="1026" t="s">
        <v>826</v>
      </c>
      <c r="C179" s="1063" t="s">
        <v>677</v>
      </c>
      <c r="D179" s="1064">
        <v>720</v>
      </c>
      <c r="E179" s="1061">
        <f t="shared" si="135"/>
        <v>468</v>
      </c>
      <c r="F179" s="1065">
        <f t="shared" si="136"/>
        <v>432</v>
      </c>
      <c r="G179" s="1054">
        <f t="shared" si="134"/>
        <v>432</v>
      </c>
      <c r="H179" s="1066">
        <f t="shared" ref="H179" si="176">ROUND(D179-D179*$H$5,0)</f>
        <v>418</v>
      </c>
      <c r="I179" s="1067">
        <f t="shared" ref="I179" si="177">ROUND(D179-D179*$I$5,0)</f>
        <v>403</v>
      </c>
      <c r="J179" s="1067">
        <f t="shared" ref="J179" si="178">ROUND(D179-D179*$J$5,0)</f>
        <v>396</v>
      </c>
      <c r="K179" s="1067">
        <f t="shared" ref="K179" si="179">ROUND(D179-D179*$K$5,0)</f>
        <v>389</v>
      </c>
      <c r="L179" s="1067">
        <f t="shared" ref="L179" si="180">ROUND(D179-D179*$L$5,0)</f>
        <v>382</v>
      </c>
      <c r="M179" s="1068">
        <f t="shared" ref="M179" si="181">ROUND(D179-D179*$M$5,0)</f>
        <v>374</v>
      </c>
      <c r="N179" s="909"/>
      <c r="O179" s="45"/>
      <c r="P179" s="45"/>
      <c r="T179" s="58"/>
      <c r="U179" s="58"/>
    </row>
    <row r="180" spans="1:21" s="10" customFormat="1" ht="14.45" hidden="1" customHeight="1" x14ac:dyDescent="0.2">
      <c r="A180" s="845" t="s">
        <v>308</v>
      </c>
      <c r="B180" s="1141" t="s">
        <v>834</v>
      </c>
      <c r="C180" s="1040">
        <v>193</v>
      </c>
      <c r="D180" s="621">
        <v>5010</v>
      </c>
      <c r="E180" s="1128">
        <f t="shared" si="135"/>
        <v>3257</v>
      </c>
      <c r="F180" s="1129">
        <f t="shared" si="136"/>
        <v>3006</v>
      </c>
      <c r="G180" s="370">
        <f t="shared" si="134"/>
        <v>3006</v>
      </c>
      <c r="H180" s="622">
        <f t="shared" si="128"/>
        <v>2906</v>
      </c>
      <c r="I180" s="623">
        <f t="shared" si="153"/>
        <v>2806</v>
      </c>
      <c r="J180" s="623">
        <f t="shared" si="154"/>
        <v>2756</v>
      </c>
      <c r="K180" s="623">
        <f t="shared" si="155"/>
        <v>2705</v>
      </c>
      <c r="L180" s="623">
        <f t="shared" si="156"/>
        <v>2655</v>
      </c>
      <c r="M180" s="624">
        <f t="shared" si="157"/>
        <v>2605</v>
      </c>
      <c r="N180" s="909"/>
      <c r="O180" s="45"/>
      <c r="P180" s="45"/>
      <c r="T180" s="58"/>
      <c r="U180" s="58"/>
    </row>
    <row r="181" spans="1:21" s="10" customFormat="1" ht="14.45" hidden="1" customHeight="1" thickBot="1" x14ac:dyDescent="0.25">
      <c r="A181" s="791" t="s">
        <v>309</v>
      </c>
      <c r="B181" s="1123" t="s">
        <v>830</v>
      </c>
      <c r="C181" s="1042" t="s">
        <v>792</v>
      </c>
      <c r="D181" s="627">
        <v>5010</v>
      </c>
      <c r="E181" s="1130">
        <f t="shared" si="135"/>
        <v>3257</v>
      </c>
      <c r="F181" s="1131">
        <f t="shared" si="136"/>
        <v>3006</v>
      </c>
      <c r="G181" s="370">
        <f t="shared" si="134"/>
        <v>3006</v>
      </c>
      <c r="H181" s="628">
        <f t="shared" si="128"/>
        <v>2906</v>
      </c>
      <c r="I181" s="629">
        <f t="shared" si="153"/>
        <v>2806</v>
      </c>
      <c r="J181" s="629">
        <f t="shared" si="154"/>
        <v>2756</v>
      </c>
      <c r="K181" s="629">
        <f t="shared" si="155"/>
        <v>2705</v>
      </c>
      <c r="L181" s="629">
        <f t="shared" si="156"/>
        <v>2655</v>
      </c>
      <c r="M181" s="630">
        <f t="shared" si="157"/>
        <v>2605</v>
      </c>
      <c r="N181" s="909"/>
      <c r="O181" s="45"/>
      <c r="P181" s="45"/>
      <c r="T181" s="58"/>
      <c r="U181" s="58"/>
    </row>
    <row r="182" spans="1:21" s="10" customFormat="1" ht="15.75" hidden="1" thickBot="1" x14ac:dyDescent="0.25">
      <c r="A182" s="791" t="s">
        <v>310</v>
      </c>
      <c r="B182" s="1124" t="s">
        <v>832</v>
      </c>
      <c r="C182" s="1132" t="s">
        <v>827</v>
      </c>
      <c r="D182" s="961">
        <v>3800</v>
      </c>
      <c r="E182" s="1130">
        <f t="shared" si="135"/>
        <v>2470</v>
      </c>
      <c r="F182" s="1131">
        <f t="shared" si="136"/>
        <v>2280</v>
      </c>
      <c r="G182" s="370">
        <f t="shared" si="134"/>
        <v>2280</v>
      </c>
      <c r="H182" s="962">
        <f t="shared" si="128"/>
        <v>2204</v>
      </c>
      <c r="I182" s="963">
        <f t="shared" si="153"/>
        <v>2128</v>
      </c>
      <c r="J182" s="963">
        <f t="shared" si="154"/>
        <v>2090</v>
      </c>
      <c r="K182" s="963">
        <f t="shared" si="155"/>
        <v>2052</v>
      </c>
      <c r="L182" s="963">
        <f t="shared" si="156"/>
        <v>2014</v>
      </c>
      <c r="M182" s="964">
        <f t="shared" si="157"/>
        <v>1976</v>
      </c>
      <c r="N182" s="909"/>
      <c r="O182" s="45"/>
      <c r="P182" s="45"/>
      <c r="T182" s="58"/>
      <c r="U182" s="58"/>
    </row>
    <row r="183" spans="1:21" s="10" customFormat="1" ht="15.75" hidden="1" thickBot="1" x14ac:dyDescent="0.25">
      <c r="A183" s="791"/>
      <c r="B183" s="1124"/>
      <c r="C183" s="1041" t="s">
        <v>828</v>
      </c>
      <c r="D183" s="961">
        <v>3800</v>
      </c>
      <c r="E183" s="1130">
        <f t="shared" si="135"/>
        <v>2470</v>
      </c>
      <c r="F183" s="1131">
        <f t="shared" si="136"/>
        <v>2280</v>
      </c>
      <c r="G183" s="370">
        <f t="shared" si="134"/>
        <v>2280</v>
      </c>
      <c r="H183" s="369">
        <f t="shared" si="128"/>
        <v>2204</v>
      </c>
      <c r="I183" s="370">
        <f t="shared" si="153"/>
        <v>2128</v>
      </c>
      <c r="J183" s="370">
        <f t="shared" si="154"/>
        <v>2090</v>
      </c>
      <c r="K183" s="370">
        <f t="shared" si="155"/>
        <v>2052</v>
      </c>
      <c r="L183" s="370">
        <f t="shared" si="156"/>
        <v>2014</v>
      </c>
      <c r="M183" s="625">
        <f t="shared" si="157"/>
        <v>1976</v>
      </c>
      <c r="N183" s="909"/>
      <c r="O183" s="45"/>
      <c r="P183" s="45"/>
      <c r="T183" s="58"/>
      <c r="U183" s="58"/>
    </row>
    <row r="184" spans="1:21" s="10" customFormat="1" ht="15.75" hidden="1" thickBot="1" x14ac:dyDescent="0.25">
      <c r="A184" s="791"/>
      <c r="B184" s="1123"/>
      <c r="C184" s="1041" t="s">
        <v>829</v>
      </c>
      <c r="D184" s="961">
        <v>3800</v>
      </c>
      <c r="E184" s="1130">
        <f t="shared" si="135"/>
        <v>2470</v>
      </c>
      <c r="F184" s="1131">
        <f t="shared" si="136"/>
        <v>2280</v>
      </c>
      <c r="G184" s="370">
        <f t="shared" si="134"/>
        <v>2280</v>
      </c>
      <c r="H184" s="369">
        <f t="shared" si="128"/>
        <v>2204</v>
      </c>
      <c r="I184" s="370">
        <f t="shared" si="153"/>
        <v>2128</v>
      </c>
      <c r="J184" s="370">
        <f t="shared" si="154"/>
        <v>2090</v>
      </c>
      <c r="K184" s="370">
        <f t="shared" si="155"/>
        <v>2052</v>
      </c>
      <c r="L184" s="370">
        <f t="shared" si="156"/>
        <v>2014</v>
      </c>
      <c r="M184" s="625">
        <f t="shared" si="157"/>
        <v>1976</v>
      </c>
      <c r="N184" s="909"/>
      <c r="O184" s="45"/>
      <c r="P184" s="45"/>
      <c r="T184" s="58"/>
      <c r="U184" s="58"/>
    </row>
    <row r="185" spans="1:21" s="10" customFormat="1" ht="16.5" hidden="1" thickBot="1" x14ac:dyDescent="0.25">
      <c r="A185" s="1346"/>
      <c r="B185" s="1345"/>
      <c r="C185" s="1347" t="s">
        <v>592</v>
      </c>
      <c r="D185" s="1348"/>
      <c r="E185" s="447">
        <f t="shared" si="135"/>
        <v>0</v>
      </c>
      <c r="F185" s="925">
        <f t="shared" si="136"/>
        <v>0</v>
      </c>
      <c r="G185" s="60">
        <f t="shared" si="134"/>
        <v>0</v>
      </c>
      <c r="H185" s="1349">
        <f>ROUND(D185-D185*$H$5,0)</f>
        <v>0</v>
      </c>
      <c r="I185" s="1350">
        <f t="shared" si="153"/>
        <v>0</v>
      </c>
      <c r="J185" s="1350">
        <f t="shared" si="154"/>
        <v>0</v>
      </c>
      <c r="K185" s="1350">
        <f t="shared" si="155"/>
        <v>0</v>
      </c>
      <c r="L185" s="1350">
        <f t="shared" si="156"/>
        <v>0</v>
      </c>
      <c r="M185" s="1351">
        <f t="shared" si="157"/>
        <v>0</v>
      </c>
      <c r="N185" s="909"/>
      <c r="O185" s="45"/>
      <c r="P185" s="45"/>
      <c r="T185" s="58"/>
      <c r="U185" s="58"/>
    </row>
    <row r="186" spans="1:21" s="10" customFormat="1" ht="15.75" x14ac:dyDescent="0.2">
      <c r="A186" s="1830" t="s">
        <v>308</v>
      </c>
      <c r="B186" s="1852" t="s">
        <v>937</v>
      </c>
      <c r="C186" s="1831" t="s">
        <v>836</v>
      </c>
      <c r="D186" s="1832">
        <v>7900</v>
      </c>
      <c r="E186" s="1352">
        <f t="shared" si="135"/>
        <v>5135</v>
      </c>
      <c r="F186" s="1353">
        <f t="shared" si="136"/>
        <v>4740</v>
      </c>
      <c r="G186" s="1137">
        <f t="shared" si="134"/>
        <v>4740</v>
      </c>
      <c r="H186" s="1136">
        <f t="shared" si="128"/>
        <v>4582</v>
      </c>
      <c r="I186" s="1137">
        <f t="shared" si="153"/>
        <v>4424</v>
      </c>
      <c r="J186" s="1137">
        <f t="shared" si="154"/>
        <v>4345</v>
      </c>
      <c r="K186" s="1137">
        <f t="shared" si="155"/>
        <v>4266</v>
      </c>
      <c r="L186" s="1137">
        <f t="shared" si="156"/>
        <v>4187</v>
      </c>
      <c r="M186" s="1138">
        <f t="shared" si="157"/>
        <v>4108</v>
      </c>
      <c r="N186" s="909"/>
      <c r="O186" s="45"/>
      <c r="P186" s="45"/>
      <c r="T186" s="58"/>
      <c r="U186" s="58"/>
    </row>
    <row r="187" spans="1:21" s="10" customFormat="1" ht="15" x14ac:dyDescent="0.2">
      <c r="A187" s="1833" t="s">
        <v>309</v>
      </c>
      <c r="B187" s="1834"/>
      <c r="C187" s="1835" t="s">
        <v>792</v>
      </c>
      <c r="D187" s="1836">
        <v>8900</v>
      </c>
      <c r="E187" s="1133">
        <f t="shared" si="135"/>
        <v>5785</v>
      </c>
      <c r="F187" s="1134">
        <f t="shared" si="136"/>
        <v>5340</v>
      </c>
      <c r="G187" s="1135">
        <f t="shared" si="134"/>
        <v>5340</v>
      </c>
      <c r="H187" s="1139">
        <f t="shared" si="128"/>
        <v>5162</v>
      </c>
      <c r="I187" s="1135">
        <f t="shared" si="153"/>
        <v>4984</v>
      </c>
      <c r="J187" s="1135">
        <f t="shared" si="154"/>
        <v>4895</v>
      </c>
      <c r="K187" s="1135">
        <f t="shared" si="155"/>
        <v>4806</v>
      </c>
      <c r="L187" s="1135">
        <f t="shared" si="156"/>
        <v>4717</v>
      </c>
      <c r="M187" s="1140">
        <f t="shared" si="157"/>
        <v>4628</v>
      </c>
      <c r="N187" s="909"/>
      <c r="O187" s="45"/>
      <c r="P187" s="45"/>
      <c r="T187" s="58"/>
      <c r="U187" s="58"/>
    </row>
    <row r="188" spans="1:21" s="10" customFormat="1" ht="15" hidden="1" x14ac:dyDescent="0.2">
      <c r="A188" s="1833" t="s">
        <v>310</v>
      </c>
      <c r="B188" s="1837"/>
      <c r="C188" s="1835"/>
      <c r="D188" s="1836"/>
      <c r="E188" s="1133">
        <f t="shared" si="135"/>
        <v>0</v>
      </c>
      <c r="F188" s="1134">
        <f t="shared" si="136"/>
        <v>0</v>
      </c>
      <c r="G188" s="1135">
        <f t="shared" si="134"/>
        <v>0</v>
      </c>
      <c r="H188" s="1139">
        <f>ROUND(D188-D188*$H$5,0)</f>
        <v>0</v>
      </c>
      <c r="I188" s="1135">
        <f t="shared" si="153"/>
        <v>0</v>
      </c>
      <c r="J188" s="1135">
        <f t="shared" si="154"/>
        <v>0</v>
      </c>
      <c r="K188" s="1135">
        <f t="shared" si="155"/>
        <v>0</v>
      </c>
      <c r="L188" s="1135">
        <f t="shared" si="156"/>
        <v>0</v>
      </c>
      <c r="M188" s="1140">
        <f t="shared" si="157"/>
        <v>0</v>
      </c>
      <c r="N188" s="909"/>
      <c r="O188" s="45"/>
      <c r="P188" s="45"/>
      <c r="T188" s="58"/>
      <c r="U188" s="58"/>
    </row>
    <row r="189" spans="1:21" s="10" customFormat="1" ht="15.75" thickBot="1" x14ac:dyDescent="0.25">
      <c r="A189" s="1838"/>
      <c r="B189" s="1839"/>
      <c r="C189" s="1840" t="s">
        <v>793</v>
      </c>
      <c r="D189" s="1841">
        <v>9750</v>
      </c>
      <c r="E189" s="1354">
        <f t="shared" si="135"/>
        <v>6338</v>
      </c>
      <c r="F189" s="1355">
        <f t="shared" si="136"/>
        <v>5850</v>
      </c>
      <c r="G189" s="1356">
        <f t="shared" si="134"/>
        <v>5850</v>
      </c>
      <c r="H189" s="1357">
        <f>ROUND(D189-D189*$H$5,0)</f>
        <v>5655</v>
      </c>
      <c r="I189" s="1356">
        <f t="shared" si="153"/>
        <v>5460</v>
      </c>
      <c r="J189" s="1356">
        <f t="shared" si="154"/>
        <v>5363</v>
      </c>
      <c r="K189" s="1356">
        <f t="shared" si="155"/>
        <v>5265</v>
      </c>
      <c r="L189" s="1356">
        <f t="shared" si="156"/>
        <v>5168</v>
      </c>
      <c r="M189" s="1358">
        <f t="shared" si="157"/>
        <v>5070</v>
      </c>
      <c r="N189" s="909"/>
      <c r="O189" s="45"/>
      <c r="P189" s="45"/>
      <c r="T189" s="58"/>
      <c r="U189" s="58"/>
    </row>
    <row r="190" spans="1:21" s="10" customFormat="1" ht="15" hidden="1" customHeight="1" x14ac:dyDescent="0.2">
      <c r="A190" s="649"/>
      <c r="B190" s="1024" t="s">
        <v>169</v>
      </c>
      <c r="C190" s="1028" t="s">
        <v>441</v>
      </c>
      <c r="D190" s="679">
        <v>6955</v>
      </c>
      <c r="E190" s="682">
        <f t="shared" si="135"/>
        <v>4521</v>
      </c>
      <c r="F190" s="923">
        <f t="shared" si="136"/>
        <v>4173</v>
      </c>
      <c r="G190" s="1283">
        <f t="shared" si="134"/>
        <v>4173</v>
      </c>
      <c r="H190" s="81">
        <f>ROUND(D190-D190*$H$5,0)</f>
        <v>4034</v>
      </c>
      <c r="I190" s="1283">
        <f t="shared" si="153"/>
        <v>3895</v>
      </c>
      <c r="J190" s="1283">
        <f t="shared" si="154"/>
        <v>3825</v>
      </c>
      <c r="K190" s="1283">
        <f t="shared" si="155"/>
        <v>3756</v>
      </c>
      <c r="L190" s="1283">
        <f t="shared" si="156"/>
        <v>3686</v>
      </c>
      <c r="M190" s="683">
        <f t="shared" si="157"/>
        <v>3617</v>
      </c>
      <c r="N190" s="909"/>
      <c r="O190" s="45"/>
      <c r="P190" s="45"/>
      <c r="T190" s="58"/>
      <c r="U190" s="58"/>
    </row>
    <row r="191" spans="1:21" s="10" customFormat="1" ht="15.75" hidden="1" thickBot="1" x14ac:dyDescent="0.25">
      <c r="A191" s="649"/>
      <c r="B191" s="1023"/>
      <c r="C191" s="1030" t="s">
        <v>443</v>
      </c>
      <c r="D191" s="434">
        <v>8467</v>
      </c>
      <c r="E191" s="446">
        <f t="shared" si="135"/>
        <v>5504</v>
      </c>
      <c r="F191" s="916">
        <f t="shared" si="136"/>
        <v>5080</v>
      </c>
      <c r="G191" s="1055">
        <f t="shared" si="134"/>
        <v>5080</v>
      </c>
      <c r="H191" s="64">
        <f>ROUND(D191-D191*$H$5,0)</f>
        <v>4911</v>
      </c>
      <c r="I191" s="47">
        <f t="shared" si="153"/>
        <v>4742</v>
      </c>
      <c r="J191" s="47">
        <f t="shared" si="154"/>
        <v>4657</v>
      </c>
      <c r="K191" s="47">
        <f t="shared" si="155"/>
        <v>4572</v>
      </c>
      <c r="L191" s="47">
        <f t="shared" si="156"/>
        <v>4488</v>
      </c>
      <c r="M191" s="378">
        <f t="shared" si="157"/>
        <v>4403</v>
      </c>
      <c r="N191" s="909"/>
      <c r="O191" s="45"/>
      <c r="P191" s="45"/>
      <c r="T191" s="58"/>
      <c r="U191" s="58"/>
    </row>
    <row r="192" spans="1:21" s="10" customFormat="1" ht="15.75" hidden="1" thickBot="1" x14ac:dyDescent="0.25">
      <c r="A192" s="649"/>
      <c r="B192" s="1022" t="s">
        <v>172</v>
      </c>
      <c r="C192" s="1043" t="s">
        <v>443</v>
      </c>
      <c r="D192" s="957">
        <v>8467</v>
      </c>
      <c r="E192" s="958">
        <f t="shared" si="135"/>
        <v>5504</v>
      </c>
      <c r="F192" s="959">
        <f t="shared" si="136"/>
        <v>5080</v>
      </c>
      <c r="G192" s="1055">
        <f t="shared" si="134"/>
        <v>5080</v>
      </c>
      <c r="H192" s="878">
        <f t="shared" ref="H192:H203" si="182">ROUND(D192-D192*$H$5,0)</f>
        <v>4911</v>
      </c>
      <c r="I192" s="879">
        <f t="shared" si="153"/>
        <v>4742</v>
      </c>
      <c r="J192" s="879">
        <f t="shared" si="154"/>
        <v>4657</v>
      </c>
      <c r="K192" s="879">
        <f t="shared" si="155"/>
        <v>4572</v>
      </c>
      <c r="L192" s="879">
        <f t="shared" si="156"/>
        <v>4488</v>
      </c>
      <c r="M192" s="880">
        <f t="shared" si="157"/>
        <v>4403</v>
      </c>
      <c r="N192" s="909"/>
      <c r="O192" s="45"/>
      <c r="P192" s="45"/>
      <c r="T192" s="58"/>
      <c r="U192" s="58"/>
    </row>
    <row r="193" spans="1:21" s="10" customFormat="1" ht="15.75" hidden="1" thickBot="1" x14ac:dyDescent="0.25">
      <c r="A193" s="648" t="s">
        <v>789</v>
      </c>
      <c r="B193" s="1022"/>
      <c r="C193" s="873" t="s">
        <v>785</v>
      </c>
      <c r="D193" s="647">
        <v>2980</v>
      </c>
      <c r="E193" s="445">
        <f t="shared" si="135"/>
        <v>1937</v>
      </c>
      <c r="F193" s="915">
        <f t="shared" si="136"/>
        <v>1788</v>
      </c>
      <c r="G193" s="1055">
        <f t="shared" si="134"/>
        <v>1788</v>
      </c>
      <c r="H193" s="375">
        <f t="shared" si="182"/>
        <v>1728</v>
      </c>
      <c r="I193" s="376">
        <f t="shared" ref="I193:I203" si="183">ROUND(D193-D193*$I$5,0)</f>
        <v>1669</v>
      </c>
      <c r="J193" s="376">
        <f t="shared" ref="J193:J203" si="184">ROUND(D193-D193*$J$5,0)</f>
        <v>1639</v>
      </c>
      <c r="K193" s="376">
        <f t="shared" ref="K193:K203" si="185">ROUND(D193-D193*$K$5,0)</f>
        <v>1609</v>
      </c>
      <c r="L193" s="376">
        <f t="shared" ref="L193:L203" si="186">ROUND(D193-D193*$L$5,0)</f>
        <v>1579</v>
      </c>
      <c r="M193" s="377">
        <f t="shared" ref="M193:M203" si="187">ROUND(D193-D193*$M$5,0)</f>
        <v>1550</v>
      </c>
      <c r="N193" s="909"/>
      <c r="O193" s="45"/>
      <c r="P193" s="45"/>
      <c r="T193" s="58"/>
      <c r="U193" s="58"/>
    </row>
    <row r="194" spans="1:21" s="10" customFormat="1" ht="15.75" hidden="1" thickBot="1" x14ac:dyDescent="0.25">
      <c r="A194" s="648" t="s">
        <v>789</v>
      </c>
      <c r="B194" s="1024" t="s">
        <v>788</v>
      </c>
      <c r="C194" s="1031" t="s">
        <v>786</v>
      </c>
      <c r="D194" s="631">
        <v>3100</v>
      </c>
      <c r="E194" s="447">
        <f t="shared" si="135"/>
        <v>2015</v>
      </c>
      <c r="F194" s="925">
        <f t="shared" si="136"/>
        <v>1860</v>
      </c>
      <c r="G194" s="60">
        <f t="shared" si="134"/>
        <v>1860</v>
      </c>
      <c r="H194" s="82">
        <f t="shared" si="182"/>
        <v>1798</v>
      </c>
      <c r="I194" s="60">
        <f t="shared" si="183"/>
        <v>1736</v>
      </c>
      <c r="J194" s="60">
        <f t="shared" si="184"/>
        <v>1705</v>
      </c>
      <c r="K194" s="60">
        <f t="shared" si="185"/>
        <v>1674</v>
      </c>
      <c r="L194" s="60">
        <f t="shared" si="186"/>
        <v>1643</v>
      </c>
      <c r="M194" s="382">
        <f t="shared" si="187"/>
        <v>1612</v>
      </c>
      <c r="N194" s="909"/>
      <c r="O194" s="45"/>
      <c r="P194" s="45"/>
      <c r="T194" s="58"/>
      <c r="U194" s="58"/>
    </row>
    <row r="195" spans="1:21" s="10" customFormat="1" ht="16.5" thickBot="1" x14ac:dyDescent="0.25">
      <c r="A195" s="1853" t="s">
        <v>789</v>
      </c>
      <c r="B195" s="1861" t="s">
        <v>938</v>
      </c>
      <c r="C195" s="1854">
        <v>172</v>
      </c>
      <c r="D195" s="1855">
        <v>3200</v>
      </c>
      <c r="E195" s="1856">
        <f t="shared" si="135"/>
        <v>2080</v>
      </c>
      <c r="F195" s="1857">
        <f t="shared" si="136"/>
        <v>1920</v>
      </c>
      <c r="G195" s="1858">
        <f t="shared" si="134"/>
        <v>1920</v>
      </c>
      <c r="H195" s="1859">
        <f t="shared" si="182"/>
        <v>1856</v>
      </c>
      <c r="I195" s="1858">
        <f t="shared" si="183"/>
        <v>1792</v>
      </c>
      <c r="J195" s="1858">
        <f t="shared" si="184"/>
        <v>1760</v>
      </c>
      <c r="K195" s="1858">
        <f t="shared" si="185"/>
        <v>1728</v>
      </c>
      <c r="L195" s="1858">
        <f t="shared" si="186"/>
        <v>1696</v>
      </c>
      <c r="M195" s="1860">
        <f t="shared" si="187"/>
        <v>1664</v>
      </c>
      <c r="N195" s="909"/>
      <c r="O195" s="45"/>
      <c r="P195" s="45"/>
      <c r="T195" s="58"/>
      <c r="U195" s="58"/>
    </row>
    <row r="196" spans="1:21" s="10" customFormat="1" ht="15.75" x14ac:dyDescent="0.2">
      <c r="A196" s="1343" t="s">
        <v>308</v>
      </c>
      <c r="B196" s="1599" t="s">
        <v>133</v>
      </c>
      <c r="C196" s="873">
        <v>150</v>
      </c>
      <c r="D196" s="647">
        <v>2240</v>
      </c>
      <c r="E196" s="445">
        <f t="shared" si="135"/>
        <v>1456</v>
      </c>
      <c r="F196" s="915">
        <f t="shared" si="136"/>
        <v>1344</v>
      </c>
      <c r="G196" s="376">
        <f t="shared" si="134"/>
        <v>1344</v>
      </c>
      <c r="H196" s="375">
        <f t="shared" si="182"/>
        <v>1299</v>
      </c>
      <c r="I196" s="376">
        <f t="shared" si="183"/>
        <v>1254</v>
      </c>
      <c r="J196" s="376">
        <f t="shared" si="184"/>
        <v>1232</v>
      </c>
      <c r="K196" s="376">
        <f t="shared" si="185"/>
        <v>1210</v>
      </c>
      <c r="L196" s="376">
        <f t="shared" si="186"/>
        <v>1187</v>
      </c>
      <c r="M196" s="377">
        <f t="shared" si="187"/>
        <v>1165</v>
      </c>
      <c r="N196" s="909"/>
      <c r="O196" s="45"/>
      <c r="P196" s="45"/>
      <c r="S196" s="58"/>
      <c r="T196" s="58"/>
      <c r="U196" s="58"/>
    </row>
    <row r="197" spans="1:21" s="10" customFormat="1" ht="15.75" x14ac:dyDescent="0.2">
      <c r="A197" s="1344" t="s">
        <v>134</v>
      </c>
      <c r="B197" s="1600"/>
      <c r="C197" s="1030">
        <v>160</v>
      </c>
      <c r="D197" s="434">
        <v>2290</v>
      </c>
      <c r="E197" s="446">
        <f t="shared" si="135"/>
        <v>1489</v>
      </c>
      <c r="F197" s="916">
        <f t="shared" si="136"/>
        <v>1374</v>
      </c>
      <c r="G197" s="1180">
        <f t="shared" si="134"/>
        <v>1374</v>
      </c>
      <c r="H197" s="64">
        <f t="shared" si="182"/>
        <v>1328</v>
      </c>
      <c r="I197" s="1180">
        <f t="shared" si="183"/>
        <v>1282</v>
      </c>
      <c r="J197" s="1180">
        <f t="shared" si="184"/>
        <v>1260</v>
      </c>
      <c r="K197" s="1180">
        <f t="shared" si="185"/>
        <v>1237</v>
      </c>
      <c r="L197" s="1180">
        <f t="shared" si="186"/>
        <v>1214</v>
      </c>
      <c r="M197" s="378">
        <f t="shared" si="187"/>
        <v>1191</v>
      </c>
      <c r="N197" s="909"/>
      <c r="O197" s="45"/>
      <c r="P197" s="45"/>
      <c r="S197" s="58"/>
      <c r="T197" s="58"/>
      <c r="U197" s="58"/>
    </row>
    <row r="198" spans="1:21" s="10" customFormat="1" ht="15.75" x14ac:dyDescent="0.2">
      <c r="A198" s="1344"/>
      <c r="B198" s="1600"/>
      <c r="C198" s="1030" t="s">
        <v>447</v>
      </c>
      <c r="D198" s="434">
        <v>2380</v>
      </c>
      <c r="E198" s="446">
        <f t="shared" si="135"/>
        <v>1547</v>
      </c>
      <c r="F198" s="916">
        <f t="shared" si="136"/>
        <v>1428</v>
      </c>
      <c r="G198" s="1180">
        <f t="shared" ref="G198:G266" si="188">ROUND(D198-D198*$G$5,0)</f>
        <v>1428</v>
      </c>
      <c r="H198" s="64">
        <f t="shared" si="182"/>
        <v>1380</v>
      </c>
      <c r="I198" s="1180">
        <f t="shared" si="183"/>
        <v>1333</v>
      </c>
      <c r="J198" s="1180">
        <f t="shared" si="184"/>
        <v>1309</v>
      </c>
      <c r="K198" s="1180">
        <f t="shared" si="185"/>
        <v>1285</v>
      </c>
      <c r="L198" s="1180">
        <f t="shared" si="186"/>
        <v>1261</v>
      </c>
      <c r="M198" s="378">
        <f t="shared" si="187"/>
        <v>1238</v>
      </c>
      <c r="N198" s="909"/>
      <c r="O198" s="45"/>
      <c r="P198" s="45"/>
      <c r="S198" s="58"/>
      <c r="T198" s="58"/>
      <c r="U198" s="58"/>
    </row>
    <row r="199" spans="1:21" s="10" customFormat="1" ht="15" x14ac:dyDescent="0.2">
      <c r="A199" s="653"/>
      <c r="B199" s="1600"/>
      <c r="C199" s="1030" t="s">
        <v>444</v>
      </c>
      <c r="D199" s="434">
        <v>2930</v>
      </c>
      <c r="E199" s="446">
        <f t="shared" si="135"/>
        <v>1905</v>
      </c>
      <c r="F199" s="916">
        <f t="shared" si="136"/>
        <v>1758</v>
      </c>
      <c r="G199" s="1180">
        <f t="shared" si="188"/>
        <v>1758</v>
      </c>
      <c r="H199" s="64">
        <f t="shared" si="182"/>
        <v>1699</v>
      </c>
      <c r="I199" s="1180">
        <f t="shared" si="183"/>
        <v>1641</v>
      </c>
      <c r="J199" s="1180">
        <f t="shared" si="184"/>
        <v>1612</v>
      </c>
      <c r="K199" s="1180">
        <f t="shared" si="185"/>
        <v>1582</v>
      </c>
      <c r="L199" s="1180">
        <f t="shared" si="186"/>
        <v>1553</v>
      </c>
      <c r="M199" s="378">
        <f t="shared" si="187"/>
        <v>1524</v>
      </c>
      <c r="N199" s="909"/>
      <c r="O199" s="45"/>
      <c r="P199" s="45"/>
      <c r="S199" s="58"/>
      <c r="T199" s="58"/>
      <c r="U199" s="58"/>
    </row>
    <row r="200" spans="1:21" s="10" customFormat="1" ht="15" x14ac:dyDescent="0.2">
      <c r="A200" s="653"/>
      <c r="B200" s="1600"/>
      <c r="C200" s="1030" t="s">
        <v>369</v>
      </c>
      <c r="D200" s="434">
        <v>3300</v>
      </c>
      <c r="E200" s="446">
        <f t="shared" ref="E200:E268" si="189">ROUND(D200-D200*$E$5,0)</f>
        <v>2145</v>
      </c>
      <c r="F200" s="916">
        <f t="shared" ref="F200:F268" si="190">ROUND(D200-D200*$F$5,0)</f>
        <v>1980</v>
      </c>
      <c r="G200" s="1180">
        <f t="shared" si="188"/>
        <v>1980</v>
      </c>
      <c r="H200" s="64">
        <f t="shared" si="182"/>
        <v>1914</v>
      </c>
      <c r="I200" s="1180">
        <f t="shared" si="183"/>
        <v>1848</v>
      </c>
      <c r="J200" s="1180">
        <f t="shared" si="184"/>
        <v>1815</v>
      </c>
      <c r="K200" s="1180">
        <f t="shared" si="185"/>
        <v>1782</v>
      </c>
      <c r="L200" s="1180">
        <f t="shared" si="186"/>
        <v>1749</v>
      </c>
      <c r="M200" s="378">
        <f t="shared" si="187"/>
        <v>1716</v>
      </c>
      <c r="N200" s="909"/>
      <c r="O200" s="45"/>
      <c r="P200" s="45"/>
      <c r="S200" s="58"/>
      <c r="T200" s="58"/>
      <c r="U200" s="58"/>
    </row>
    <row r="201" spans="1:21" s="10" customFormat="1" ht="15.75" thickBot="1" x14ac:dyDescent="0.25">
      <c r="A201" s="653"/>
      <c r="B201" s="1601"/>
      <c r="C201" s="1038" t="s">
        <v>88</v>
      </c>
      <c r="D201" s="245">
        <v>3460</v>
      </c>
      <c r="E201" s="447">
        <f t="shared" si="189"/>
        <v>2249</v>
      </c>
      <c r="F201" s="925">
        <f t="shared" si="190"/>
        <v>2076</v>
      </c>
      <c r="G201" s="1180">
        <f t="shared" si="188"/>
        <v>2076</v>
      </c>
      <c r="H201" s="379">
        <f t="shared" si="182"/>
        <v>2007</v>
      </c>
      <c r="I201" s="380">
        <f t="shared" si="183"/>
        <v>1938</v>
      </c>
      <c r="J201" s="380">
        <f t="shared" si="184"/>
        <v>1903</v>
      </c>
      <c r="K201" s="380">
        <f t="shared" si="185"/>
        <v>1868</v>
      </c>
      <c r="L201" s="380">
        <f t="shared" si="186"/>
        <v>1834</v>
      </c>
      <c r="M201" s="381">
        <f t="shared" si="187"/>
        <v>1799</v>
      </c>
      <c r="N201" s="909"/>
      <c r="O201" s="45"/>
      <c r="P201" s="45"/>
      <c r="R201" s="58"/>
      <c r="S201" s="58"/>
      <c r="T201" s="58"/>
      <c r="U201" s="58"/>
    </row>
    <row r="202" spans="1:21" s="10" customFormat="1" ht="15" x14ac:dyDescent="0.2">
      <c r="A202" s="653"/>
      <c r="B202" s="1599" t="s">
        <v>85</v>
      </c>
      <c r="C202" s="873" t="s">
        <v>446</v>
      </c>
      <c r="D202" s="328">
        <v>1530</v>
      </c>
      <c r="E202" s="445">
        <f t="shared" si="189"/>
        <v>995</v>
      </c>
      <c r="F202" s="915">
        <f t="shared" si="190"/>
        <v>918</v>
      </c>
      <c r="G202" s="1180">
        <f t="shared" si="188"/>
        <v>918</v>
      </c>
      <c r="H202" s="375">
        <f t="shared" si="182"/>
        <v>887</v>
      </c>
      <c r="I202" s="376">
        <f t="shared" si="183"/>
        <v>857</v>
      </c>
      <c r="J202" s="376">
        <f t="shared" si="184"/>
        <v>842</v>
      </c>
      <c r="K202" s="376">
        <f t="shared" si="185"/>
        <v>826</v>
      </c>
      <c r="L202" s="376">
        <f t="shared" si="186"/>
        <v>811</v>
      </c>
      <c r="M202" s="377">
        <f t="shared" si="187"/>
        <v>796</v>
      </c>
      <c r="N202" s="909"/>
      <c r="O202" s="45"/>
      <c r="P202" s="45"/>
      <c r="R202" s="58"/>
      <c r="S202" s="58"/>
      <c r="T202" s="58"/>
      <c r="U202" s="58"/>
    </row>
    <row r="203" spans="1:21" s="10" customFormat="1" ht="15" x14ac:dyDescent="0.2">
      <c r="A203" s="653"/>
      <c r="B203" s="1600"/>
      <c r="C203" s="1030" t="s">
        <v>448</v>
      </c>
      <c r="D203" s="244">
        <v>1760</v>
      </c>
      <c r="E203" s="446">
        <f t="shared" si="189"/>
        <v>1144</v>
      </c>
      <c r="F203" s="916">
        <f t="shared" si="190"/>
        <v>1056</v>
      </c>
      <c r="G203" s="1180">
        <f t="shared" si="188"/>
        <v>1056</v>
      </c>
      <c r="H203" s="64">
        <f t="shared" si="182"/>
        <v>1021</v>
      </c>
      <c r="I203" s="1180">
        <f t="shared" si="183"/>
        <v>986</v>
      </c>
      <c r="J203" s="1180">
        <f t="shared" si="184"/>
        <v>968</v>
      </c>
      <c r="K203" s="1180">
        <f t="shared" si="185"/>
        <v>950</v>
      </c>
      <c r="L203" s="1180">
        <f t="shared" si="186"/>
        <v>933</v>
      </c>
      <c r="M203" s="378">
        <f t="shared" si="187"/>
        <v>915</v>
      </c>
      <c r="N203" s="909"/>
      <c r="O203" s="45"/>
      <c r="P203" s="45"/>
      <c r="R203" s="58"/>
      <c r="S203" s="58"/>
      <c r="T203" s="58"/>
      <c r="U203" s="58"/>
    </row>
    <row r="204" spans="1:21" s="10" customFormat="1" ht="15" x14ac:dyDescent="0.2">
      <c r="A204" s="653"/>
      <c r="B204" s="1600"/>
      <c r="C204" s="1030">
        <v>140</v>
      </c>
      <c r="D204" s="244">
        <v>2080</v>
      </c>
      <c r="E204" s="446">
        <f t="shared" si="189"/>
        <v>1352</v>
      </c>
      <c r="F204" s="916">
        <f t="shared" si="190"/>
        <v>1248</v>
      </c>
      <c r="G204" s="1180">
        <f t="shared" si="188"/>
        <v>1248</v>
      </c>
      <c r="H204" s="64">
        <f t="shared" ref="H204:H208" si="191">ROUND(D204-D204*$H$5,0)</f>
        <v>1206</v>
      </c>
      <c r="I204" s="1180">
        <f t="shared" ref="I204:I208" si="192">ROUND(D204-D204*$I$5,0)</f>
        <v>1165</v>
      </c>
      <c r="J204" s="1180">
        <f t="shared" ref="J204:J208" si="193">ROUND(D204-D204*$J$5,0)</f>
        <v>1144</v>
      </c>
      <c r="K204" s="1180">
        <f t="shared" ref="K204:K208" si="194">ROUND(D204-D204*$K$5,0)</f>
        <v>1123</v>
      </c>
      <c r="L204" s="1180">
        <f t="shared" ref="L204:L208" si="195">ROUND(D204-D204*$L$5,0)</f>
        <v>1102</v>
      </c>
      <c r="M204" s="378">
        <f t="shared" ref="M204:M208" si="196">ROUND(D204-D204*$M$5,0)</f>
        <v>1082</v>
      </c>
      <c r="N204" s="909"/>
      <c r="O204" s="45"/>
      <c r="P204" s="45"/>
      <c r="S204" s="58"/>
      <c r="T204" s="58"/>
      <c r="U204" s="58"/>
    </row>
    <row r="205" spans="1:21" s="10" customFormat="1" ht="15" x14ac:dyDescent="0.2">
      <c r="A205" s="653"/>
      <c r="B205" s="1600"/>
      <c r="C205" s="1030">
        <v>150</v>
      </c>
      <c r="D205" s="244">
        <v>2320</v>
      </c>
      <c r="E205" s="446">
        <f t="shared" si="189"/>
        <v>1508</v>
      </c>
      <c r="F205" s="916">
        <f t="shared" si="190"/>
        <v>1392</v>
      </c>
      <c r="G205" s="1180">
        <f t="shared" si="188"/>
        <v>1392</v>
      </c>
      <c r="H205" s="64">
        <f t="shared" si="191"/>
        <v>1346</v>
      </c>
      <c r="I205" s="1180">
        <f t="shared" si="192"/>
        <v>1299</v>
      </c>
      <c r="J205" s="1180">
        <f t="shared" si="193"/>
        <v>1276</v>
      </c>
      <c r="K205" s="1180">
        <f t="shared" si="194"/>
        <v>1253</v>
      </c>
      <c r="L205" s="1180">
        <f t="shared" si="195"/>
        <v>1230</v>
      </c>
      <c r="M205" s="378">
        <f t="shared" si="196"/>
        <v>1206</v>
      </c>
      <c r="N205" s="909"/>
      <c r="O205" s="45"/>
      <c r="P205" s="45"/>
    </row>
    <row r="206" spans="1:21" s="10" customFormat="1" ht="15" x14ac:dyDescent="0.2">
      <c r="A206" s="653"/>
      <c r="B206" s="1600"/>
      <c r="C206" s="1030">
        <v>160</v>
      </c>
      <c r="D206" s="244">
        <v>2380</v>
      </c>
      <c r="E206" s="446">
        <f t="shared" si="189"/>
        <v>1547</v>
      </c>
      <c r="F206" s="916">
        <f t="shared" si="190"/>
        <v>1428</v>
      </c>
      <c r="G206" s="1180">
        <f t="shared" si="188"/>
        <v>1428</v>
      </c>
      <c r="H206" s="64">
        <f t="shared" si="191"/>
        <v>1380</v>
      </c>
      <c r="I206" s="1180">
        <f t="shared" si="192"/>
        <v>1333</v>
      </c>
      <c r="J206" s="1180">
        <f t="shared" si="193"/>
        <v>1309</v>
      </c>
      <c r="K206" s="1180">
        <f t="shared" si="194"/>
        <v>1285</v>
      </c>
      <c r="L206" s="1180">
        <f t="shared" si="195"/>
        <v>1261</v>
      </c>
      <c r="M206" s="378">
        <f t="shared" si="196"/>
        <v>1238</v>
      </c>
      <c r="N206" s="909"/>
      <c r="O206" s="45"/>
      <c r="P206" s="45"/>
    </row>
    <row r="207" spans="1:21" s="10" customFormat="1" ht="15" x14ac:dyDescent="0.2">
      <c r="A207" s="653"/>
      <c r="B207" s="1600"/>
      <c r="C207" s="1030" t="s">
        <v>447</v>
      </c>
      <c r="D207" s="244">
        <v>2490</v>
      </c>
      <c r="E207" s="446">
        <f t="shared" si="189"/>
        <v>1619</v>
      </c>
      <c r="F207" s="916">
        <f t="shared" si="190"/>
        <v>1494</v>
      </c>
      <c r="G207" s="1180">
        <f t="shared" si="188"/>
        <v>1494</v>
      </c>
      <c r="H207" s="64">
        <f t="shared" si="191"/>
        <v>1444</v>
      </c>
      <c r="I207" s="1180">
        <f t="shared" si="192"/>
        <v>1394</v>
      </c>
      <c r="J207" s="1180">
        <f t="shared" si="193"/>
        <v>1370</v>
      </c>
      <c r="K207" s="1180">
        <f t="shared" si="194"/>
        <v>1345</v>
      </c>
      <c r="L207" s="1180">
        <f t="shared" si="195"/>
        <v>1320</v>
      </c>
      <c r="M207" s="378">
        <f t="shared" si="196"/>
        <v>1295</v>
      </c>
      <c r="N207" s="909"/>
      <c r="O207" s="45"/>
      <c r="P207" s="45"/>
    </row>
    <row r="208" spans="1:21" s="10" customFormat="1" ht="15" x14ac:dyDescent="0.2">
      <c r="A208" s="653"/>
      <c r="B208" s="1600"/>
      <c r="C208" s="1030" t="s">
        <v>444</v>
      </c>
      <c r="D208" s="244">
        <v>3040</v>
      </c>
      <c r="E208" s="446">
        <f t="shared" si="189"/>
        <v>1976</v>
      </c>
      <c r="F208" s="916">
        <f t="shared" si="190"/>
        <v>1824</v>
      </c>
      <c r="G208" s="1180">
        <f t="shared" si="188"/>
        <v>1824</v>
      </c>
      <c r="H208" s="64">
        <f t="shared" si="191"/>
        <v>1763</v>
      </c>
      <c r="I208" s="1180">
        <f t="shared" si="192"/>
        <v>1702</v>
      </c>
      <c r="J208" s="1180">
        <f t="shared" si="193"/>
        <v>1672</v>
      </c>
      <c r="K208" s="1180">
        <f t="shared" si="194"/>
        <v>1642</v>
      </c>
      <c r="L208" s="1180">
        <f t="shared" si="195"/>
        <v>1611</v>
      </c>
      <c r="M208" s="378">
        <f t="shared" si="196"/>
        <v>1581</v>
      </c>
      <c r="N208" s="909"/>
      <c r="O208" s="45"/>
      <c r="P208" s="45"/>
      <c r="R208" s="58"/>
    </row>
    <row r="209" spans="1:18" s="10" customFormat="1" ht="15" x14ac:dyDescent="0.2">
      <c r="A209" s="653"/>
      <c r="B209" s="1600"/>
      <c r="C209" s="1030" t="s">
        <v>369</v>
      </c>
      <c r="D209" s="244">
        <v>3400</v>
      </c>
      <c r="E209" s="446">
        <f t="shared" si="189"/>
        <v>2210</v>
      </c>
      <c r="F209" s="916">
        <f t="shared" si="190"/>
        <v>2040</v>
      </c>
      <c r="G209" s="1180">
        <f t="shared" si="188"/>
        <v>2040</v>
      </c>
      <c r="H209" s="64">
        <f t="shared" si="128"/>
        <v>1972</v>
      </c>
      <c r="I209" s="1180">
        <f>ROUND(D209-D209*$I$5,0)</f>
        <v>1904</v>
      </c>
      <c r="J209" s="1180">
        <f>ROUND(D209-D209*$J$5,0)</f>
        <v>1870</v>
      </c>
      <c r="K209" s="1180">
        <f>ROUND(D209-D209*$K$5,0)</f>
        <v>1836</v>
      </c>
      <c r="L209" s="1180">
        <f>ROUND(D209-D209*$L$5,0)</f>
        <v>1802</v>
      </c>
      <c r="M209" s="378">
        <f>ROUND(D209-D209*$M$5,0)</f>
        <v>1768</v>
      </c>
      <c r="N209" s="909"/>
      <c r="O209" s="45"/>
      <c r="P209" s="45"/>
      <c r="R209" s="58"/>
    </row>
    <row r="210" spans="1:18" s="10" customFormat="1" ht="15.75" thickBot="1" x14ac:dyDescent="0.25">
      <c r="A210" s="654"/>
      <c r="B210" s="1601"/>
      <c r="C210" s="1038" t="s">
        <v>88</v>
      </c>
      <c r="D210" s="245">
        <v>3560</v>
      </c>
      <c r="E210" s="448">
        <f t="shared" si="189"/>
        <v>2314</v>
      </c>
      <c r="F210" s="926">
        <f t="shared" si="190"/>
        <v>2136</v>
      </c>
      <c r="G210" s="380">
        <f t="shared" si="188"/>
        <v>2136</v>
      </c>
      <c r="H210" s="379">
        <f t="shared" si="128"/>
        <v>2065</v>
      </c>
      <c r="I210" s="380">
        <f>ROUND(D210-D210*$I$5,0)</f>
        <v>1994</v>
      </c>
      <c r="J210" s="380">
        <f>ROUND(D210-D210*$J$5,0)</f>
        <v>1958</v>
      </c>
      <c r="K210" s="380">
        <f>ROUND(D210-D210*$K$5,0)</f>
        <v>1922</v>
      </c>
      <c r="L210" s="380">
        <f>ROUND(D210-D210*$L$5,0)</f>
        <v>1887</v>
      </c>
      <c r="M210" s="381">
        <f>ROUND(D210-D210*$M$5,0)</f>
        <v>1851</v>
      </c>
      <c r="N210" s="909"/>
      <c r="O210" s="45"/>
      <c r="P210" s="45"/>
    </row>
    <row r="211" spans="1:18" s="10" customFormat="1" ht="18.75" customHeight="1" x14ac:dyDescent="0.2">
      <c r="A211" s="649" t="s">
        <v>311</v>
      </c>
      <c r="B211" s="1560" t="s">
        <v>86</v>
      </c>
      <c r="C211" s="844" t="s">
        <v>446</v>
      </c>
      <c r="D211" s="679">
        <v>2390</v>
      </c>
      <c r="E211" s="682">
        <f t="shared" si="189"/>
        <v>1554</v>
      </c>
      <c r="F211" s="923">
        <f t="shared" si="190"/>
        <v>1434</v>
      </c>
      <c r="G211" s="1186">
        <f t="shared" si="188"/>
        <v>1434</v>
      </c>
      <c r="H211" s="682">
        <f t="shared" si="128"/>
        <v>1386</v>
      </c>
      <c r="I211" s="1179">
        <f>ROUND(D211-D211*$I$5,0)</f>
        <v>1338</v>
      </c>
      <c r="J211" s="1179">
        <f>ROUND(D211-D211*$J$5,0)</f>
        <v>1315</v>
      </c>
      <c r="K211" s="1179">
        <f>ROUND(D211-D211*$K$5,0)</f>
        <v>1291</v>
      </c>
      <c r="L211" s="1179">
        <f>ROUND(D211-D211*$L$5,0)</f>
        <v>1267</v>
      </c>
      <c r="M211" s="683">
        <f>ROUND(D211-D211*$M$5,0)</f>
        <v>1243</v>
      </c>
      <c r="N211" s="909"/>
      <c r="O211" s="58"/>
      <c r="P211" s="45"/>
    </row>
    <row r="212" spans="1:18" s="10" customFormat="1" ht="15" x14ac:dyDescent="0.2">
      <c r="A212" s="649" t="s">
        <v>312</v>
      </c>
      <c r="B212" s="1561"/>
      <c r="C212" s="842" t="s">
        <v>448</v>
      </c>
      <c r="D212" s="434">
        <v>2690</v>
      </c>
      <c r="E212" s="446">
        <f t="shared" si="189"/>
        <v>1749</v>
      </c>
      <c r="F212" s="916">
        <f t="shared" si="190"/>
        <v>1614</v>
      </c>
      <c r="G212" s="1184">
        <f t="shared" si="188"/>
        <v>1614</v>
      </c>
      <c r="H212" s="446">
        <f>ROUND(D212-D212*$H$5,0)</f>
        <v>1560</v>
      </c>
      <c r="I212" s="1177">
        <f>ROUND(D212-D212*$I$5,0)</f>
        <v>1506</v>
      </c>
      <c r="J212" s="1177">
        <f>ROUND(D212-D212*$J$5,0)</f>
        <v>1480</v>
      </c>
      <c r="K212" s="1177">
        <f>ROUND(D212-D212*$K$5,0)</f>
        <v>1453</v>
      </c>
      <c r="L212" s="1177">
        <f>ROUND(D212-D212*$L$5,0)</f>
        <v>1426</v>
      </c>
      <c r="M212" s="378">
        <f>ROUND(D212-D212*$M$5,0)</f>
        <v>1399</v>
      </c>
      <c r="N212" s="909"/>
      <c r="O212" s="58"/>
      <c r="P212" s="45"/>
    </row>
    <row r="213" spans="1:18" s="10" customFormat="1" ht="15.75" thickBot="1" x14ac:dyDescent="0.25">
      <c r="A213" s="655"/>
      <c r="B213" s="1562"/>
      <c r="C213" s="1037">
        <v>140</v>
      </c>
      <c r="D213" s="631">
        <v>2990</v>
      </c>
      <c r="E213" s="447">
        <f t="shared" si="189"/>
        <v>1944</v>
      </c>
      <c r="F213" s="925">
        <f t="shared" si="190"/>
        <v>1794</v>
      </c>
      <c r="G213" s="1185">
        <f t="shared" si="188"/>
        <v>1794</v>
      </c>
      <c r="H213" s="448">
        <f t="shared" ref="H213:H231" si="197">ROUND(D213-D213*$H$5,0)</f>
        <v>1734</v>
      </c>
      <c r="I213" s="380">
        <f t="shared" ref="I213:I231" si="198">ROUND(D213-D213*$I$5,0)</f>
        <v>1674</v>
      </c>
      <c r="J213" s="380">
        <f t="shared" ref="J213:J231" si="199">ROUND(D213-D213*$J$5,0)</f>
        <v>1645</v>
      </c>
      <c r="K213" s="380">
        <f t="shared" ref="K213:K231" si="200">ROUND(D213-D213*$K$5,0)</f>
        <v>1615</v>
      </c>
      <c r="L213" s="380">
        <f t="shared" ref="L213:L231" si="201">ROUND(D213-D213*$L$5,0)</f>
        <v>1585</v>
      </c>
      <c r="M213" s="381">
        <f t="shared" ref="M213:M231" si="202">ROUND(D213-D213*$M$5,0)</f>
        <v>1555</v>
      </c>
      <c r="N213" s="45"/>
      <c r="O213" s="58"/>
      <c r="P213" s="45"/>
    </row>
    <row r="214" spans="1:18" s="10" customFormat="1" ht="15" x14ac:dyDescent="0.2">
      <c r="A214" s="1176" t="s">
        <v>311</v>
      </c>
      <c r="B214" s="1608" t="s">
        <v>840</v>
      </c>
      <c r="C214" s="1044" t="s">
        <v>448</v>
      </c>
      <c r="D214" s="647">
        <v>2850</v>
      </c>
      <c r="E214" s="64">
        <f t="shared" si="189"/>
        <v>1853</v>
      </c>
      <c r="F214" s="1177">
        <f t="shared" si="190"/>
        <v>1710</v>
      </c>
      <c r="G214" s="1184">
        <f t="shared" si="188"/>
        <v>1710</v>
      </c>
      <c r="H214" s="445">
        <f t="shared" si="197"/>
        <v>1653</v>
      </c>
      <c r="I214" s="376">
        <f t="shared" si="198"/>
        <v>1596</v>
      </c>
      <c r="J214" s="376">
        <f t="shared" si="199"/>
        <v>1568</v>
      </c>
      <c r="K214" s="376">
        <f t="shared" si="200"/>
        <v>1539</v>
      </c>
      <c r="L214" s="376">
        <f t="shared" si="201"/>
        <v>1511</v>
      </c>
      <c r="M214" s="377">
        <f t="shared" si="202"/>
        <v>1482</v>
      </c>
      <c r="N214" s="45"/>
      <c r="O214" s="58"/>
      <c r="P214" s="45"/>
    </row>
    <row r="215" spans="1:18" s="10" customFormat="1" ht="15" x14ac:dyDescent="0.2">
      <c r="A215" s="821" t="s">
        <v>312</v>
      </c>
      <c r="B215" s="1609"/>
      <c r="C215" s="842">
        <v>140</v>
      </c>
      <c r="D215" s="434">
        <v>3170</v>
      </c>
      <c r="E215" s="64"/>
      <c r="F215" s="1177"/>
      <c r="G215" s="1184"/>
      <c r="H215" s="446">
        <f>ROUND(D215-D215*$H$5,0)</f>
        <v>1839</v>
      </c>
      <c r="I215" s="1177">
        <f t="shared" ref="I215" si="203">ROUND(D215-D215*$I$5,0)</f>
        <v>1775</v>
      </c>
      <c r="J215" s="1177">
        <f t="shared" ref="J215" si="204">ROUND(D215-D215*$J$5,0)</f>
        <v>1744</v>
      </c>
      <c r="K215" s="1177">
        <f t="shared" ref="K215" si="205">ROUND(D215-D215*$K$5,0)</f>
        <v>1712</v>
      </c>
      <c r="L215" s="1177">
        <f t="shared" ref="L215" si="206">ROUND(D215-D215*$L$5,0)</f>
        <v>1680</v>
      </c>
      <c r="M215" s="378">
        <f t="shared" ref="M215" si="207">ROUND(D215-D215*$M$5,0)</f>
        <v>1648</v>
      </c>
      <c r="N215" s="45"/>
      <c r="O215" s="58"/>
      <c r="P215" s="45"/>
    </row>
    <row r="216" spans="1:18" s="10" customFormat="1" ht="15" customHeight="1" x14ac:dyDescent="0.2">
      <c r="A216" s="821" t="s">
        <v>92</v>
      </c>
      <c r="B216" s="1609"/>
      <c r="C216" s="844">
        <v>150</v>
      </c>
      <c r="D216" s="679">
        <v>3450</v>
      </c>
      <c r="E216" s="81">
        <f t="shared" si="189"/>
        <v>2243</v>
      </c>
      <c r="F216" s="923">
        <f t="shared" si="190"/>
        <v>2070</v>
      </c>
      <c r="G216" s="1186">
        <f t="shared" si="188"/>
        <v>2070</v>
      </c>
      <c r="H216" s="682">
        <f t="shared" ref="H216:H222" si="208">ROUND(D216-D216*$H$5,0)</f>
        <v>2001</v>
      </c>
      <c r="I216" s="1178">
        <f t="shared" ref="I216:I222" si="209">ROUND(D216-D216*$I$5,0)</f>
        <v>1932</v>
      </c>
      <c r="J216" s="1178">
        <f t="shared" ref="J216:J222" si="210">ROUND(D216-D216*$J$5,0)</f>
        <v>1898</v>
      </c>
      <c r="K216" s="1178">
        <f t="shared" ref="K216:K222" si="211">ROUND(D216-D216*$K$5,0)</f>
        <v>1863</v>
      </c>
      <c r="L216" s="1178">
        <f t="shared" ref="L216:L222" si="212">ROUND(D216-D216*$L$5,0)</f>
        <v>1829</v>
      </c>
      <c r="M216" s="683">
        <f t="shared" ref="M216:M222" si="213">ROUND(D216-D216*$M$5,0)</f>
        <v>1794</v>
      </c>
      <c r="N216" s="45"/>
      <c r="O216" s="58"/>
      <c r="P216" s="45"/>
    </row>
    <row r="217" spans="1:18" s="10" customFormat="1" ht="15" x14ac:dyDescent="0.2">
      <c r="B217" s="1609"/>
      <c r="C217" s="842">
        <v>160</v>
      </c>
      <c r="D217" s="434">
        <v>3520</v>
      </c>
      <c r="E217" s="64">
        <f t="shared" si="189"/>
        <v>2288</v>
      </c>
      <c r="F217" s="916">
        <f t="shared" si="190"/>
        <v>2112</v>
      </c>
      <c r="G217" s="1184">
        <f t="shared" si="188"/>
        <v>2112</v>
      </c>
      <c r="H217" s="446">
        <f t="shared" si="208"/>
        <v>2042</v>
      </c>
      <c r="I217" s="1177">
        <f t="shared" si="209"/>
        <v>1971</v>
      </c>
      <c r="J217" s="1177">
        <f t="shared" si="210"/>
        <v>1936</v>
      </c>
      <c r="K217" s="1177">
        <f t="shared" si="211"/>
        <v>1901</v>
      </c>
      <c r="L217" s="1177">
        <f t="shared" si="212"/>
        <v>1866</v>
      </c>
      <c r="M217" s="378">
        <f t="shared" si="213"/>
        <v>1830</v>
      </c>
      <c r="N217" s="45"/>
      <c r="O217" s="58"/>
      <c r="P217" s="45"/>
    </row>
    <row r="218" spans="1:18" s="10" customFormat="1" ht="15" x14ac:dyDescent="0.2">
      <c r="B218" s="1609"/>
      <c r="C218" s="842" t="s">
        <v>447</v>
      </c>
      <c r="D218" s="434">
        <v>3696</v>
      </c>
      <c r="E218" s="64">
        <f t="shared" si="189"/>
        <v>2402</v>
      </c>
      <c r="F218" s="916">
        <f t="shared" si="190"/>
        <v>2218</v>
      </c>
      <c r="G218" s="1184">
        <f t="shared" si="188"/>
        <v>2218</v>
      </c>
      <c r="H218" s="446">
        <f t="shared" si="208"/>
        <v>2144</v>
      </c>
      <c r="I218" s="1177">
        <f t="shared" si="209"/>
        <v>2070</v>
      </c>
      <c r="J218" s="1177">
        <f t="shared" si="210"/>
        <v>2033</v>
      </c>
      <c r="K218" s="1177">
        <f t="shared" si="211"/>
        <v>1996</v>
      </c>
      <c r="L218" s="1177">
        <f t="shared" si="212"/>
        <v>1959</v>
      </c>
      <c r="M218" s="378">
        <f t="shared" si="213"/>
        <v>1922</v>
      </c>
      <c r="N218" s="45"/>
      <c r="P218" s="45"/>
    </row>
    <row r="219" spans="1:18" s="10" customFormat="1" ht="14.45" customHeight="1" x14ac:dyDescent="0.2">
      <c r="A219" s="822"/>
      <c r="B219" s="1609"/>
      <c r="C219" s="842" t="s">
        <v>444</v>
      </c>
      <c r="D219" s="434">
        <v>4298</v>
      </c>
      <c r="E219" s="64">
        <f t="shared" si="189"/>
        <v>2794</v>
      </c>
      <c r="F219" s="916">
        <f t="shared" si="190"/>
        <v>2579</v>
      </c>
      <c r="G219" s="1184">
        <f t="shared" si="188"/>
        <v>2579</v>
      </c>
      <c r="H219" s="446">
        <f t="shared" si="208"/>
        <v>2493</v>
      </c>
      <c r="I219" s="1177">
        <f t="shared" si="209"/>
        <v>2407</v>
      </c>
      <c r="J219" s="1177">
        <f t="shared" si="210"/>
        <v>2364</v>
      </c>
      <c r="K219" s="1177">
        <f t="shared" si="211"/>
        <v>2321</v>
      </c>
      <c r="L219" s="1177">
        <f t="shared" si="212"/>
        <v>2278</v>
      </c>
      <c r="M219" s="378">
        <f t="shared" si="213"/>
        <v>2235</v>
      </c>
      <c r="N219" s="45"/>
      <c r="P219" s="45"/>
    </row>
    <row r="220" spans="1:18" s="10" customFormat="1" ht="15" x14ac:dyDescent="0.2">
      <c r="A220" s="821"/>
      <c r="B220" s="1609"/>
      <c r="C220" s="842" t="s">
        <v>369</v>
      </c>
      <c r="D220" s="434">
        <v>4672</v>
      </c>
      <c r="E220" s="64">
        <f t="shared" si="189"/>
        <v>3037</v>
      </c>
      <c r="F220" s="916">
        <f t="shared" si="190"/>
        <v>2803</v>
      </c>
      <c r="G220" s="1184">
        <f t="shared" si="188"/>
        <v>2803</v>
      </c>
      <c r="H220" s="446">
        <f t="shared" si="208"/>
        <v>2710</v>
      </c>
      <c r="I220" s="1177">
        <f t="shared" si="209"/>
        <v>2616</v>
      </c>
      <c r="J220" s="1177">
        <f t="shared" si="210"/>
        <v>2570</v>
      </c>
      <c r="K220" s="1177">
        <f t="shared" si="211"/>
        <v>2523</v>
      </c>
      <c r="L220" s="1177">
        <f t="shared" si="212"/>
        <v>2476</v>
      </c>
      <c r="M220" s="378">
        <f t="shared" si="213"/>
        <v>2429</v>
      </c>
      <c r="N220" s="45"/>
    </row>
    <row r="221" spans="1:18" s="10" customFormat="1" ht="15.75" thickBot="1" x14ac:dyDescent="0.25">
      <c r="A221" s="821"/>
      <c r="B221" s="1610"/>
      <c r="C221" s="843" t="s">
        <v>88</v>
      </c>
      <c r="D221" s="435">
        <v>4980</v>
      </c>
      <c r="E221" s="82">
        <f t="shared" si="189"/>
        <v>3237</v>
      </c>
      <c r="F221" s="925">
        <f t="shared" si="190"/>
        <v>2988</v>
      </c>
      <c r="G221" s="1185">
        <f t="shared" si="188"/>
        <v>2988</v>
      </c>
      <c r="H221" s="448">
        <f t="shared" si="208"/>
        <v>2888</v>
      </c>
      <c r="I221" s="380">
        <f t="shared" si="209"/>
        <v>2789</v>
      </c>
      <c r="J221" s="380">
        <f t="shared" si="210"/>
        <v>2739</v>
      </c>
      <c r="K221" s="380">
        <f t="shared" si="211"/>
        <v>2689</v>
      </c>
      <c r="L221" s="380">
        <f t="shared" si="212"/>
        <v>2639</v>
      </c>
      <c r="M221" s="381">
        <f t="shared" si="213"/>
        <v>2590</v>
      </c>
      <c r="N221" s="45"/>
    </row>
    <row r="222" spans="1:18" s="10" customFormat="1" ht="12.75" customHeight="1" x14ac:dyDescent="0.2">
      <c r="A222" s="821"/>
      <c r="B222" s="1608" t="s">
        <v>841</v>
      </c>
      <c r="C222" s="1181">
        <v>100</v>
      </c>
      <c r="D222" s="647">
        <v>2495</v>
      </c>
      <c r="E222" s="375">
        <f t="shared" si="189"/>
        <v>1622</v>
      </c>
      <c r="F222" s="376">
        <f t="shared" si="190"/>
        <v>1497</v>
      </c>
      <c r="G222" s="376">
        <f t="shared" si="188"/>
        <v>1497</v>
      </c>
      <c r="H222" s="376">
        <f t="shared" si="208"/>
        <v>1447</v>
      </c>
      <c r="I222" s="376">
        <f t="shared" si="209"/>
        <v>1397</v>
      </c>
      <c r="J222" s="376">
        <f t="shared" si="210"/>
        <v>1372</v>
      </c>
      <c r="K222" s="376">
        <f t="shared" si="211"/>
        <v>1347</v>
      </c>
      <c r="L222" s="376">
        <f t="shared" si="212"/>
        <v>1322</v>
      </c>
      <c r="M222" s="377">
        <f t="shared" si="213"/>
        <v>1297</v>
      </c>
      <c r="N222" s="45"/>
    </row>
    <row r="223" spans="1:18" s="10" customFormat="1" ht="15" customHeight="1" x14ac:dyDescent="0.2">
      <c r="A223" s="821"/>
      <c r="B223" s="1609"/>
      <c r="C223" s="1182" t="s">
        <v>448</v>
      </c>
      <c r="D223" s="434">
        <v>2850</v>
      </c>
      <c r="E223" s="64">
        <f t="shared" si="189"/>
        <v>1853</v>
      </c>
      <c r="F223" s="1177">
        <f t="shared" si="190"/>
        <v>1710</v>
      </c>
      <c r="G223" s="1177">
        <f t="shared" si="188"/>
        <v>1710</v>
      </c>
      <c r="H223" s="1177">
        <f t="shared" ref="H223" si="214">ROUND(D223-D223*$H$5,0)</f>
        <v>1653</v>
      </c>
      <c r="I223" s="1177">
        <f t="shared" ref="I223" si="215">ROUND(D223-D223*$I$5,0)</f>
        <v>1596</v>
      </c>
      <c r="J223" s="1177">
        <f t="shared" ref="J223" si="216">ROUND(D223-D223*$J$5,0)</f>
        <v>1568</v>
      </c>
      <c r="K223" s="1177">
        <f t="shared" ref="K223" si="217">ROUND(D223-D223*$K$5,0)</f>
        <v>1539</v>
      </c>
      <c r="L223" s="1177">
        <f t="shared" ref="L223" si="218">ROUND(D223-D223*$L$5,0)</f>
        <v>1511</v>
      </c>
      <c r="M223" s="378">
        <f t="shared" ref="M223" si="219">ROUND(D223-D223*$M$5,0)</f>
        <v>1482</v>
      </c>
      <c r="N223" s="45"/>
    </row>
    <row r="224" spans="1:18" s="10" customFormat="1" ht="15" x14ac:dyDescent="0.2">
      <c r="A224" s="822"/>
      <c r="B224" s="1609"/>
      <c r="C224" s="1182">
        <v>140</v>
      </c>
      <c r="D224" s="434">
        <v>3170</v>
      </c>
      <c r="E224" s="64">
        <f t="shared" si="189"/>
        <v>2061</v>
      </c>
      <c r="F224" s="916">
        <f t="shared" si="190"/>
        <v>1902</v>
      </c>
      <c r="G224" s="1177">
        <f t="shared" si="188"/>
        <v>1902</v>
      </c>
      <c r="H224" s="64">
        <f t="shared" si="197"/>
        <v>1839</v>
      </c>
      <c r="I224" s="1177">
        <f t="shared" si="198"/>
        <v>1775</v>
      </c>
      <c r="J224" s="1177">
        <f t="shared" si="199"/>
        <v>1744</v>
      </c>
      <c r="K224" s="1177">
        <f t="shared" si="200"/>
        <v>1712</v>
      </c>
      <c r="L224" s="1177">
        <f t="shared" si="201"/>
        <v>1680</v>
      </c>
      <c r="M224" s="378">
        <f t="shared" si="202"/>
        <v>1648</v>
      </c>
      <c r="N224" s="45"/>
    </row>
    <row r="225" spans="1:19" s="10" customFormat="1" ht="15" x14ac:dyDescent="0.2">
      <c r="A225" s="821"/>
      <c r="B225" s="1609"/>
      <c r="C225" s="1182">
        <v>150</v>
      </c>
      <c r="D225" s="434">
        <v>3552</v>
      </c>
      <c r="E225" s="64">
        <f t="shared" si="189"/>
        <v>2309</v>
      </c>
      <c r="F225" s="916">
        <f t="shared" si="190"/>
        <v>2131</v>
      </c>
      <c r="G225" s="1177">
        <f t="shared" si="188"/>
        <v>2131</v>
      </c>
      <c r="H225" s="64">
        <f t="shared" si="197"/>
        <v>2060</v>
      </c>
      <c r="I225" s="1177">
        <f t="shared" si="198"/>
        <v>1989</v>
      </c>
      <c r="J225" s="1177">
        <f t="shared" si="199"/>
        <v>1954</v>
      </c>
      <c r="K225" s="1177">
        <f t="shared" si="200"/>
        <v>1918</v>
      </c>
      <c r="L225" s="1177">
        <f t="shared" si="201"/>
        <v>1883</v>
      </c>
      <c r="M225" s="378">
        <f t="shared" si="202"/>
        <v>1847</v>
      </c>
      <c r="N225" s="45"/>
    </row>
    <row r="226" spans="1:19" s="10" customFormat="1" ht="15" x14ac:dyDescent="0.2">
      <c r="A226" s="821"/>
      <c r="B226" s="1609"/>
      <c r="C226" s="1182">
        <v>160</v>
      </c>
      <c r="D226" s="434">
        <v>3600</v>
      </c>
      <c r="E226" s="64">
        <f t="shared" si="189"/>
        <v>2340</v>
      </c>
      <c r="F226" s="916">
        <f t="shared" si="190"/>
        <v>2160</v>
      </c>
      <c r="G226" s="1177">
        <f t="shared" si="188"/>
        <v>2160</v>
      </c>
      <c r="H226" s="64">
        <f t="shared" si="197"/>
        <v>2088</v>
      </c>
      <c r="I226" s="1177">
        <f t="shared" si="198"/>
        <v>2016</v>
      </c>
      <c r="J226" s="1177">
        <f t="shared" si="199"/>
        <v>1980</v>
      </c>
      <c r="K226" s="1177">
        <f t="shared" si="200"/>
        <v>1944</v>
      </c>
      <c r="L226" s="1177">
        <f t="shared" si="201"/>
        <v>1908</v>
      </c>
      <c r="M226" s="378">
        <f t="shared" si="202"/>
        <v>1872</v>
      </c>
      <c r="N226" s="45"/>
    </row>
    <row r="227" spans="1:19" s="10" customFormat="1" ht="15" x14ac:dyDescent="0.2">
      <c r="A227" s="821"/>
      <c r="B227" s="1609"/>
      <c r="C227" s="1182" t="s">
        <v>447</v>
      </c>
      <c r="D227" s="434">
        <v>3788</v>
      </c>
      <c r="E227" s="64">
        <f t="shared" si="189"/>
        <v>2462</v>
      </c>
      <c r="F227" s="916">
        <f t="shared" si="190"/>
        <v>2273</v>
      </c>
      <c r="G227" s="1177">
        <f t="shared" si="188"/>
        <v>2273</v>
      </c>
      <c r="H227" s="64">
        <f t="shared" si="197"/>
        <v>2197</v>
      </c>
      <c r="I227" s="1177">
        <f t="shared" si="198"/>
        <v>2121</v>
      </c>
      <c r="J227" s="1177">
        <f t="shared" si="199"/>
        <v>2083</v>
      </c>
      <c r="K227" s="1177">
        <f t="shared" si="200"/>
        <v>2046</v>
      </c>
      <c r="L227" s="1177">
        <f t="shared" si="201"/>
        <v>2008</v>
      </c>
      <c r="M227" s="378">
        <f t="shared" si="202"/>
        <v>1970</v>
      </c>
      <c r="N227" s="45"/>
      <c r="O227" s="45"/>
      <c r="P227" s="45"/>
    </row>
    <row r="228" spans="1:19" s="10" customFormat="1" ht="15" x14ac:dyDescent="0.2">
      <c r="A228" s="821"/>
      <c r="B228" s="1609"/>
      <c r="C228" s="1182" t="s">
        <v>444</v>
      </c>
      <c r="D228" s="434">
        <v>4404</v>
      </c>
      <c r="E228" s="64">
        <f t="shared" si="189"/>
        <v>2863</v>
      </c>
      <c r="F228" s="916">
        <f t="shared" si="190"/>
        <v>2642</v>
      </c>
      <c r="G228" s="1177">
        <f t="shared" si="188"/>
        <v>2642</v>
      </c>
      <c r="H228" s="64">
        <f t="shared" si="197"/>
        <v>2554</v>
      </c>
      <c r="I228" s="1177">
        <f t="shared" si="198"/>
        <v>2466</v>
      </c>
      <c r="J228" s="1177">
        <f t="shared" si="199"/>
        <v>2422</v>
      </c>
      <c r="K228" s="1177">
        <f t="shared" si="200"/>
        <v>2378</v>
      </c>
      <c r="L228" s="1177">
        <f t="shared" si="201"/>
        <v>2334</v>
      </c>
      <c r="M228" s="378">
        <f t="shared" si="202"/>
        <v>2290</v>
      </c>
      <c r="N228" s="45"/>
      <c r="O228" s="45"/>
      <c r="P228" s="45"/>
    </row>
    <row r="229" spans="1:19" s="10" customFormat="1" ht="15" x14ac:dyDescent="0.2">
      <c r="A229" s="821"/>
      <c r="B229" s="1609"/>
      <c r="C229" s="1182" t="s">
        <v>369</v>
      </c>
      <c r="D229" s="434">
        <v>4916</v>
      </c>
      <c r="E229" s="64">
        <f t="shared" si="189"/>
        <v>3195</v>
      </c>
      <c r="F229" s="916">
        <f t="shared" si="190"/>
        <v>2950</v>
      </c>
      <c r="G229" s="1177">
        <f t="shared" si="188"/>
        <v>2950</v>
      </c>
      <c r="H229" s="64">
        <f t="shared" si="197"/>
        <v>2851</v>
      </c>
      <c r="I229" s="1177">
        <f t="shared" si="198"/>
        <v>2753</v>
      </c>
      <c r="J229" s="1177">
        <f t="shared" si="199"/>
        <v>2704</v>
      </c>
      <c r="K229" s="1177">
        <f t="shared" si="200"/>
        <v>2655</v>
      </c>
      <c r="L229" s="1177">
        <f t="shared" si="201"/>
        <v>2605</v>
      </c>
      <c r="M229" s="378">
        <f t="shared" si="202"/>
        <v>2556</v>
      </c>
      <c r="N229" s="45"/>
      <c r="O229" s="45"/>
      <c r="P229" s="45"/>
    </row>
    <row r="230" spans="1:19" s="10" customFormat="1" ht="14.45" customHeight="1" thickBot="1" x14ac:dyDescent="0.25">
      <c r="A230" s="1175"/>
      <c r="B230" s="1610"/>
      <c r="C230" s="1183" t="s">
        <v>88</v>
      </c>
      <c r="D230" s="435">
        <v>5080</v>
      </c>
      <c r="E230" s="379">
        <f t="shared" si="189"/>
        <v>3302</v>
      </c>
      <c r="F230" s="926">
        <f t="shared" si="190"/>
        <v>3048</v>
      </c>
      <c r="G230" s="380">
        <f t="shared" si="188"/>
        <v>3048</v>
      </c>
      <c r="H230" s="379">
        <f t="shared" si="197"/>
        <v>2946</v>
      </c>
      <c r="I230" s="380">
        <f t="shared" si="198"/>
        <v>2845</v>
      </c>
      <c r="J230" s="380">
        <f t="shared" si="199"/>
        <v>2794</v>
      </c>
      <c r="K230" s="380">
        <f t="shared" si="200"/>
        <v>2743</v>
      </c>
      <c r="L230" s="380">
        <f t="shared" si="201"/>
        <v>2692</v>
      </c>
      <c r="M230" s="381">
        <f t="shared" si="202"/>
        <v>2642</v>
      </c>
      <c r="N230" s="45"/>
      <c r="O230" s="45"/>
      <c r="P230" s="45"/>
    </row>
    <row r="231" spans="1:19" s="10" customFormat="1" ht="14.45" customHeight="1" x14ac:dyDescent="0.2">
      <c r="A231" s="1605" t="s">
        <v>850</v>
      </c>
      <c r="B231" s="1602" t="s">
        <v>847</v>
      </c>
      <c r="C231" s="1044" t="s">
        <v>448</v>
      </c>
      <c r="D231" s="647">
        <v>3340</v>
      </c>
      <c r="E231" s="375">
        <f t="shared" si="189"/>
        <v>2171</v>
      </c>
      <c r="F231" s="376">
        <f t="shared" si="190"/>
        <v>2004</v>
      </c>
      <c r="G231" s="376">
        <f t="shared" si="188"/>
        <v>2004</v>
      </c>
      <c r="H231" s="376">
        <f t="shared" si="197"/>
        <v>1937</v>
      </c>
      <c r="I231" s="376">
        <f t="shared" si="198"/>
        <v>1870</v>
      </c>
      <c r="J231" s="376">
        <f t="shared" si="199"/>
        <v>1837</v>
      </c>
      <c r="K231" s="376">
        <f t="shared" si="200"/>
        <v>1804</v>
      </c>
      <c r="L231" s="376">
        <f t="shared" si="201"/>
        <v>1770</v>
      </c>
      <c r="M231" s="377">
        <f t="shared" si="202"/>
        <v>1737</v>
      </c>
      <c r="N231" s="45"/>
      <c r="O231" s="45"/>
      <c r="P231" s="45"/>
    </row>
    <row r="232" spans="1:19" s="10" customFormat="1" ht="15" customHeight="1" x14ac:dyDescent="0.2">
      <c r="A232" s="1606"/>
      <c r="B232" s="1603"/>
      <c r="C232" s="842">
        <v>140</v>
      </c>
      <c r="D232" s="434">
        <v>3780</v>
      </c>
      <c r="E232" s="64">
        <f t="shared" si="189"/>
        <v>2457</v>
      </c>
      <c r="F232" s="1177">
        <f t="shared" si="190"/>
        <v>2268</v>
      </c>
      <c r="G232" s="1177">
        <f t="shared" si="188"/>
        <v>2268</v>
      </c>
      <c r="H232" s="1177">
        <f t="shared" ref="H232:H240" si="220">ROUND(D232-D232*$H$5,0)</f>
        <v>2192</v>
      </c>
      <c r="I232" s="1177">
        <f t="shared" ref="I232:I240" si="221">ROUND(D232-D232*$I$5,0)</f>
        <v>2117</v>
      </c>
      <c r="J232" s="1177">
        <f t="shared" ref="J232:J240" si="222">ROUND(D232-D232*$J$5,0)</f>
        <v>2079</v>
      </c>
      <c r="K232" s="1177">
        <f t="shared" ref="K232:K240" si="223">ROUND(D232-D232*$K$5,0)</f>
        <v>2041</v>
      </c>
      <c r="L232" s="1177">
        <f t="shared" ref="L232:L240" si="224">ROUND(D232-D232*$L$5,0)</f>
        <v>2003</v>
      </c>
      <c r="M232" s="378">
        <f t="shared" ref="M232:M240" si="225">ROUND(D232-D232*$M$5,0)</f>
        <v>1966</v>
      </c>
      <c r="N232" s="45"/>
      <c r="O232" s="45"/>
      <c r="P232" s="45"/>
      <c r="Q232" s="1153"/>
      <c r="R232" s="1153"/>
      <c r="S232" s="1153"/>
    </row>
    <row r="233" spans="1:19" s="10" customFormat="1" ht="15" x14ac:dyDescent="0.2">
      <c r="A233" s="1606"/>
      <c r="B233" s="1603"/>
      <c r="C233" s="842">
        <v>150</v>
      </c>
      <c r="D233" s="434">
        <v>3970</v>
      </c>
      <c r="E233" s="64">
        <f t="shared" si="189"/>
        <v>2581</v>
      </c>
      <c r="F233" s="1177">
        <f t="shared" si="190"/>
        <v>2382</v>
      </c>
      <c r="G233" s="1177">
        <f t="shared" si="188"/>
        <v>2382</v>
      </c>
      <c r="H233" s="1177">
        <f t="shared" si="220"/>
        <v>2303</v>
      </c>
      <c r="I233" s="1177">
        <f t="shared" si="221"/>
        <v>2223</v>
      </c>
      <c r="J233" s="1177">
        <f t="shared" si="222"/>
        <v>2184</v>
      </c>
      <c r="K233" s="1177">
        <f t="shared" si="223"/>
        <v>2144</v>
      </c>
      <c r="L233" s="1177">
        <f t="shared" si="224"/>
        <v>2104</v>
      </c>
      <c r="M233" s="378">
        <f t="shared" si="225"/>
        <v>2064</v>
      </c>
      <c r="N233" s="1153"/>
      <c r="O233" s="1153"/>
      <c r="P233" s="1153"/>
      <c r="Q233" s="1153"/>
      <c r="R233" s="1153"/>
      <c r="S233" s="1153"/>
    </row>
    <row r="234" spans="1:19" s="10" customFormat="1" ht="14.45" customHeight="1" x14ac:dyDescent="0.2">
      <c r="A234" s="1606"/>
      <c r="B234" s="1603"/>
      <c r="C234" s="842">
        <v>160</v>
      </c>
      <c r="D234" s="434">
        <v>4040</v>
      </c>
      <c r="E234" s="64">
        <f>ROUND(D234-D234*$E$5,0)</f>
        <v>2626</v>
      </c>
      <c r="F234" s="1177">
        <f t="shared" si="190"/>
        <v>2424</v>
      </c>
      <c r="G234" s="1177">
        <f t="shared" si="188"/>
        <v>2424</v>
      </c>
      <c r="H234" s="1177">
        <f t="shared" si="220"/>
        <v>2343</v>
      </c>
      <c r="I234" s="1177">
        <f t="shared" si="221"/>
        <v>2262</v>
      </c>
      <c r="J234" s="1177">
        <f t="shared" si="222"/>
        <v>2222</v>
      </c>
      <c r="K234" s="1177">
        <f t="shared" si="223"/>
        <v>2182</v>
      </c>
      <c r="L234" s="1177">
        <f t="shared" si="224"/>
        <v>2141</v>
      </c>
      <c r="M234" s="378">
        <f t="shared" si="225"/>
        <v>2101</v>
      </c>
      <c r="N234" s="1153"/>
      <c r="O234" s="1153"/>
      <c r="P234" s="1153"/>
      <c r="Q234" s="1153"/>
      <c r="R234" s="1153"/>
      <c r="S234" s="1153"/>
    </row>
    <row r="235" spans="1:19" s="10" customFormat="1" ht="15" x14ac:dyDescent="0.2">
      <c r="A235" s="1606"/>
      <c r="B235" s="1603"/>
      <c r="C235" s="842" t="s">
        <v>447</v>
      </c>
      <c r="D235" s="434">
        <v>4200</v>
      </c>
      <c r="E235" s="64">
        <f t="shared" si="189"/>
        <v>2730</v>
      </c>
      <c r="F235" s="1177">
        <f t="shared" si="190"/>
        <v>2520</v>
      </c>
      <c r="G235" s="1177">
        <f t="shared" si="188"/>
        <v>2520</v>
      </c>
      <c r="H235" s="1177">
        <f t="shared" si="220"/>
        <v>2436</v>
      </c>
      <c r="I235" s="1177">
        <f t="shared" si="221"/>
        <v>2352</v>
      </c>
      <c r="J235" s="1177">
        <f t="shared" si="222"/>
        <v>2310</v>
      </c>
      <c r="K235" s="1177">
        <f t="shared" si="223"/>
        <v>2268</v>
      </c>
      <c r="L235" s="1177">
        <f t="shared" si="224"/>
        <v>2226</v>
      </c>
      <c r="M235" s="378">
        <f t="shared" si="225"/>
        <v>2184</v>
      </c>
      <c r="N235" s="1153"/>
      <c r="O235" s="1153"/>
      <c r="P235" s="1153"/>
      <c r="Q235" s="1153"/>
      <c r="R235" s="1153"/>
      <c r="S235" s="1153"/>
    </row>
    <row r="236" spans="1:19" s="10" customFormat="1" ht="15" x14ac:dyDescent="0.2">
      <c r="A236" s="1606"/>
      <c r="B236" s="1603"/>
      <c r="C236" s="842" t="s">
        <v>444</v>
      </c>
      <c r="D236" s="434">
        <v>4800</v>
      </c>
      <c r="E236" s="64">
        <f t="shared" si="189"/>
        <v>3120</v>
      </c>
      <c r="F236" s="1177">
        <f t="shared" si="190"/>
        <v>2880</v>
      </c>
      <c r="G236" s="1177">
        <f t="shared" si="188"/>
        <v>2880</v>
      </c>
      <c r="H236" s="1177">
        <f t="shared" si="220"/>
        <v>2784</v>
      </c>
      <c r="I236" s="1177">
        <f t="shared" si="221"/>
        <v>2688</v>
      </c>
      <c r="J236" s="1177">
        <f t="shared" si="222"/>
        <v>2640</v>
      </c>
      <c r="K236" s="1177">
        <f t="shared" si="223"/>
        <v>2592</v>
      </c>
      <c r="L236" s="1177">
        <f t="shared" si="224"/>
        <v>2544</v>
      </c>
      <c r="M236" s="378">
        <f t="shared" si="225"/>
        <v>2496</v>
      </c>
      <c r="N236" s="1153"/>
      <c r="O236" s="1153"/>
      <c r="P236" s="1153"/>
      <c r="Q236" s="1153"/>
      <c r="R236" s="1153"/>
      <c r="S236" s="1153"/>
    </row>
    <row r="237" spans="1:19" s="10" customFormat="1" ht="15" x14ac:dyDescent="0.2">
      <c r="A237" s="1606"/>
      <c r="B237" s="1603"/>
      <c r="C237" s="842" t="s">
        <v>369</v>
      </c>
      <c r="D237" s="434">
        <v>5300</v>
      </c>
      <c r="E237" s="64">
        <f t="shared" si="189"/>
        <v>3445</v>
      </c>
      <c r="F237" s="1177">
        <f t="shared" si="190"/>
        <v>3180</v>
      </c>
      <c r="G237" s="1177">
        <f t="shared" si="188"/>
        <v>3180</v>
      </c>
      <c r="H237" s="1177">
        <f t="shared" si="220"/>
        <v>3074</v>
      </c>
      <c r="I237" s="1177">
        <f t="shared" si="221"/>
        <v>2968</v>
      </c>
      <c r="J237" s="1177">
        <f t="shared" si="222"/>
        <v>2915</v>
      </c>
      <c r="K237" s="1177">
        <f t="shared" si="223"/>
        <v>2862</v>
      </c>
      <c r="L237" s="1177">
        <f t="shared" si="224"/>
        <v>2809</v>
      </c>
      <c r="M237" s="378">
        <f t="shared" si="225"/>
        <v>2756</v>
      </c>
      <c r="N237" s="1153"/>
      <c r="O237" s="1153"/>
      <c r="P237" s="1153"/>
      <c r="Q237" s="1153"/>
      <c r="R237" s="1153"/>
      <c r="S237" s="1153"/>
    </row>
    <row r="238" spans="1:19" s="10" customFormat="1" ht="15.75" thickBot="1" x14ac:dyDescent="0.25">
      <c r="A238" s="1606"/>
      <c r="B238" s="1604"/>
      <c r="C238" s="843" t="s">
        <v>88</v>
      </c>
      <c r="D238" s="435">
        <v>5480</v>
      </c>
      <c r="E238" s="379">
        <f t="shared" si="189"/>
        <v>3562</v>
      </c>
      <c r="F238" s="380">
        <f t="shared" si="190"/>
        <v>3288</v>
      </c>
      <c r="G238" s="380">
        <f t="shared" si="188"/>
        <v>3288</v>
      </c>
      <c r="H238" s="380">
        <f t="shared" si="220"/>
        <v>3178</v>
      </c>
      <c r="I238" s="380">
        <f t="shared" si="221"/>
        <v>3069</v>
      </c>
      <c r="J238" s="380">
        <f t="shared" si="222"/>
        <v>3014</v>
      </c>
      <c r="K238" s="380">
        <f t="shared" si="223"/>
        <v>2959</v>
      </c>
      <c r="L238" s="380">
        <f t="shared" si="224"/>
        <v>2904</v>
      </c>
      <c r="M238" s="381">
        <f t="shared" si="225"/>
        <v>2850</v>
      </c>
      <c r="N238" s="45"/>
      <c r="O238" s="45"/>
      <c r="P238" s="45"/>
      <c r="Q238" s="45"/>
      <c r="R238" s="45"/>
      <c r="S238" s="45"/>
    </row>
    <row r="239" spans="1:19" s="10" customFormat="1" ht="15" customHeight="1" x14ac:dyDescent="0.2">
      <c r="A239" s="1606"/>
      <c r="B239" s="1602" t="s">
        <v>848</v>
      </c>
      <c r="C239" s="1044" t="s">
        <v>448</v>
      </c>
      <c r="D239" s="647">
        <v>3430</v>
      </c>
      <c r="E239" s="375">
        <f t="shared" si="189"/>
        <v>2230</v>
      </c>
      <c r="F239" s="376">
        <f t="shared" si="190"/>
        <v>2058</v>
      </c>
      <c r="G239" s="376">
        <f t="shared" si="188"/>
        <v>2058</v>
      </c>
      <c r="H239" s="376">
        <f t="shared" si="220"/>
        <v>1989</v>
      </c>
      <c r="I239" s="376">
        <f t="shared" si="221"/>
        <v>1921</v>
      </c>
      <c r="J239" s="376">
        <f t="shared" si="222"/>
        <v>1887</v>
      </c>
      <c r="K239" s="376">
        <f t="shared" si="223"/>
        <v>1852</v>
      </c>
      <c r="L239" s="376">
        <f t="shared" si="224"/>
        <v>1818</v>
      </c>
      <c r="M239" s="377">
        <f t="shared" si="225"/>
        <v>1784</v>
      </c>
      <c r="N239" s="45"/>
      <c r="O239" s="45"/>
      <c r="P239" s="45"/>
      <c r="Q239" s="45"/>
      <c r="R239" s="45"/>
      <c r="S239" s="45"/>
    </row>
    <row r="240" spans="1:19" s="10" customFormat="1" ht="15" customHeight="1" x14ac:dyDescent="0.2">
      <c r="A240" s="1606"/>
      <c r="B240" s="1603"/>
      <c r="C240" s="842">
        <v>140</v>
      </c>
      <c r="D240" s="434">
        <v>3870</v>
      </c>
      <c r="E240" s="64">
        <f t="shared" si="189"/>
        <v>2516</v>
      </c>
      <c r="F240" s="1177">
        <f t="shared" si="190"/>
        <v>2322</v>
      </c>
      <c r="G240" s="1177">
        <f t="shared" si="188"/>
        <v>2322</v>
      </c>
      <c r="H240" s="1177">
        <f t="shared" si="220"/>
        <v>2245</v>
      </c>
      <c r="I240" s="1177">
        <f t="shared" si="221"/>
        <v>2167</v>
      </c>
      <c r="J240" s="1177">
        <f t="shared" si="222"/>
        <v>2129</v>
      </c>
      <c r="K240" s="1177">
        <f t="shared" si="223"/>
        <v>2090</v>
      </c>
      <c r="L240" s="1177">
        <f t="shared" si="224"/>
        <v>2051</v>
      </c>
      <c r="M240" s="378">
        <f t="shared" si="225"/>
        <v>2012</v>
      </c>
      <c r="O240" s="45"/>
      <c r="P240" s="45"/>
      <c r="Q240" s="45"/>
      <c r="R240" s="45"/>
      <c r="S240" s="45"/>
    </row>
    <row r="241" spans="1:21" s="10" customFormat="1" ht="15" x14ac:dyDescent="0.2">
      <c r="A241" s="1606"/>
      <c r="B241" s="1603"/>
      <c r="C241" s="842">
        <v>150</v>
      </c>
      <c r="D241" s="434">
        <v>3990</v>
      </c>
      <c r="E241" s="64">
        <f t="shared" si="189"/>
        <v>2594</v>
      </c>
      <c r="F241" s="1177">
        <f t="shared" si="190"/>
        <v>2394</v>
      </c>
      <c r="G241" s="1177">
        <f t="shared" si="188"/>
        <v>2394</v>
      </c>
      <c r="H241" s="1177">
        <f t="shared" ref="H241:H246" si="226">ROUND(D241-D241*$H$5,0)</f>
        <v>2314</v>
      </c>
      <c r="I241" s="1177">
        <f t="shared" ref="I241:I246" si="227">ROUND(D241-D241*$I$5,0)</f>
        <v>2234</v>
      </c>
      <c r="J241" s="1177">
        <f t="shared" ref="J241:J246" si="228">ROUND(D241-D241*$J$5,0)</f>
        <v>2195</v>
      </c>
      <c r="K241" s="1177">
        <f t="shared" ref="K241:K246" si="229">ROUND(D241-D241*$K$5,0)</f>
        <v>2155</v>
      </c>
      <c r="L241" s="1177">
        <f t="shared" ref="L241:L246" si="230">ROUND(D241-D241*$L$5,0)</f>
        <v>2115</v>
      </c>
      <c r="M241" s="378">
        <f t="shared" ref="M241:M246" si="231">ROUND(D241-D241*$M$5,0)</f>
        <v>2075</v>
      </c>
      <c r="O241" s="45"/>
      <c r="P241" s="45"/>
      <c r="Q241" s="45"/>
      <c r="R241" s="45"/>
      <c r="S241" s="45"/>
    </row>
    <row r="242" spans="1:21" s="10" customFormat="1" ht="14.45" customHeight="1" x14ac:dyDescent="0.2">
      <c r="A242" s="1606"/>
      <c r="B242" s="1603"/>
      <c r="C242" s="842">
        <v>160</v>
      </c>
      <c r="D242" s="434">
        <v>4100</v>
      </c>
      <c r="E242" s="64">
        <f t="shared" si="189"/>
        <v>2665</v>
      </c>
      <c r="F242" s="1177">
        <f t="shared" si="190"/>
        <v>2460</v>
      </c>
      <c r="G242" s="1177">
        <f t="shared" si="188"/>
        <v>2460</v>
      </c>
      <c r="H242" s="1177">
        <f t="shared" si="226"/>
        <v>2378</v>
      </c>
      <c r="I242" s="1177">
        <f t="shared" si="227"/>
        <v>2296</v>
      </c>
      <c r="J242" s="1177">
        <f t="shared" si="228"/>
        <v>2255</v>
      </c>
      <c r="K242" s="1177">
        <f t="shared" si="229"/>
        <v>2214</v>
      </c>
      <c r="L242" s="1177">
        <f t="shared" si="230"/>
        <v>2173</v>
      </c>
      <c r="M242" s="378">
        <f t="shared" si="231"/>
        <v>2132</v>
      </c>
      <c r="O242" s="45"/>
      <c r="P242" s="45"/>
      <c r="Q242" s="45"/>
      <c r="R242" s="45"/>
      <c r="S242" s="45"/>
    </row>
    <row r="243" spans="1:21" s="10" customFormat="1" ht="14.45" customHeight="1" x14ac:dyDescent="0.2">
      <c r="A243" s="1606"/>
      <c r="B243" s="1603"/>
      <c r="C243" s="842" t="s">
        <v>447</v>
      </c>
      <c r="D243" s="434">
        <v>4280</v>
      </c>
      <c r="E243" s="64">
        <f t="shared" si="189"/>
        <v>2782</v>
      </c>
      <c r="F243" s="1177">
        <f t="shared" si="190"/>
        <v>2568</v>
      </c>
      <c r="G243" s="1177">
        <f t="shared" si="188"/>
        <v>2568</v>
      </c>
      <c r="H243" s="1177">
        <f t="shared" si="226"/>
        <v>2482</v>
      </c>
      <c r="I243" s="1177">
        <f t="shared" si="227"/>
        <v>2397</v>
      </c>
      <c r="J243" s="1177">
        <f t="shared" si="228"/>
        <v>2354</v>
      </c>
      <c r="K243" s="1177">
        <f t="shared" si="229"/>
        <v>2311</v>
      </c>
      <c r="L243" s="1177">
        <f t="shared" si="230"/>
        <v>2268</v>
      </c>
      <c r="M243" s="378">
        <f t="shared" si="231"/>
        <v>2226</v>
      </c>
      <c r="O243" s="45"/>
      <c r="P243" s="45"/>
      <c r="Q243" s="45"/>
      <c r="R243" s="45"/>
      <c r="S243" s="45"/>
    </row>
    <row r="244" spans="1:21" s="10" customFormat="1" ht="15" x14ac:dyDescent="0.2">
      <c r="A244" s="1606"/>
      <c r="B244" s="1603"/>
      <c r="C244" s="842" t="s">
        <v>444</v>
      </c>
      <c r="D244" s="434">
        <v>4900</v>
      </c>
      <c r="E244" s="64">
        <f t="shared" si="189"/>
        <v>3185</v>
      </c>
      <c r="F244" s="1177">
        <f t="shared" si="190"/>
        <v>2940</v>
      </c>
      <c r="G244" s="1177">
        <f t="shared" si="188"/>
        <v>2940</v>
      </c>
      <c r="H244" s="1177">
        <f t="shared" si="226"/>
        <v>2842</v>
      </c>
      <c r="I244" s="1177">
        <f t="shared" si="227"/>
        <v>2744</v>
      </c>
      <c r="J244" s="1177">
        <f t="shared" si="228"/>
        <v>2695</v>
      </c>
      <c r="K244" s="1177">
        <f t="shared" si="229"/>
        <v>2646</v>
      </c>
      <c r="L244" s="1177">
        <f t="shared" si="230"/>
        <v>2597</v>
      </c>
      <c r="M244" s="378">
        <f t="shared" si="231"/>
        <v>2548</v>
      </c>
      <c r="O244" s="45"/>
      <c r="P244" s="45"/>
      <c r="Q244" s="45"/>
      <c r="R244" s="45"/>
      <c r="S244" s="45"/>
    </row>
    <row r="245" spans="1:21" s="10" customFormat="1" ht="15" x14ac:dyDescent="0.2">
      <c r="A245" s="1606"/>
      <c r="B245" s="1603"/>
      <c r="C245" s="842" t="s">
        <v>369</v>
      </c>
      <c r="D245" s="434">
        <v>5420</v>
      </c>
      <c r="E245" s="64">
        <f t="shared" si="189"/>
        <v>3523</v>
      </c>
      <c r="F245" s="1177">
        <f t="shared" si="190"/>
        <v>3252</v>
      </c>
      <c r="G245" s="1177">
        <f t="shared" si="188"/>
        <v>3252</v>
      </c>
      <c r="H245" s="1177">
        <f t="shared" si="226"/>
        <v>3144</v>
      </c>
      <c r="I245" s="1177">
        <f t="shared" si="227"/>
        <v>3035</v>
      </c>
      <c r="J245" s="1177">
        <f t="shared" si="228"/>
        <v>2981</v>
      </c>
      <c r="K245" s="1177">
        <f t="shared" si="229"/>
        <v>2927</v>
      </c>
      <c r="L245" s="1177">
        <f t="shared" si="230"/>
        <v>2873</v>
      </c>
      <c r="M245" s="378">
        <f t="shared" si="231"/>
        <v>2818</v>
      </c>
      <c r="O245" s="45"/>
      <c r="P245" s="45"/>
      <c r="Q245" s="45"/>
      <c r="R245" s="45"/>
      <c r="S245" s="45"/>
    </row>
    <row r="246" spans="1:21" s="10" customFormat="1" ht="15.75" thickBot="1" x14ac:dyDescent="0.25">
      <c r="A246" s="1607"/>
      <c r="B246" s="1604"/>
      <c r="C246" s="843" t="s">
        <v>88</v>
      </c>
      <c r="D246" s="435">
        <v>5580</v>
      </c>
      <c r="E246" s="379">
        <f t="shared" si="189"/>
        <v>3627</v>
      </c>
      <c r="F246" s="380">
        <f t="shared" si="190"/>
        <v>3348</v>
      </c>
      <c r="G246" s="380">
        <f t="shared" si="188"/>
        <v>3348</v>
      </c>
      <c r="H246" s="380">
        <f t="shared" si="226"/>
        <v>3236</v>
      </c>
      <c r="I246" s="380">
        <f t="shared" si="227"/>
        <v>3125</v>
      </c>
      <c r="J246" s="380">
        <f t="shared" si="228"/>
        <v>3069</v>
      </c>
      <c r="K246" s="380">
        <f t="shared" si="229"/>
        <v>3013</v>
      </c>
      <c r="L246" s="380">
        <f t="shared" si="230"/>
        <v>2957</v>
      </c>
      <c r="M246" s="381">
        <f t="shared" si="231"/>
        <v>2902</v>
      </c>
      <c r="O246" s="45"/>
      <c r="P246" s="45"/>
      <c r="Q246" s="45"/>
      <c r="R246" s="45"/>
      <c r="S246" s="45"/>
    </row>
    <row r="247" spans="1:21" s="10" customFormat="1" ht="15" x14ac:dyDescent="0.2">
      <c r="A247" s="649" t="s">
        <v>82</v>
      </c>
      <c r="B247" s="1024" t="s">
        <v>313</v>
      </c>
      <c r="C247" s="844" t="s">
        <v>715</v>
      </c>
      <c r="D247" s="679">
        <v>540</v>
      </c>
      <c r="E247" s="682">
        <f t="shared" si="189"/>
        <v>351</v>
      </c>
      <c r="F247" s="1056">
        <f t="shared" si="190"/>
        <v>324</v>
      </c>
      <c r="G247" s="682">
        <f t="shared" si="188"/>
        <v>324</v>
      </c>
      <c r="H247" s="1178">
        <f t="shared" ref="H247:H278" si="232">ROUND(D247-D247*$H$5,0)</f>
        <v>313</v>
      </c>
      <c r="I247" s="1178">
        <f t="shared" ref="I247:I278" si="233">ROUND(D247-D247*$I$5,0)</f>
        <v>302</v>
      </c>
      <c r="J247" s="1178">
        <f t="shared" ref="J247:J278" si="234">ROUND(D247-D247*$J$5,0)</f>
        <v>297</v>
      </c>
      <c r="K247" s="1178">
        <f t="shared" ref="K247:K278" si="235">ROUND(D247-D247*$K$5,0)</f>
        <v>292</v>
      </c>
      <c r="L247" s="1178">
        <f t="shared" ref="L247:L278" si="236">ROUND(D247-D247*$L$5,0)</f>
        <v>286</v>
      </c>
      <c r="M247" s="683">
        <f t="shared" ref="M247:M278" si="237">ROUND(D247-D247*$M$5,0)</f>
        <v>281</v>
      </c>
      <c r="O247" s="45"/>
      <c r="P247" s="45"/>
      <c r="Q247" s="45"/>
      <c r="R247" s="45"/>
      <c r="S247" s="45"/>
    </row>
    <row r="248" spans="1:21" s="10" customFormat="1" ht="15" x14ac:dyDescent="0.2">
      <c r="A248" s="649" t="s">
        <v>134</v>
      </c>
      <c r="B248" s="1024" t="s">
        <v>314</v>
      </c>
      <c r="C248" s="842" t="s">
        <v>83</v>
      </c>
      <c r="D248" s="434">
        <v>650</v>
      </c>
      <c r="E248" s="446">
        <f t="shared" si="189"/>
        <v>423</v>
      </c>
      <c r="F248" s="1057">
        <f t="shared" si="190"/>
        <v>390</v>
      </c>
      <c r="G248" s="446">
        <f t="shared" si="188"/>
        <v>390</v>
      </c>
      <c r="H248" s="1055">
        <f t="shared" si="232"/>
        <v>377</v>
      </c>
      <c r="I248" s="1055">
        <f t="shared" si="233"/>
        <v>364</v>
      </c>
      <c r="J248" s="1055">
        <f t="shared" si="234"/>
        <v>358</v>
      </c>
      <c r="K248" s="1055">
        <f t="shared" si="235"/>
        <v>351</v>
      </c>
      <c r="L248" s="1055">
        <f t="shared" si="236"/>
        <v>345</v>
      </c>
      <c r="M248" s="378">
        <f t="shared" si="237"/>
        <v>338</v>
      </c>
      <c r="O248" s="45"/>
      <c r="P248" s="45"/>
      <c r="Q248" s="45"/>
    </row>
    <row r="249" spans="1:21" s="10" customFormat="1" ht="15" x14ac:dyDescent="0.2">
      <c r="A249" s="649" t="s">
        <v>310</v>
      </c>
      <c r="B249" s="1023"/>
      <c r="C249" s="842" t="s">
        <v>84</v>
      </c>
      <c r="D249" s="434">
        <v>758</v>
      </c>
      <c r="E249" s="446">
        <f t="shared" si="189"/>
        <v>493</v>
      </c>
      <c r="F249" s="1057">
        <f t="shared" si="190"/>
        <v>455</v>
      </c>
      <c r="G249" s="446">
        <f t="shared" si="188"/>
        <v>455</v>
      </c>
      <c r="H249" s="1055">
        <f t="shared" si="232"/>
        <v>440</v>
      </c>
      <c r="I249" s="1055">
        <f t="shared" si="233"/>
        <v>424</v>
      </c>
      <c r="J249" s="1055">
        <f t="shared" si="234"/>
        <v>417</v>
      </c>
      <c r="K249" s="1055">
        <f t="shared" si="235"/>
        <v>409</v>
      </c>
      <c r="L249" s="1055">
        <f t="shared" si="236"/>
        <v>402</v>
      </c>
      <c r="M249" s="378">
        <f t="shared" si="237"/>
        <v>394</v>
      </c>
      <c r="O249" s="45"/>
      <c r="P249" s="45"/>
    </row>
    <row r="250" spans="1:21" s="10" customFormat="1" ht="15.75" thickBot="1" x14ac:dyDescent="0.25">
      <c r="A250" s="649"/>
      <c r="B250" s="1025"/>
      <c r="C250" s="843" t="s">
        <v>457</v>
      </c>
      <c r="D250" s="435">
        <v>880</v>
      </c>
      <c r="E250" s="448">
        <f t="shared" si="189"/>
        <v>572</v>
      </c>
      <c r="F250" s="1060">
        <f t="shared" si="190"/>
        <v>528</v>
      </c>
      <c r="G250" s="448">
        <f t="shared" si="188"/>
        <v>528</v>
      </c>
      <c r="H250" s="380">
        <f t="shared" si="232"/>
        <v>510</v>
      </c>
      <c r="I250" s="380">
        <f t="shared" si="233"/>
        <v>493</v>
      </c>
      <c r="J250" s="380">
        <f t="shared" si="234"/>
        <v>484</v>
      </c>
      <c r="K250" s="380">
        <f t="shared" si="235"/>
        <v>475</v>
      </c>
      <c r="L250" s="380">
        <f t="shared" si="236"/>
        <v>466</v>
      </c>
      <c r="M250" s="381">
        <f t="shared" si="237"/>
        <v>458</v>
      </c>
      <c r="O250" s="45"/>
    </row>
    <row r="251" spans="1:21" s="10" customFormat="1" ht="15" x14ac:dyDescent="0.2">
      <c r="A251" s="648" t="s">
        <v>82</v>
      </c>
      <c r="B251" s="1024" t="s">
        <v>519</v>
      </c>
      <c r="C251" s="1028" t="s">
        <v>461</v>
      </c>
      <c r="D251" s="679">
        <v>1160</v>
      </c>
      <c r="E251" s="682">
        <f t="shared" si="189"/>
        <v>754</v>
      </c>
      <c r="F251" s="1056">
        <f t="shared" si="190"/>
        <v>696</v>
      </c>
      <c r="G251" s="445">
        <f t="shared" si="188"/>
        <v>696</v>
      </c>
      <c r="H251" s="376">
        <f t="shared" si="232"/>
        <v>673</v>
      </c>
      <c r="I251" s="376">
        <f t="shared" si="233"/>
        <v>650</v>
      </c>
      <c r="J251" s="376">
        <f t="shared" si="234"/>
        <v>638</v>
      </c>
      <c r="K251" s="376">
        <f t="shared" si="235"/>
        <v>626</v>
      </c>
      <c r="L251" s="376">
        <f t="shared" si="236"/>
        <v>615</v>
      </c>
      <c r="M251" s="377">
        <f t="shared" si="237"/>
        <v>603</v>
      </c>
      <c r="O251" s="45"/>
    </row>
    <row r="252" spans="1:21" s="10" customFormat="1" ht="15.75" thickBot="1" x14ac:dyDescent="0.25">
      <c r="A252" s="655" t="s">
        <v>315</v>
      </c>
      <c r="B252" s="1024" t="s">
        <v>520</v>
      </c>
      <c r="C252" s="1031" t="s">
        <v>89</v>
      </c>
      <c r="D252" s="335">
        <v>1190</v>
      </c>
      <c r="E252" s="446">
        <f t="shared" si="189"/>
        <v>774</v>
      </c>
      <c r="F252" s="1057">
        <f t="shared" si="190"/>
        <v>714</v>
      </c>
      <c r="G252" s="446">
        <f t="shared" si="188"/>
        <v>714</v>
      </c>
      <c r="H252" s="1055">
        <f t="shared" si="232"/>
        <v>690</v>
      </c>
      <c r="I252" s="1055">
        <f t="shared" si="233"/>
        <v>666</v>
      </c>
      <c r="J252" s="1055">
        <f t="shared" si="234"/>
        <v>655</v>
      </c>
      <c r="K252" s="1055">
        <f t="shared" si="235"/>
        <v>643</v>
      </c>
      <c r="L252" s="1055">
        <f t="shared" si="236"/>
        <v>631</v>
      </c>
      <c r="M252" s="378">
        <f t="shared" si="237"/>
        <v>619</v>
      </c>
      <c r="O252" s="45"/>
    </row>
    <row r="253" spans="1:21" s="10" customFormat="1" ht="15.75" hidden="1" thickBot="1" x14ac:dyDescent="0.25">
      <c r="A253" s="652" t="s">
        <v>82</v>
      </c>
      <c r="B253" s="1022" t="s">
        <v>521</v>
      </c>
      <c r="C253" s="873" t="s">
        <v>461</v>
      </c>
      <c r="D253" s="647">
        <v>2205</v>
      </c>
      <c r="E253" s="446">
        <f t="shared" si="189"/>
        <v>1433</v>
      </c>
      <c r="F253" s="1057">
        <f t="shared" si="190"/>
        <v>1323</v>
      </c>
      <c r="G253" s="446">
        <f t="shared" si="188"/>
        <v>1323</v>
      </c>
      <c r="H253" s="1055">
        <f t="shared" si="232"/>
        <v>1279</v>
      </c>
      <c r="I253" s="1055">
        <f t="shared" si="233"/>
        <v>1235</v>
      </c>
      <c r="J253" s="1055">
        <f t="shared" si="234"/>
        <v>1213</v>
      </c>
      <c r="K253" s="1055">
        <f t="shared" si="235"/>
        <v>1191</v>
      </c>
      <c r="L253" s="1055">
        <f t="shared" si="236"/>
        <v>1169</v>
      </c>
      <c r="M253" s="378">
        <f t="shared" si="237"/>
        <v>1147</v>
      </c>
      <c r="O253" s="45"/>
    </row>
    <row r="254" spans="1:21" s="10" customFormat="1" ht="15.75" hidden="1" thickBot="1" x14ac:dyDescent="0.25">
      <c r="A254" s="653" t="s">
        <v>316</v>
      </c>
      <c r="B254" s="1024" t="s">
        <v>317</v>
      </c>
      <c r="C254" s="1030" t="s">
        <v>524</v>
      </c>
      <c r="D254" s="434">
        <v>2348.3250000000003</v>
      </c>
      <c r="E254" s="446">
        <f t="shared" si="189"/>
        <v>1526</v>
      </c>
      <c r="F254" s="1057">
        <f t="shared" si="190"/>
        <v>1409</v>
      </c>
      <c r="G254" s="446">
        <f t="shared" si="188"/>
        <v>1409</v>
      </c>
      <c r="H254" s="1055">
        <f t="shared" si="232"/>
        <v>1362</v>
      </c>
      <c r="I254" s="1055">
        <f>ROUND(D254-D254*$I$5,0)</f>
        <v>1315</v>
      </c>
      <c r="J254" s="1055">
        <f>ROUND(D254-D254*$J$5,0)</f>
        <v>1292</v>
      </c>
      <c r="K254" s="1055">
        <f>ROUND(D254-D254*$K$5,0)</f>
        <v>1268</v>
      </c>
      <c r="L254" s="1055">
        <f>ROUND(D254-D254*$L$5,0)</f>
        <v>1245</v>
      </c>
      <c r="M254" s="378">
        <f>ROUND(D254-D254*$M$5,0)</f>
        <v>1221</v>
      </c>
      <c r="O254" s="45"/>
    </row>
    <row r="255" spans="1:21" s="10" customFormat="1" ht="15.75" hidden="1" thickBot="1" x14ac:dyDescent="0.25">
      <c r="A255" s="653"/>
      <c r="B255" s="1026"/>
      <c r="C255" s="1038" t="s">
        <v>467</v>
      </c>
      <c r="D255" s="435">
        <v>2535.75</v>
      </c>
      <c r="E255" s="447">
        <f t="shared" si="189"/>
        <v>1648</v>
      </c>
      <c r="F255" s="1058">
        <f t="shared" si="190"/>
        <v>1521</v>
      </c>
      <c r="G255" s="447">
        <f t="shared" si="188"/>
        <v>1521</v>
      </c>
      <c r="H255" s="60">
        <f t="shared" si="232"/>
        <v>1471</v>
      </c>
      <c r="I255" s="60">
        <f t="shared" si="233"/>
        <v>1420</v>
      </c>
      <c r="J255" s="60">
        <f t="shared" si="234"/>
        <v>1395</v>
      </c>
      <c r="K255" s="60">
        <f t="shared" si="235"/>
        <v>1369</v>
      </c>
      <c r="L255" s="60">
        <f t="shared" si="236"/>
        <v>1344</v>
      </c>
      <c r="M255" s="382">
        <f t="shared" si="237"/>
        <v>1319</v>
      </c>
      <c r="O255" s="45"/>
    </row>
    <row r="256" spans="1:21" s="10" customFormat="1" ht="15" x14ac:dyDescent="0.2">
      <c r="A256" s="652" t="s">
        <v>82</v>
      </c>
      <c r="B256" s="1022" t="s">
        <v>462</v>
      </c>
      <c r="C256" s="873" t="s">
        <v>461</v>
      </c>
      <c r="D256" s="647">
        <v>2100</v>
      </c>
      <c r="E256" s="445">
        <f t="shared" si="189"/>
        <v>1365</v>
      </c>
      <c r="F256" s="1059">
        <f t="shared" si="190"/>
        <v>1260</v>
      </c>
      <c r="G256" s="445">
        <f t="shared" si="188"/>
        <v>1260</v>
      </c>
      <c r="H256" s="376">
        <f t="shared" si="232"/>
        <v>1218</v>
      </c>
      <c r="I256" s="376">
        <f t="shared" si="233"/>
        <v>1176</v>
      </c>
      <c r="J256" s="376">
        <f t="shared" si="234"/>
        <v>1155</v>
      </c>
      <c r="K256" s="376">
        <f t="shared" si="235"/>
        <v>1134</v>
      </c>
      <c r="L256" s="376">
        <f t="shared" si="236"/>
        <v>1113</v>
      </c>
      <c r="M256" s="377">
        <f t="shared" si="237"/>
        <v>1092</v>
      </c>
      <c r="O256" s="45"/>
      <c r="P256" s="58"/>
      <c r="Q256" s="58"/>
      <c r="R256" s="58"/>
      <c r="S256" s="58"/>
      <c r="T256" s="58"/>
      <c r="U256" s="58"/>
    </row>
    <row r="257" spans="1:16" s="10" customFormat="1" ht="15" x14ac:dyDescent="0.2">
      <c r="A257" s="653" t="s">
        <v>316</v>
      </c>
      <c r="B257" s="1024" t="s">
        <v>317</v>
      </c>
      <c r="C257" s="1030" t="s">
        <v>524</v>
      </c>
      <c r="D257" s="434">
        <v>2230</v>
      </c>
      <c r="E257" s="446">
        <f t="shared" si="189"/>
        <v>1450</v>
      </c>
      <c r="F257" s="1057">
        <f t="shared" si="190"/>
        <v>1338</v>
      </c>
      <c r="G257" s="446">
        <f t="shared" si="188"/>
        <v>1338</v>
      </c>
      <c r="H257" s="1055">
        <f t="shared" si="232"/>
        <v>1293</v>
      </c>
      <c r="I257" s="1055">
        <f>ROUND(D257-D257*$I$5,0)</f>
        <v>1249</v>
      </c>
      <c r="J257" s="1055">
        <f>ROUND(D257-D257*$J$5,0)</f>
        <v>1227</v>
      </c>
      <c r="K257" s="1055">
        <f>ROUND(D257-D257*$K$5,0)</f>
        <v>1204</v>
      </c>
      <c r="L257" s="1055">
        <f>ROUND(D257-D257*$L$5,0)</f>
        <v>1182</v>
      </c>
      <c r="M257" s="378">
        <f>ROUND(D257-D257*$M$5,0)</f>
        <v>1160</v>
      </c>
      <c r="O257" s="45"/>
      <c r="P257" s="45"/>
    </row>
    <row r="258" spans="1:16" s="10" customFormat="1" ht="15.75" thickBot="1" x14ac:dyDescent="0.25">
      <c r="A258" s="653"/>
      <c r="B258" s="1024"/>
      <c r="C258" s="1031" t="s">
        <v>467</v>
      </c>
      <c r="D258" s="631">
        <v>2415</v>
      </c>
      <c r="E258" s="447">
        <f t="shared" si="189"/>
        <v>1570</v>
      </c>
      <c r="F258" s="1058">
        <f t="shared" si="190"/>
        <v>1449</v>
      </c>
      <c r="G258" s="447">
        <f t="shared" si="188"/>
        <v>1449</v>
      </c>
      <c r="H258" s="60">
        <f t="shared" si="232"/>
        <v>1401</v>
      </c>
      <c r="I258" s="60">
        <f t="shared" si="233"/>
        <v>1352</v>
      </c>
      <c r="J258" s="60">
        <f t="shared" si="234"/>
        <v>1328</v>
      </c>
      <c r="K258" s="60">
        <f t="shared" si="235"/>
        <v>1304</v>
      </c>
      <c r="L258" s="60">
        <f t="shared" si="236"/>
        <v>1280</v>
      </c>
      <c r="M258" s="382">
        <f t="shared" si="237"/>
        <v>1256</v>
      </c>
      <c r="O258" s="45"/>
      <c r="P258" s="45"/>
    </row>
    <row r="259" spans="1:16" s="10" customFormat="1" ht="15.75" x14ac:dyDescent="0.2">
      <c r="A259" s="1849"/>
      <c r="B259" s="1851" t="s">
        <v>463</v>
      </c>
      <c r="C259" s="873" t="s">
        <v>465</v>
      </c>
      <c r="D259" s="1094">
        <v>3030</v>
      </c>
      <c r="E259" s="376">
        <f t="shared" si="189"/>
        <v>1970</v>
      </c>
      <c r="F259" s="376">
        <f t="shared" si="190"/>
        <v>1818</v>
      </c>
      <c r="G259" s="376">
        <f t="shared" si="188"/>
        <v>1818</v>
      </c>
      <c r="H259" s="376">
        <f t="shared" si="232"/>
        <v>1757</v>
      </c>
      <c r="I259" s="376">
        <f t="shared" si="233"/>
        <v>1697</v>
      </c>
      <c r="J259" s="376">
        <f t="shared" si="234"/>
        <v>1667</v>
      </c>
      <c r="K259" s="376">
        <f t="shared" si="235"/>
        <v>1636</v>
      </c>
      <c r="L259" s="376">
        <f t="shared" si="236"/>
        <v>1606</v>
      </c>
      <c r="M259" s="377">
        <f t="shared" si="237"/>
        <v>1576</v>
      </c>
      <c r="N259" s="909"/>
      <c r="O259" s="45"/>
      <c r="P259" s="45"/>
    </row>
    <row r="260" spans="1:16" s="10" customFormat="1" ht="15" x14ac:dyDescent="0.2">
      <c r="A260" s="1850"/>
      <c r="B260" s="1847" t="s">
        <v>464</v>
      </c>
      <c r="C260" s="1030" t="s">
        <v>466</v>
      </c>
      <c r="D260" s="1095">
        <v>3270</v>
      </c>
      <c r="E260" s="1076">
        <f t="shared" si="189"/>
        <v>2126</v>
      </c>
      <c r="F260" s="1076">
        <f t="shared" si="190"/>
        <v>1962</v>
      </c>
      <c r="G260" s="1076">
        <f t="shared" si="188"/>
        <v>1962</v>
      </c>
      <c r="H260" s="1076">
        <f t="shared" si="232"/>
        <v>1897</v>
      </c>
      <c r="I260" s="1076">
        <f t="shared" si="233"/>
        <v>1831</v>
      </c>
      <c r="J260" s="1076">
        <f t="shared" si="234"/>
        <v>1799</v>
      </c>
      <c r="K260" s="1076">
        <f t="shared" si="235"/>
        <v>1766</v>
      </c>
      <c r="L260" s="1076">
        <f t="shared" si="236"/>
        <v>1733</v>
      </c>
      <c r="M260" s="378">
        <f t="shared" si="237"/>
        <v>1700</v>
      </c>
      <c r="N260" s="909"/>
      <c r="O260" s="512"/>
      <c r="P260" s="45"/>
    </row>
    <row r="261" spans="1:16" s="10" customFormat="1" ht="15.75" thickBot="1" x14ac:dyDescent="0.25">
      <c r="A261" s="1850"/>
      <c r="B261" s="1848"/>
      <c r="C261" s="1038" t="s">
        <v>467</v>
      </c>
      <c r="D261" s="1096">
        <v>3570</v>
      </c>
      <c r="E261" s="380">
        <f t="shared" si="189"/>
        <v>2321</v>
      </c>
      <c r="F261" s="380">
        <f t="shared" si="190"/>
        <v>2142</v>
      </c>
      <c r="G261" s="380">
        <f t="shared" si="188"/>
        <v>2142</v>
      </c>
      <c r="H261" s="380">
        <f t="shared" si="232"/>
        <v>2071</v>
      </c>
      <c r="I261" s="380">
        <f t="shared" si="233"/>
        <v>1999</v>
      </c>
      <c r="J261" s="380">
        <f t="shared" si="234"/>
        <v>1964</v>
      </c>
      <c r="K261" s="380">
        <f t="shared" si="235"/>
        <v>1928</v>
      </c>
      <c r="L261" s="380">
        <f t="shared" si="236"/>
        <v>1892</v>
      </c>
      <c r="M261" s="381">
        <f t="shared" si="237"/>
        <v>1856</v>
      </c>
      <c r="N261" s="909"/>
      <c r="O261" s="45"/>
      <c r="P261" s="45"/>
    </row>
    <row r="262" spans="1:16" s="10" customFormat="1" ht="15.75" hidden="1" thickBot="1" x14ac:dyDescent="0.25">
      <c r="A262" s="681"/>
      <c r="B262" s="656" t="s">
        <v>468</v>
      </c>
      <c r="C262" s="632" t="s">
        <v>539</v>
      </c>
      <c r="D262" s="679">
        <v>3276</v>
      </c>
      <c r="E262" s="682">
        <f t="shared" si="189"/>
        <v>2129</v>
      </c>
      <c r="F262" s="923">
        <f t="shared" si="190"/>
        <v>1966</v>
      </c>
      <c r="G262" s="1075">
        <f t="shared" si="188"/>
        <v>1966</v>
      </c>
      <c r="H262" s="682">
        <f t="shared" si="232"/>
        <v>1900</v>
      </c>
      <c r="I262" s="61">
        <f t="shared" si="233"/>
        <v>1835</v>
      </c>
      <c r="J262" s="61">
        <f t="shared" si="234"/>
        <v>1802</v>
      </c>
      <c r="K262" s="61">
        <f t="shared" si="235"/>
        <v>1769</v>
      </c>
      <c r="L262" s="61">
        <f t="shared" si="236"/>
        <v>1736</v>
      </c>
      <c r="M262" s="683">
        <f t="shared" si="237"/>
        <v>1704</v>
      </c>
      <c r="N262" s="909"/>
      <c r="O262" s="45"/>
      <c r="P262" s="45"/>
    </row>
    <row r="263" spans="1:16" s="10" customFormat="1" ht="15.75" hidden="1" thickBot="1" x14ac:dyDescent="0.25">
      <c r="A263" s="681"/>
      <c r="B263" s="656" t="s">
        <v>464</v>
      </c>
      <c r="C263" s="85" t="s">
        <v>466</v>
      </c>
      <c r="D263" s="434">
        <v>3517.5</v>
      </c>
      <c r="E263" s="446">
        <f t="shared" si="189"/>
        <v>2286</v>
      </c>
      <c r="F263" s="916">
        <f t="shared" si="190"/>
        <v>2111</v>
      </c>
      <c r="G263" s="1055">
        <f t="shared" si="188"/>
        <v>2111</v>
      </c>
      <c r="H263" s="446">
        <f t="shared" si="232"/>
        <v>2040</v>
      </c>
      <c r="I263" s="47">
        <f t="shared" si="233"/>
        <v>1970</v>
      </c>
      <c r="J263" s="47">
        <f t="shared" si="234"/>
        <v>1935</v>
      </c>
      <c r="K263" s="47">
        <f t="shared" si="235"/>
        <v>1899</v>
      </c>
      <c r="L263" s="47">
        <f t="shared" si="236"/>
        <v>1864</v>
      </c>
      <c r="M263" s="378">
        <f t="shared" si="237"/>
        <v>1829</v>
      </c>
      <c r="N263" s="909"/>
      <c r="O263" s="45"/>
      <c r="P263" s="45"/>
    </row>
    <row r="264" spans="1:16" s="10" customFormat="1" ht="15.75" hidden="1" thickBot="1" x14ac:dyDescent="0.25">
      <c r="A264" s="654"/>
      <c r="B264" s="680"/>
      <c r="C264" s="651" t="s">
        <v>467</v>
      </c>
      <c r="D264" s="435">
        <v>3780</v>
      </c>
      <c r="E264" s="448">
        <f t="shared" si="189"/>
        <v>2457</v>
      </c>
      <c r="F264" s="926">
        <f t="shared" si="190"/>
        <v>2268</v>
      </c>
      <c r="G264" s="1055">
        <f t="shared" si="188"/>
        <v>2268</v>
      </c>
      <c r="H264" s="448">
        <f t="shared" si="232"/>
        <v>2192</v>
      </c>
      <c r="I264" s="380">
        <f t="shared" si="233"/>
        <v>2117</v>
      </c>
      <c r="J264" s="380">
        <f t="shared" si="234"/>
        <v>2079</v>
      </c>
      <c r="K264" s="380">
        <f t="shared" si="235"/>
        <v>2041</v>
      </c>
      <c r="L264" s="380">
        <f t="shared" si="236"/>
        <v>2003</v>
      </c>
      <c r="M264" s="381">
        <f t="shared" si="237"/>
        <v>1966</v>
      </c>
      <c r="N264" s="909"/>
      <c r="O264" s="45"/>
      <c r="P264" s="45"/>
    </row>
    <row r="265" spans="1:16" s="10" customFormat="1" ht="30.75" hidden="1" thickBot="1" x14ac:dyDescent="0.25">
      <c r="A265" s="1085" t="s">
        <v>570</v>
      </c>
      <c r="B265" s="1086" t="s">
        <v>327</v>
      </c>
      <c r="C265" s="1087" t="s">
        <v>328</v>
      </c>
      <c r="D265" s="1088">
        <v>1190</v>
      </c>
      <c r="E265" s="931">
        <f t="shared" si="189"/>
        <v>774</v>
      </c>
      <c r="F265" s="932">
        <f t="shared" si="190"/>
        <v>714</v>
      </c>
      <c r="G265" s="60">
        <f t="shared" si="188"/>
        <v>714</v>
      </c>
      <c r="H265" s="1089">
        <f>ROUND(D265-D265*$H$5,0)</f>
        <v>690</v>
      </c>
      <c r="I265" s="1090">
        <f>ROUND(D265-D265*$I$5,0)</f>
        <v>666</v>
      </c>
      <c r="J265" s="1090">
        <f>ROUND(D265-D265*$J$5,0)</f>
        <v>655</v>
      </c>
      <c r="K265" s="1090">
        <f>ROUND(D265-D265*$K$5,0)</f>
        <v>643</v>
      </c>
      <c r="L265" s="1090">
        <f>ROUND(D265-D265*$L$5,0)</f>
        <v>631</v>
      </c>
      <c r="M265" s="1091">
        <f>ROUND(D265-D265*$M$5,0)</f>
        <v>619</v>
      </c>
      <c r="N265" s="909"/>
      <c r="O265" s="45"/>
      <c r="P265" s="45"/>
    </row>
    <row r="266" spans="1:16" s="10" customFormat="1" ht="15" x14ac:dyDescent="0.2">
      <c r="A266" s="845" t="s">
        <v>540</v>
      </c>
      <c r="B266" s="1079" t="s">
        <v>506</v>
      </c>
      <c r="C266" s="620" t="s">
        <v>83</v>
      </c>
      <c r="D266" s="621">
        <v>1388</v>
      </c>
      <c r="E266" s="1080">
        <f t="shared" si="189"/>
        <v>902</v>
      </c>
      <c r="F266" s="1081">
        <f t="shared" si="190"/>
        <v>833</v>
      </c>
      <c r="G266" s="623">
        <f t="shared" si="188"/>
        <v>833</v>
      </c>
      <c r="H266" s="622">
        <f t="shared" si="232"/>
        <v>805</v>
      </c>
      <c r="I266" s="623">
        <f t="shared" si="233"/>
        <v>777</v>
      </c>
      <c r="J266" s="623">
        <f t="shared" si="234"/>
        <v>763</v>
      </c>
      <c r="K266" s="623">
        <f t="shared" si="235"/>
        <v>750</v>
      </c>
      <c r="L266" s="623">
        <f t="shared" si="236"/>
        <v>736</v>
      </c>
      <c r="M266" s="624">
        <f t="shared" si="237"/>
        <v>722</v>
      </c>
      <c r="N266" s="909"/>
      <c r="O266" s="45"/>
      <c r="P266" s="45"/>
    </row>
    <row r="267" spans="1:16" s="10" customFormat="1" ht="15.75" thickBot="1" x14ac:dyDescent="0.25">
      <c r="A267" s="846" t="s">
        <v>505</v>
      </c>
      <c r="B267" s="1082" t="s">
        <v>314</v>
      </c>
      <c r="C267" s="626" t="s">
        <v>507</v>
      </c>
      <c r="D267" s="627">
        <v>1460</v>
      </c>
      <c r="E267" s="1083">
        <f t="shared" si="189"/>
        <v>949</v>
      </c>
      <c r="F267" s="1084">
        <f t="shared" si="190"/>
        <v>876</v>
      </c>
      <c r="G267" s="370">
        <f t="shared" ref="G267:G328" si="238">ROUND(D267-D267*$G$5,0)</f>
        <v>876</v>
      </c>
      <c r="H267" s="628">
        <f t="shared" si="232"/>
        <v>847</v>
      </c>
      <c r="I267" s="629">
        <f t="shared" si="233"/>
        <v>818</v>
      </c>
      <c r="J267" s="629">
        <f t="shared" si="234"/>
        <v>803</v>
      </c>
      <c r="K267" s="629">
        <f t="shared" si="235"/>
        <v>788</v>
      </c>
      <c r="L267" s="629">
        <f t="shared" si="236"/>
        <v>774</v>
      </c>
      <c r="M267" s="630">
        <f t="shared" si="237"/>
        <v>759</v>
      </c>
      <c r="N267" s="909"/>
      <c r="O267" s="45"/>
      <c r="P267" s="45"/>
    </row>
    <row r="268" spans="1:16" s="10" customFormat="1" ht="15.75" hidden="1" thickBot="1" x14ac:dyDescent="0.25">
      <c r="A268" s="791"/>
      <c r="B268" s="656" t="s">
        <v>528</v>
      </c>
      <c r="C268" s="960" t="s">
        <v>83</v>
      </c>
      <c r="D268" s="961">
        <v>1860</v>
      </c>
      <c r="E268" s="682">
        <f t="shared" si="189"/>
        <v>1209</v>
      </c>
      <c r="F268" s="923">
        <f t="shared" si="190"/>
        <v>1116</v>
      </c>
      <c r="G268" s="1076">
        <f t="shared" si="238"/>
        <v>1116</v>
      </c>
      <c r="H268" s="962">
        <f t="shared" si="232"/>
        <v>1079</v>
      </c>
      <c r="I268" s="963">
        <f>ROUND(D268-D268*$I$5,0)</f>
        <v>1042</v>
      </c>
      <c r="J268" s="963">
        <f>ROUND(D268-D268*$J$5,0)</f>
        <v>1023</v>
      </c>
      <c r="K268" s="963">
        <f>ROUND(D268-D268*$K$5,0)</f>
        <v>1004</v>
      </c>
      <c r="L268" s="963">
        <f>ROUND(D268-D268*$L$5,0)</f>
        <v>986</v>
      </c>
      <c r="M268" s="964">
        <f>ROUND(D268-D268*$M$5,0)</f>
        <v>967</v>
      </c>
      <c r="N268" s="909"/>
      <c r="O268" s="45"/>
      <c r="P268" s="45"/>
    </row>
    <row r="269" spans="1:16" s="10" customFormat="1" ht="15.75" hidden="1" thickBot="1" x14ac:dyDescent="0.25">
      <c r="A269" s="846"/>
      <c r="B269" s="680" t="s">
        <v>527</v>
      </c>
      <c r="C269" s="626" t="s">
        <v>507</v>
      </c>
      <c r="D269" s="627">
        <v>1950</v>
      </c>
      <c r="E269" s="448">
        <f t="shared" ref="E269:E330" si="239">ROUND(D269-D269*$E$5,0)</f>
        <v>1268</v>
      </c>
      <c r="F269" s="926">
        <f t="shared" ref="F269:F330" si="240">ROUND(D269-D269*$F$5,0)</f>
        <v>1170</v>
      </c>
      <c r="G269" s="1076">
        <f t="shared" si="238"/>
        <v>1170</v>
      </c>
      <c r="H269" s="628">
        <f t="shared" si="232"/>
        <v>1131</v>
      </c>
      <c r="I269" s="629">
        <f>ROUND(D269-D269*$I$5,0)</f>
        <v>1092</v>
      </c>
      <c r="J269" s="629">
        <f>ROUND(D269-D269*$J$5,0)</f>
        <v>1073</v>
      </c>
      <c r="K269" s="629">
        <f>ROUND(D269-D269*$K$5,0)</f>
        <v>1053</v>
      </c>
      <c r="L269" s="629">
        <f>ROUND(D269-D269*$L$5,0)</f>
        <v>1034</v>
      </c>
      <c r="M269" s="630">
        <f>ROUND(D269-D269*$M$5,0)</f>
        <v>1014</v>
      </c>
      <c r="N269" s="909"/>
      <c r="O269" s="45"/>
      <c r="P269" s="45"/>
    </row>
    <row r="270" spans="1:16" s="10" customFormat="1" ht="15.75" hidden="1" thickBot="1" x14ac:dyDescent="0.25">
      <c r="A270" s="444" t="s">
        <v>135</v>
      </c>
      <c r="B270" s="792" t="s">
        <v>541</v>
      </c>
      <c r="C270" s="782" t="s">
        <v>409</v>
      </c>
      <c r="D270" s="647">
        <v>660</v>
      </c>
      <c r="E270" s="682">
        <f t="shared" si="239"/>
        <v>429</v>
      </c>
      <c r="F270" s="923">
        <f t="shared" si="240"/>
        <v>396</v>
      </c>
      <c r="G270" s="1076">
        <f t="shared" si="238"/>
        <v>396</v>
      </c>
      <c r="H270" s="375">
        <f t="shared" si="232"/>
        <v>383</v>
      </c>
      <c r="I270" s="376">
        <f t="shared" si="233"/>
        <v>370</v>
      </c>
      <c r="J270" s="376">
        <f t="shared" si="234"/>
        <v>363</v>
      </c>
      <c r="K270" s="376">
        <f t="shared" si="235"/>
        <v>356</v>
      </c>
      <c r="L270" s="376">
        <f t="shared" si="236"/>
        <v>350</v>
      </c>
      <c r="M270" s="377">
        <f t="shared" si="237"/>
        <v>343</v>
      </c>
      <c r="N270" s="909"/>
      <c r="O270" s="45"/>
      <c r="P270" s="45"/>
    </row>
    <row r="271" spans="1:16" s="10" customFormat="1" ht="15" x14ac:dyDescent="0.2">
      <c r="A271" s="652" t="s">
        <v>135</v>
      </c>
      <c r="B271" s="793" t="s">
        <v>854</v>
      </c>
      <c r="C271" s="783" t="s">
        <v>852</v>
      </c>
      <c r="D271" s="434">
        <v>800</v>
      </c>
      <c r="E271" s="446">
        <f t="shared" si="239"/>
        <v>520</v>
      </c>
      <c r="F271" s="916">
        <f t="shared" si="240"/>
        <v>480</v>
      </c>
      <c r="G271" s="1076">
        <f t="shared" si="238"/>
        <v>480</v>
      </c>
      <c r="H271" s="64">
        <f t="shared" si="232"/>
        <v>464</v>
      </c>
      <c r="I271" s="1076">
        <f>ROUND(D271-D271*$I$5,0)</f>
        <v>448</v>
      </c>
      <c r="J271" s="1076">
        <f>ROUND(D271-D271*$J$5,0)</f>
        <v>440</v>
      </c>
      <c r="K271" s="1076">
        <f>ROUND(D271-D271*$K$5,0)</f>
        <v>432</v>
      </c>
      <c r="L271" s="1076">
        <f>ROUND(D271-D271*$L$5,0)</f>
        <v>424</v>
      </c>
      <c r="M271" s="378">
        <f>ROUND(D271-D271*$M$5,0)</f>
        <v>416</v>
      </c>
      <c r="N271" s="909"/>
      <c r="O271" s="45"/>
      <c r="P271" s="45"/>
    </row>
    <row r="272" spans="1:16" s="10" customFormat="1" ht="15.75" thickBot="1" x14ac:dyDescent="0.25">
      <c r="A272" s="965" t="s">
        <v>310</v>
      </c>
      <c r="B272" s="1093" t="s">
        <v>855</v>
      </c>
      <c r="C272" s="784" t="s">
        <v>852</v>
      </c>
      <c r="D272" s="435">
        <v>800</v>
      </c>
      <c r="E272" s="448">
        <f t="shared" si="239"/>
        <v>520</v>
      </c>
      <c r="F272" s="926">
        <f t="shared" si="240"/>
        <v>480</v>
      </c>
      <c r="G272" s="380">
        <f t="shared" si="238"/>
        <v>480</v>
      </c>
      <c r="H272" s="379">
        <f t="shared" si="232"/>
        <v>464</v>
      </c>
      <c r="I272" s="380">
        <f t="shared" si="233"/>
        <v>448</v>
      </c>
      <c r="J272" s="380">
        <f t="shared" si="234"/>
        <v>440</v>
      </c>
      <c r="K272" s="380">
        <f t="shared" si="235"/>
        <v>432</v>
      </c>
      <c r="L272" s="380">
        <f t="shared" si="236"/>
        <v>424</v>
      </c>
      <c r="M272" s="381">
        <f t="shared" si="237"/>
        <v>416</v>
      </c>
      <c r="N272" s="909"/>
      <c r="O272" s="45"/>
      <c r="P272" s="45"/>
    </row>
    <row r="273" spans="1:20" s="10" customFormat="1" ht="15" x14ac:dyDescent="0.2">
      <c r="A273" s="653"/>
      <c r="B273" s="1092" t="s">
        <v>542</v>
      </c>
      <c r="C273" s="785" t="s">
        <v>856</v>
      </c>
      <c r="D273" s="679">
        <v>680</v>
      </c>
      <c r="E273" s="682">
        <f t="shared" si="239"/>
        <v>442</v>
      </c>
      <c r="F273" s="923">
        <f t="shared" si="240"/>
        <v>408</v>
      </c>
      <c r="G273" s="1075">
        <f t="shared" si="238"/>
        <v>408</v>
      </c>
      <c r="H273" s="81">
        <f t="shared" si="232"/>
        <v>394</v>
      </c>
      <c r="I273" s="1075">
        <f t="shared" si="233"/>
        <v>381</v>
      </c>
      <c r="J273" s="1075">
        <f t="shared" si="234"/>
        <v>374</v>
      </c>
      <c r="K273" s="1075">
        <f t="shared" si="235"/>
        <v>367</v>
      </c>
      <c r="L273" s="1075">
        <f t="shared" si="236"/>
        <v>360</v>
      </c>
      <c r="M273" s="683">
        <f t="shared" si="237"/>
        <v>354</v>
      </c>
      <c r="N273" s="909"/>
      <c r="O273" s="45"/>
      <c r="P273" s="45"/>
    </row>
    <row r="274" spans="1:20" s="10" customFormat="1" ht="15" x14ac:dyDescent="0.2">
      <c r="A274" s="653"/>
      <c r="B274" s="793" t="s">
        <v>716</v>
      </c>
      <c r="C274" s="783" t="s">
        <v>857</v>
      </c>
      <c r="D274" s="434">
        <v>600</v>
      </c>
      <c r="E274" s="446">
        <f t="shared" si="239"/>
        <v>390</v>
      </c>
      <c r="F274" s="916">
        <f t="shared" si="240"/>
        <v>360</v>
      </c>
      <c r="G274" s="1055">
        <f t="shared" si="238"/>
        <v>360</v>
      </c>
      <c r="H274" s="64">
        <f t="shared" si="232"/>
        <v>348</v>
      </c>
      <c r="I274" s="47">
        <f t="shared" si="233"/>
        <v>336</v>
      </c>
      <c r="J274" s="47">
        <f t="shared" si="234"/>
        <v>330</v>
      </c>
      <c r="K274" s="47">
        <f t="shared" si="235"/>
        <v>324</v>
      </c>
      <c r="L274" s="47">
        <f t="shared" si="236"/>
        <v>318</v>
      </c>
      <c r="M274" s="378">
        <f t="shared" si="237"/>
        <v>312</v>
      </c>
      <c r="N274" s="909"/>
      <c r="O274" s="45"/>
      <c r="P274" s="45"/>
    </row>
    <row r="275" spans="1:20" s="10" customFormat="1" ht="15" x14ac:dyDescent="0.2">
      <c r="A275" s="653"/>
      <c r="B275" s="793" t="s">
        <v>543</v>
      </c>
      <c r="C275" s="783" t="s">
        <v>858</v>
      </c>
      <c r="D275" s="434">
        <v>320</v>
      </c>
      <c r="E275" s="446">
        <f t="shared" si="239"/>
        <v>208</v>
      </c>
      <c r="F275" s="916">
        <f t="shared" si="240"/>
        <v>192</v>
      </c>
      <c r="G275" s="1055">
        <f t="shared" si="238"/>
        <v>192</v>
      </c>
      <c r="H275" s="64">
        <f t="shared" si="232"/>
        <v>186</v>
      </c>
      <c r="I275" s="47">
        <f>ROUND(D275-D275*$I$5,0)</f>
        <v>179</v>
      </c>
      <c r="J275" s="47">
        <f>ROUND(D275-D275*$J$5,0)</f>
        <v>176</v>
      </c>
      <c r="K275" s="47">
        <f>ROUND(D275-D275*$K$5,0)</f>
        <v>173</v>
      </c>
      <c r="L275" s="47">
        <f>ROUND(D275-D275*$L$5,0)</f>
        <v>170</v>
      </c>
      <c r="M275" s="378">
        <f>ROUND(D275-D275*$M$5,0)</f>
        <v>166</v>
      </c>
      <c r="N275" s="909"/>
      <c r="O275" s="45"/>
      <c r="P275" s="45"/>
      <c r="T275" s="10">
        <v>0</v>
      </c>
    </row>
    <row r="276" spans="1:20" s="10" customFormat="1" ht="30.75" thickBot="1" x14ac:dyDescent="0.25">
      <c r="A276" s="965"/>
      <c r="B276" s="794" t="s">
        <v>544</v>
      </c>
      <c r="C276" s="784" t="s">
        <v>858</v>
      </c>
      <c r="D276" s="435">
        <v>780</v>
      </c>
      <c r="E276" s="446">
        <f t="shared" si="239"/>
        <v>507</v>
      </c>
      <c r="F276" s="916">
        <f t="shared" si="240"/>
        <v>468</v>
      </c>
      <c r="G276" s="1055">
        <f t="shared" si="238"/>
        <v>468</v>
      </c>
      <c r="H276" s="379">
        <f t="shared" si="232"/>
        <v>452</v>
      </c>
      <c r="I276" s="380">
        <f t="shared" si="233"/>
        <v>437</v>
      </c>
      <c r="J276" s="380">
        <f t="shared" si="234"/>
        <v>429</v>
      </c>
      <c r="K276" s="380">
        <f t="shared" si="235"/>
        <v>421</v>
      </c>
      <c r="L276" s="380">
        <f t="shared" si="236"/>
        <v>413</v>
      </c>
      <c r="M276" s="381">
        <f t="shared" si="237"/>
        <v>406</v>
      </c>
      <c r="N276" s="909"/>
      <c r="O276" s="45"/>
      <c r="P276" s="45"/>
    </row>
    <row r="277" spans="1:20" s="10" customFormat="1" ht="15.75" hidden="1" thickBot="1" x14ac:dyDescent="0.25">
      <c r="A277" s="684" t="s">
        <v>135</v>
      </c>
      <c r="B277" s="795" t="s">
        <v>487</v>
      </c>
      <c r="C277" s="785" t="s">
        <v>409</v>
      </c>
      <c r="D277" s="633">
        <v>1890</v>
      </c>
      <c r="E277" s="446">
        <f t="shared" si="239"/>
        <v>1229</v>
      </c>
      <c r="F277" s="916">
        <f t="shared" si="240"/>
        <v>1134</v>
      </c>
      <c r="G277" s="1055">
        <f t="shared" si="238"/>
        <v>1134</v>
      </c>
      <c r="H277" s="81">
        <f t="shared" si="232"/>
        <v>1096</v>
      </c>
      <c r="I277" s="61">
        <f t="shared" si="233"/>
        <v>1058</v>
      </c>
      <c r="J277" s="61">
        <f t="shared" si="234"/>
        <v>1040</v>
      </c>
      <c r="K277" s="61">
        <f t="shared" si="235"/>
        <v>1021</v>
      </c>
      <c r="L277" s="61">
        <f t="shared" si="236"/>
        <v>1002</v>
      </c>
      <c r="M277" s="61">
        <f t="shared" si="237"/>
        <v>983</v>
      </c>
      <c r="N277" s="909"/>
      <c r="O277" s="45"/>
      <c r="P277" s="45"/>
    </row>
    <row r="278" spans="1:20" s="10" customFormat="1" ht="15.75" hidden="1" thickBot="1" x14ac:dyDescent="0.25">
      <c r="A278" s="684" t="s">
        <v>499</v>
      </c>
      <c r="B278" s="796" t="s">
        <v>488</v>
      </c>
      <c r="C278" s="783" t="s">
        <v>409</v>
      </c>
      <c r="D278" s="244">
        <v>1580</v>
      </c>
      <c r="E278" s="446">
        <f t="shared" si="239"/>
        <v>1027</v>
      </c>
      <c r="F278" s="916">
        <f t="shared" si="240"/>
        <v>948</v>
      </c>
      <c r="G278" s="1055">
        <f t="shared" si="238"/>
        <v>948</v>
      </c>
      <c r="H278" s="64">
        <f t="shared" si="232"/>
        <v>916</v>
      </c>
      <c r="I278" s="47">
        <f t="shared" si="233"/>
        <v>885</v>
      </c>
      <c r="J278" s="47">
        <f t="shared" si="234"/>
        <v>869</v>
      </c>
      <c r="K278" s="47">
        <f t="shared" si="235"/>
        <v>853</v>
      </c>
      <c r="L278" s="47">
        <f t="shared" si="236"/>
        <v>837</v>
      </c>
      <c r="M278" s="47">
        <f t="shared" si="237"/>
        <v>822</v>
      </c>
      <c r="N278" s="909"/>
      <c r="O278" s="45"/>
      <c r="P278" s="45"/>
    </row>
    <row r="279" spans="1:20" s="10" customFormat="1" ht="15.75" hidden="1" thickBot="1" x14ac:dyDescent="0.25">
      <c r="A279" s="684"/>
      <c r="B279" s="796" t="s">
        <v>489</v>
      </c>
      <c r="C279" s="783" t="s">
        <v>409</v>
      </c>
      <c r="D279" s="244">
        <v>1100</v>
      </c>
      <c r="E279" s="446">
        <f t="shared" si="239"/>
        <v>715</v>
      </c>
      <c r="F279" s="916">
        <f t="shared" si="240"/>
        <v>660</v>
      </c>
      <c r="G279" s="1055">
        <f t="shared" si="238"/>
        <v>660</v>
      </c>
      <c r="H279" s="64">
        <f t="shared" ref="H279:H286" si="241">ROUND(D279-D279*$H$5,0)</f>
        <v>638</v>
      </c>
      <c r="I279" s="47">
        <f t="shared" ref="I279:I286" si="242">ROUND(D279-D279*$I$5,0)</f>
        <v>616</v>
      </c>
      <c r="J279" s="47">
        <f t="shared" ref="J279:J286" si="243">ROUND(D279-D279*$J$5,0)</f>
        <v>605</v>
      </c>
      <c r="K279" s="47">
        <f t="shared" ref="K279:K286" si="244">ROUND(D279-D279*$K$5,0)</f>
        <v>594</v>
      </c>
      <c r="L279" s="47">
        <f t="shared" ref="L279:L286" si="245">ROUND(D279-D279*$L$5,0)</f>
        <v>583</v>
      </c>
      <c r="M279" s="47">
        <f t="shared" ref="M279:M286" si="246">ROUND(D279-D279*$M$5,0)</f>
        <v>572</v>
      </c>
      <c r="N279" s="909"/>
      <c r="O279" s="45"/>
      <c r="P279" s="45"/>
    </row>
    <row r="280" spans="1:20" s="10" customFormat="1" ht="15.75" hidden="1" thickBot="1" x14ac:dyDescent="0.25">
      <c r="A280" s="684"/>
      <c r="B280" s="796" t="s">
        <v>490</v>
      </c>
      <c r="C280" s="783" t="s">
        <v>409</v>
      </c>
      <c r="D280" s="244">
        <v>1040</v>
      </c>
      <c r="E280" s="446">
        <f t="shared" si="239"/>
        <v>676</v>
      </c>
      <c r="F280" s="916">
        <f t="shared" si="240"/>
        <v>624</v>
      </c>
      <c r="G280" s="1055">
        <f t="shared" si="238"/>
        <v>624</v>
      </c>
      <c r="H280" s="64">
        <f>ROUND(D280-D280*$H$5,0)</f>
        <v>603</v>
      </c>
      <c r="I280" s="47">
        <f>ROUND(D280-D280*$I$5,0)</f>
        <v>582</v>
      </c>
      <c r="J280" s="47">
        <f>ROUND(D280-D280*$J$5,0)</f>
        <v>572</v>
      </c>
      <c r="K280" s="47">
        <f>ROUND(D280-D280*$K$5,0)</f>
        <v>562</v>
      </c>
      <c r="L280" s="47">
        <f>ROUND(D280-D280*$L$5,0)</f>
        <v>551</v>
      </c>
      <c r="M280" s="47">
        <f>ROUND(D280-D280*$M$5,0)</f>
        <v>541</v>
      </c>
      <c r="N280" s="909"/>
      <c r="O280" s="45"/>
      <c r="P280" s="45"/>
    </row>
    <row r="281" spans="1:20" s="10" customFormat="1" ht="15.75" hidden="1" thickBot="1" x14ac:dyDescent="0.25">
      <c r="A281" s="684"/>
      <c r="B281" s="796" t="s">
        <v>491</v>
      </c>
      <c r="C281" s="783" t="s">
        <v>409</v>
      </c>
      <c r="D281" s="244">
        <v>970</v>
      </c>
      <c r="E281" s="446">
        <f t="shared" si="239"/>
        <v>631</v>
      </c>
      <c r="F281" s="916">
        <f t="shared" si="240"/>
        <v>582</v>
      </c>
      <c r="G281" s="1055">
        <f t="shared" si="238"/>
        <v>582</v>
      </c>
      <c r="H281" s="64">
        <f>ROUND(D281-D281*$H$5,0)</f>
        <v>563</v>
      </c>
      <c r="I281" s="47">
        <f>ROUND(D281-D281*$I$5,0)</f>
        <v>543</v>
      </c>
      <c r="J281" s="47">
        <f>ROUND(D281-D281*$J$5,0)</f>
        <v>534</v>
      </c>
      <c r="K281" s="47">
        <f>ROUND(D281-D281*$K$5,0)</f>
        <v>524</v>
      </c>
      <c r="L281" s="47">
        <f>ROUND(D281-D281*$L$5,0)</f>
        <v>514</v>
      </c>
      <c r="M281" s="47">
        <f>ROUND(D281-D281*$M$5,0)</f>
        <v>504</v>
      </c>
      <c r="N281" s="909"/>
      <c r="O281" s="45"/>
      <c r="P281" s="45"/>
    </row>
    <row r="282" spans="1:20" s="10" customFormat="1" ht="15.75" hidden="1" thickBot="1" x14ac:dyDescent="0.25">
      <c r="A282" s="684"/>
      <c r="B282" s="796" t="s">
        <v>492</v>
      </c>
      <c r="C282" s="783" t="s">
        <v>409</v>
      </c>
      <c r="D282" s="244">
        <v>650</v>
      </c>
      <c r="E282" s="446">
        <f t="shared" si="239"/>
        <v>423</v>
      </c>
      <c r="F282" s="916">
        <f t="shared" si="240"/>
        <v>390</v>
      </c>
      <c r="G282" s="1055">
        <f t="shared" si="238"/>
        <v>390</v>
      </c>
      <c r="H282" s="64">
        <f t="shared" si="241"/>
        <v>377</v>
      </c>
      <c r="I282" s="47">
        <f t="shared" si="242"/>
        <v>364</v>
      </c>
      <c r="J282" s="47">
        <f t="shared" si="243"/>
        <v>358</v>
      </c>
      <c r="K282" s="47">
        <f t="shared" si="244"/>
        <v>351</v>
      </c>
      <c r="L282" s="47">
        <f t="shared" si="245"/>
        <v>345</v>
      </c>
      <c r="M282" s="47">
        <f t="shared" si="246"/>
        <v>338</v>
      </c>
      <c r="N282" s="909"/>
      <c r="O282" s="45"/>
      <c r="P282" s="45"/>
    </row>
    <row r="283" spans="1:20" s="10" customFormat="1" ht="15.75" hidden="1" thickBot="1" x14ac:dyDescent="0.25">
      <c r="A283" s="684"/>
      <c r="B283" s="796" t="s">
        <v>493</v>
      </c>
      <c r="C283" s="783" t="s">
        <v>409</v>
      </c>
      <c r="D283" s="244">
        <v>1800</v>
      </c>
      <c r="E283" s="446">
        <f t="shared" si="239"/>
        <v>1170</v>
      </c>
      <c r="F283" s="916">
        <f t="shared" si="240"/>
        <v>1080</v>
      </c>
      <c r="G283" s="1055">
        <f t="shared" si="238"/>
        <v>1080</v>
      </c>
      <c r="H283" s="64">
        <f t="shared" si="241"/>
        <v>1044</v>
      </c>
      <c r="I283" s="47">
        <f t="shared" si="242"/>
        <v>1008</v>
      </c>
      <c r="J283" s="47">
        <f t="shared" si="243"/>
        <v>990</v>
      </c>
      <c r="K283" s="47">
        <f t="shared" si="244"/>
        <v>972</v>
      </c>
      <c r="L283" s="47">
        <f t="shared" si="245"/>
        <v>954</v>
      </c>
      <c r="M283" s="47">
        <f t="shared" si="246"/>
        <v>936</v>
      </c>
      <c r="N283" s="909"/>
      <c r="O283" s="45"/>
      <c r="P283" s="45"/>
    </row>
    <row r="284" spans="1:20" s="10" customFormat="1" ht="15.75" hidden="1" thickBot="1" x14ac:dyDescent="0.25">
      <c r="A284" s="684"/>
      <c r="B284" s="796" t="s">
        <v>494</v>
      </c>
      <c r="C284" s="783" t="s">
        <v>409</v>
      </c>
      <c r="D284" s="244">
        <v>1550</v>
      </c>
      <c r="E284" s="446">
        <f t="shared" si="239"/>
        <v>1008</v>
      </c>
      <c r="F284" s="916">
        <f t="shared" si="240"/>
        <v>930</v>
      </c>
      <c r="G284" s="1055">
        <f t="shared" si="238"/>
        <v>930</v>
      </c>
      <c r="H284" s="64">
        <f t="shared" si="241"/>
        <v>899</v>
      </c>
      <c r="I284" s="47">
        <f t="shared" si="242"/>
        <v>868</v>
      </c>
      <c r="J284" s="47">
        <f t="shared" si="243"/>
        <v>853</v>
      </c>
      <c r="K284" s="47">
        <f t="shared" si="244"/>
        <v>837</v>
      </c>
      <c r="L284" s="47">
        <f t="shared" si="245"/>
        <v>822</v>
      </c>
      <c r="M284" s="47">
        <f t="shared" si="246"/>
        <v>806</v>
      </c>
      <c r="N284" s="909"/>
      <c r="O284" s="45"/>
      <c r="P284" s="45"/>
    </row>
    <row r="285" spans="1:20" s="10" customFormat="1" ht="15.75" hidden="1" thickBot="1" x14ac:dyDescent="0.25">
      <c r="A285" s="684"/>
      <c r="B285" s="796" t="s">
        <v>495</v>
      </c>
      <c r="C285" s="783" t="s">
        <v>409</v>
      </c>
      <c r="D285" s="244">
        <v>1040</v>
      </c>
      <c r="E285" s="446">
        <f t="shared" si="239"/>
        <v>676</v>
      </c>
      <c r="F285" s="916">
        <f t="shared" si="240"/>
        <v>624</v>
      </c>
      <c r="G285" s="1055">
        <f t="shared" si="238"/>
        <v>624</v>
      </c>
      <c r="H285" s="64">
        <f t="shared" si="241"/>
        <v>603</v>
      </c>
      <c r="I285" s="47">
        <f t="shared" si="242"/>
        <v>582</v>
      </c>
      <c r="J285" s="47">
        <f t="shared" si="243"/>
        <v>572</v>
      </c>
      <c r="K285" s="47">
        <f t="shared" si="244"/>
        <v>562</v>
      </c>
      <c r="L285" s="47">
        <f t="shared" si="245"/>
        <v>551</v>
      </c>
      <c r="M285" s="47">
        <f t="shared" si="246"/>
        <v>541</v>
      </c>
      <c r="N285" s="909"/>
      <c r="O285" s="45"/>
      <c r="P285" s="45"/>
    </row>
    <row r="286" spans="1:20" s="10" customFormat="1" ht="15.75" hidden="1" thickBot="1" x14ac:dyDescent="0.25">
      <c r="A286" s="684"/>
      <c r="B286" s="796" t="s">
        <v>496</v>
      </c>
      <c r="C286" s="783" t="s">
        <v>409</v>
      </c>
      <c r="D286" s="244">
        <v>990</v>
      </c>
      <c r="E286" s="446">
        <f t="shared" si="239"/>
        <v>644</v>
      </c>
      <c r="F286" s="916">
        <f t="shared" si="240"/>
        <v>594</v>
      </c>
      <c r="G286" s="1055">
        <f t="shared" si="238"/>
        <v>594</v>
      </c>
      <c r="H286" s="64">
        <f t="shared" si="241"/>
        <v>574</v>
      </c>
      <c r="I286" s="47">
        <f t="shared" si="242"/>
        <v>554</v>
      </c>
      <c r="J286" s="47">
        <f t="shared" si="243"/>
        <v>545</v>
      </c>
      <c r="K286" s="47">
        <f t="shared" si="244"/>
        <v>535</v>
      </c>
      <c r="L286" s="47">
        <f t="shared" si="245"/>
        <v>525</v>
      </c>
      <c r="M286" s="47">
        <f t="shared" si="246"/>
        <v>515</v>
      </c>
      <c r="N286" s="909"/>
      <c r="O286" s="45"/>
      <c r="P286" s="45"/>
    </row>
    <row r="287" spans="1:20" s="10" customFormat="1" ht="15.75" hidden="1" thickBot="1" x14ac:dyDescent="0.25">
      <c r="A287" s="684"/>
      <c r="B287" s="796" t="s">
        <v>497</v>
      </c>
      <c r="C287" s="783" t="s">
        <v>409</v>
      </c>
      <c r="D287" s="244">
        <v>915</v>
      </c>
      <c r="E287" s="446">
        <f t="shared" si="239"/>
        <v>595</v>
      </c>
      <c r="F287" s="916">
        <f t="shared" si="240"/>
        <v>549</v>
      </c>
      <c r="G287" s="1055">
        <f t="shared" si="238"/>
        <v>549</v>
      </c>
      <c r="H287" s="64">
        <f t="shared" ref="H287:H296" si="247">ROUND(D287-D287*$H$5,0)</f>
        <v>531</v>
      </c>
      <c r="I287" s="47">
        <f t="shared" ref="I287:I296" si="248">ROUND(D287-D287*$I$5,0)</f>
        <v>512</v>
      </c>
      <c r="J287" s="47">
        <f t="shared" ref="J287:J296" si="249">ROUND(D287-D287*$J$5,0)</f>
        <v>503</v>
      </c>
      <c r="K287" s="47">
        <f t="shared" ref="K287:K296" si="250">ROUND(D287-D287*$K$5,0)</f>
        <v>494</v>
      </c>
      <c r="L287" s="47">
        <f t="shared" ref="L287:L296" si="251">ROUND(D287-D287*$L$5,0)</f>
        <v>485</v>
      </c>
      <c r="M287" s="47">
        <f t="shared" ref="M287:M296" si="252">ROUND(D287-D287*$M$5,0)</f>
        <v>476</v>
      </c>
      <c r="N287" s="909"/>
      <c r="O287" s="45"/>
      <c r="P287" s="45"/>
    </row>
    <row r="288" spans="1:20" s="10" customFormat="1" ht="15.75" hidden="1" thickBot="1" x14ac:dyDescent="0.25">
      <c r="A288" s="684"/>
      <c r="B288" s="797" t="s">
        <v>498</v>
      </c>
      <c r="C288" s="786" t="s">
        <v>409</v>
      </c>
      <c r="D288" s="335">
        <v>560</v>
      </c>
      <c r="E288" s="446">
        <f t="shared" si="239"/>
        <v>364</v>
      </c>
      <c r="F288" s="916">
        <f t="shared" si="240"/>
        <v>336</v>
      </c>
      <c r="G288" s="1055">
        <f t="shared" si="238"/>
        <v>336</v>
      </c>
      <c r="H288" s="82">
        <f t="shared" si="247"/>
        <v>325</v>
      </c>
      <c r="I288" s="60">
        <f t="shared" si="248"/>
        <v>314</v>
      </c>
      <c r="J288" s="60">
        <f t="shared" si="249"/>
        <v>308</v>
      </c>
      <c r="K288" s="60">
        <f t="shared" si="250"/>
        <v>302</v>
      </c>
      <c r="L288" s="60">
        <f t="shared" si="251"/>
        <v>297</v>
      </c>
      <c r="M288" s="60">
        <f t="shared" si="252"/>
        <v>291</v>
      </c>
      <c r="N288" s="909"/>
      <c r="O288" s="45"/>
      <c r="P288" s="45"/>
    </row>
    <row r="289" spans="1:21" s="10" customFormat="1" ht="15.75" hidden="1" thickBot="1" x14ac:dyDescent="0.25">
      <c r="A289" s="798" t="s">
        <v>135</v>
      </c>
      <c r="B289" s="796" t="s">
        <v>545</v>
      </c>
      <c r="C289" s="783" t="s">
        <v>409</v>
      </c>
      <c r="D289" s="244">
        <v>940</v>
      </c>
      <c r="E289" s="446">
        <f t="shared" si="239"/>
        <v>611</v>
      </c>
      <c r="F289" s="916">
        <f t="shared" si="240"/>
        <v>564</v>
      </c>
      <c r="G289" s="1055">
        <f t="shared" si="238"/>
        <v>564</v>
      </c>
      <c r="H289" s="64">
        <f t="shared" si="247"/>
        <v>545</v>
      </c>
      <c r="I289" s="47">
        <f t="shared" si="248"/>
        <v>526</v>
      </c>
      <c r="J289" s="47">
        <f t="shared" si="249"/>
        <v>517</v>
      </c>
      <c r="K289" s="47">
        <f t="shared" si="250"/>
        <v>508</v>
      </c>
      <c r="L289" s="47">
        <f t="shared" si="251"/>
        <v>498</v>
      </c>
      <c r="M289" s="47">
        <f t="shared" si="252"/>
        <v>489</v>
      </c>
      <c r="N289" s="909"/>
      <c r="O289" s="45"/>
      <c r="P289" s="45"/>
    </row>
    <row r="290" spans="1:21" s="10" customFormat="1" ht="15.75" hidden="1" thickBot="1" x14ac:dyDescent="0.25">
      <c r="A290" s="634" t="s">
        <v>534</v>
      </c>
      <c r="B290" s="796" t="s">
        <v>546</v>
      </c>
      <c r="C290" s="783" t="s">
        <v>409</v>
      </c>
      <c r="D290" s="244">
        <v>940</v>
      </c>
      <c r="E290" s="446">
        <f t="shared" si="239"/>
        <v>611</v>
      </c>
      <c r="F290" s="916">
        <f t="shared" si="240"/>
        <v>564</v>
      </c>
      <c r="G290" s="1055">
        <f t="shared" si="238"/>
        <v>564</v>
      </c>
      <c r="H290" s="64">
        <f t="shared" si="247"/>
        <v>545</v>
      </c>
      <c r="I290" s="47">
        <f t="shared" si="248"/>
        <v>526</v>
      </c>
      <c r="J290" s="47">
        <f t="shared" si="249"/>
        <v>517</v>
      </c>
      <c r="K290" s="47">
        <f t="shared" si="250"/>
        <v>508</v>
      </c>
      <c r="L290" s="47">
        <f t="shared" si="251"/>
        <v>498</v>
      </c>
      <c r="M290" s="47">
        <f t="shared" si="252"/>
        <v>489</v>
      </c>
      <c r="N290" s="909"/>
      <c r="O290" s="905" t="s">
        <v>325</v>
      </c>
      <c r="P290" s="45"/>
      <c r="Q290" s="92"/>
      <c r="R290" s="92"/>
      <c r="S290" s="93"/>
      <c r="T290" s="99"/>
      <c r="U290" s="99"/>
    </row>
    <row r="291" spans="1:21" s="10" customFormat="1" ht="15.75" hidden="1" thickBot="1" x14ac:dyDescent="0.25">
      <c r="A291" s="634"/>
      <c r="B291" s="796" t="s">
        <v>547</v>
      </c>
      <c r="C291" s="783" t="s">
        <v>409</v>
      </c>
      <c r="D291" s="244">
        <v>920</v>
      </c>
      <c r="E291" s="446">
        <f t="shared" si="239"/>
        <v>598</v>
      </c>
      <c r="F291" s="916">
        <f t="shared" si="240"/>
        <v>552</v>
      </c>
      <c r="G291" s="1055">
        <f t="shared" si="238"/>
        <v>552</v>
      </c>
      <c r="H291" s="64">
        <f t="shared" si="247"/>
        <v>534</v>
      </c>
      <c r="I291" s="47">
        <f t="shared" si="248"/>
        <v>515</v>
      </c>
      <c r="J291" s="47">
        <f t="shared" si="249"/>
        <v>506</v>
      </c>
      <c r="K291" s="47">
        <f t="shared" si="250"/>
        <v>497</v>
      </c>
      <c r="L291" s="47">
        <f t="shared" si="251"/>
        <v>488</v>
      </c>
      <c r="M291" s="47">
        <f t="shared" si="252"/>
        <v>478</v>
      </c>
      <c r="N291" s="909"/>
      <c r="O291" s="906"/>
      <c r="P291" s="45"/>
      <c r="Q291" s="99"/>
      <c r="R291" s="99"/>
      <c r="S291" s="372"/>
      <c r="T291" s="99"/>
      <c r="U291" s="99"/>
    </row>
    <row r="292" spans="1:21" s="10" customFormat="1" ht="15.75" hidden="1" thickBot="1" x14ac:dyDescent="0.25">
      <c r="A292" s="634"/>
      <c r="B292" s="796" t="s">
        <v>548</v>
      </c>
      <c r="C292" s="783" t="s">
        <v>409</v>
      </c>
      <c r="D292" s="244">
        <v>920</v>
      </c>
      <c r="E292" s="446">
        <f t="shared" si="239"/>
        <v>598</v>
      </c>
      <c r="F292" s="916">
        <f t="shared" si="240"/>
        <v>552</v>
      </c>
      <c r="G292" s="1055">
        <f t="shared" si="238"/>
        <v>552</v>
      </c>
      <c r="H292" s="64">
        <f t="shared" si="247"/>
        <v>534</v>
      </c>
      <c r="I292" s="47">
        <f t="shared" si="248"/>
        <v>515</v>
      </c>
      <c r="J292" s="47">
        <f t="shared" si="249"/>
        <v>506</v>
      </c>
      <c r="K292" s="47">
        <f t="shared" si="250"/>
        <v>497</v>
      </c>
      <c r="L292" s="47">
        <f t="shared" si="251"/>
        <v>488</v>
      </c>
      <c r="M292" s="47">
        <f t="shared" si="252"/>
        <v>478</v>
      </c>
      <c r="N292" s="909"/>
      <c r="O292" s="906"/>
      <c r="P292" s="45"/>
      <c r="Q292" s="99"/>
      <c r="R292" s="99"/>
      <c r="S292" s="372"/>
      <c r="T292" s="99"/>
      <c r="U292" s="99"/>
    </row>
    <row r="293" spans="1:21" s="10" customFormat="1" ht="15.75" hidden="1" thickBot="1" x14ac:dyDescent="0.25">
      <c r="A293" s="634"/>
      <c r="B293" s="796" t="s">
        <v>549</v>
      </c>
      <c r="C293" s="783" t="s">
        <v>409</v>
      </c>
      <c r="D293" s="244">
        <v>920</v>
      </c>
      <c r="E293" s="446">
        <f t="shared" si="239"/>
        <v>598</v>
      </c>
      <c r="F293" s="916">
        <f t="shared" si="240"/>
        <v>552</v>
      </c>
      <c r="G293" s="1055">
        <f t="shared" si="238"/>
        <v>552</v>
      </c>
      <c r="H293" s="64">
        <f t="shared" si="247"/>
        <v>534</v>
      </c>
      <c r="I293" s="47">
        <f t="shared" si="248"/>
        <v>515</v>
      </c>
      <c r="J293" s="47">
        <f t="shared" si="249"/>
        <v>506</v>
      </c>
      <c r="K293" s="47">
        <f t="shared" si="250"/>
        <v>497</v>
      </c>
      <c r="L293" s="47">
        <f t="shared" si="251"/>
        <v>488</v>
      </c>
      <c r="M293" s="47">
        <f t="shared" si="252"/>
        <v>478</v>
      </c>
      <c r="N293" s="909"/>
      <c r="O293" s="904" t="s">
        <v>326</v>
      </c>
      <c r="P293" s="45"/>
      <c r="Q293" s="94"/>
      <c r="R293" s="94"/>
      <c r="S293" s="95"/>
    </row>
    <row r="294" spans="1:21" s="10" customFormat="1" ht="15.75" hidden="1" thickBot="1" x14ac:dyDescent="0.25">
      <c r="A294" s="799" t="s">
        <v>485</v>
      </c>
      <c r="B294" s="796" t="s">
        <v>550</v>
      </c>
      <c r="C294" s="783" t="s">
        <v>409</v>
      </c>
      <c r="D294" s="244">
        <v>805</v>
      </c>
      <c r="E294" s="446">
        <f t="shared" si="239"/>
        <v>523</v>
      </c>
      <c r="F294" s="916">
        <f t="shared" si="240"/>
        <v>483</v>
      </c>
      <c r="G294" s="1055">
        <f t="shared" si="238"/>
        <v>483</v>
      </c>
      <c r="H294" s="64">
        <f t="shared" si="247"/>
        <v>467</v>
      </c>
      <c r="I294" s="47">
        <f t="shared" si="248"/>
        <v>451</v>
      </c>
      <c r="J294" s="47">
        <f t="shared" si="249"/>
        <v>443</v>
      </c>
      <c r="K294" s="47">
        <f t="shared" si="250"/>
        <v>435</v>
      </c>
      <c r="L294" s="47">
        <f t="shared" si="251"/>
        <v>427</v>
      </c>
      <c r="M294" s="47">
        <f t="shared" si="252"/>
        <v>419</v>
      </c>
      <c r="N294" s="909"/>
      <c r="O294" s="457" t="s">
        <v>192</v>
      </c>
      <c r="P294" s="45"/>
      <c r="Q294" s="458"/>
      <c r="R294" s="458"/>
      <c r="S294" s="459"/>
    </row>
    <row r="295" spans="1:21" s="10" customFormat="1" ht="15.75" hidden="1" thickBot="1" x14ac:dyDescent="0.25">
      <c r="A295" s="799" t="s">
        <v>485</v>
      </c>
      <c r="B295" s="796" t="s">
        <v>551</v>
      </c>
      <c r="C295" s="783" t="s">
        <v>409</v>
      </c>
      <c r="D295" s="244">
        <v>805</v>
      </c>
      <c r="E295" s="446">
        <f t="shared" si="239"/>
        <v>523</v>
      </c>
      <c r="F295" s="916">
        <f t="shared" si="240"/>
        <v>483</v>
      </c>
      <c r="G295" s="1055">
        <f t="shared" si="238"/>
        <v>483</v>
      </c>
      <c r="H295" s="64">
        <f t="shared" si="247"/>
        <v>467</v>
      </c>
      <c r="I295" s="47">
        <f t="shared" si="248"/>
        <v>451</v>
      </c>
      <c r="J295" s="47">
        <f t="shared" si="249"/>
        <v>443</v>
      </c>
      <c r="K295" s="47">
        <f t="shared" si="250"/>
        <v>435</v>
      </c>
      <c r="L295" s="47">
        <f t="shared" si="251"/>
        <v>427</v>
      </c>
      <c r="M295" s="47">
        <f t="shared" si="252"/>
        <v>419</v>
      </c>
      <c r="N295" s="909"/>
      <c r="O295" s="45"/>
      <c r="P295" s="45"/>
    </row>
    <row r="296" spans="1:21" s="10" customFormat="1" ht="15.75" hidden="1" thickBot="1" x14ac:dyDescent="0.25">
      <c r="A296" s="799" t="s">
        <v>485</v>
      </c>
      <c r="B296" s="797" t="s">
        <v>552</v>
      </c>
      <c r="C296" s="786" t="s">
        <v>409</v>
      </c>
      <c r="D296" s="335">
        <v>805</v>
      </c>
      <c r="E296" s="447">
        <f t="shared" si="239"/>
        <v>523</v>
      </c>
      <c r="F296" s="925">
        <f t="shared" si="240"/>
        <v>483</v>
      </c>
      <c r="G296" s="1055">
        <f t="shared" si="238"/>
        <v>483</v>
      </c>
      <c r="H296" s="82">
        <f t="shared" si="247"/>
        <v>467</v>
      </c>
      <c r="I296" s="60">
        <f t="shared" si="248"/>
        <v>451</v>
      </c>
      <c r="J296" s="60">
        <f t="shared" si="249"/>
        <v>443</v>
      </c>
      <c r="K296" s="60">
        <f t="shared" si="250"/>
        <v>435</v>
      </c>
      <c r="L296" s="60">
        <f t="shared" si="251"/>
        <v>427</v>
      </c>
      <c r="M296" s="60">
        <f t="shared" si="252"/>
        <v>419</v>
      </c>
      <c r="N296" s="909"/>
      <c r="O296" s="45"/>
      <c r="P296" s="45"/>
    </row>
    <row r="297" spans="1:21" s="10" customFormat="1" ht="15" x14ac:dyDescent="0.2">
      <c r="A297" s="1187" t="s">
        <v>407</v>
      </c>
      <c r="B297" s="1188" t="s">
        <v>500</v>
      </c>
      <c r="C297" s="1189" t="s">
        <v>815</v>
      </c>
      <c r="D297" s="621">
        <v>193</v>
      </c>
      <c r="E297" s="1080">
        <f t="shared" si="239"/>
        <v>125</v>
      </c>
      <c r="F297" s="1081">
        <f t="shared" si="240"/>
        <v>116</v>
      </c>
      <c r="G297" s="370">
        <f t="shared" si="238"/>
        <v>116</v>
      </c>
      <c r="H297" s="1190">
        <f>ROUND(D297-D297*$H$5,2)</f>
        <v>111.94</v>
      </c>
      <c r="I297" s="1191">
        <f>ROUND(D297-D297*$I$5,2)</f>
        <v>108.08</v>
      </c>
      <c r="J297" s="1191">
        <f>ROUND(D297-D297*$J$5,2)</f>
        <v>106.15</v>
      </c>
      <c r="K297" s="1191">
        <f>ROUND(D297-D297*$K$5,2)</f>
        <v>104.22</v>
      </c>
      <c r="L297" s="1191">
        <f>ROUND(D297-D297*$L$5,2)</f>
        <v>102.29</v>
      </c>
      <c r="M297" s="1192">
        <f>ROUND(D297-D297*$M$5,2)</f>
        <v>100.36</v>
      </c>
      <c r="N297" s="909"/>
      <c r="O297" s="45"/>
      <c r="P297" s="45"/>
    </row>
    <row r="298" spans="1:21" s="10" customFormat="1" ht="15.75" thickBot="1" x14ac:dyDescent="0.25">
      <c r="A298" s="1193" t="s">
        <v>408</v>
      </c>
      <c r="B298" s="1194" t="s">
        <v>694</v>
      </c>
      <c r="C298" s="1195" t="s">
        <v>701</v>
      </c>
      <c r="D298" s="627">
        <v>158</v>
      </c>
      <c r="E298" s="1083">
        <f t="shared" si="239"/>
        <v>103</v>
      </c>
      <c r="F298" s="1084">
        <f t="shared" si="240"/>
        <v>95</v>
      </c>
      <c r="G298" s="370">
        <f t="shared" si="238"/>
        <v>95</v>
      </c>
      <c r="H298" s="1196">
        <f>ROUND(D298-D298*$H$5,2)</f>
        <v>91.64</v>
      </c>
      <c r="I298" s="1197">
        <f>ROUND(D298-D298*$I$5,2)</f>
        <v>88.48</v>
      </c>
      <c r="J298" s="1197">
        <f>ROUND(D298-D298*$J$5,2)</f>
        <v>86.9</v>
      </c>
      <c r="K298" s="1197">
        <f>ROUND(D298-D298*$K$5,2)</f>
        <v>85.32</v>
      </c>
      <c r="L298" s="1197">
        <f>ROUND(D298-D298*$L$5,2)</f>
        <v>83.74</v>
      </c>
      <c r="M298" s="1198">
        <f>ROUND(D298-D298*$M$5,2)</f>
        <v>82.16</v>
      </c>
      <c r="N298" s="909"/>
      <c r="O298" s="45"/>
      <c r="P298" s="45"/>
    </row>
    <row r="299" spans="1:21" s="10" customFormat="1" ht="15.75" thickBot="1" x14ac:dyDescent="0.25">
      <c r="A299" s="804" t="s">
        <v>90</v>
      </c>
      <c r="B299" s="805"/>
      <c r="C299" s="787" t="s">
        <v>132</v>
      </c>
      <c r="D299" s="384" t="s">
        <v>101</v>
      </c>
      <c r="E299" s="933">
        <v>0.35</v>
      </c>
      <c r="F299" s="934">
        <v>0.4</v>
      </c>
      <c r="G299" s="86">
        <v>0.4</v>
      </c>
      <c r="H299" s="685">
        <v>0.42</v>
      </c>
      <c r="I299" s="686">
        <v>0.44</v>
      </c>
      <c r="J299" s="686">
        <v>0.45</v>
      </c>
      <c r="K299" s="686">
        <v>0.46</v>
      </c>
      <c r="L299" s="686">
        <v>0.47</v>
      </c>
      <c r="M299" s="686">
        <v>0.48</v>
      </c>
      <c r="N299" s="909"/>
      <c r="O299" s="45"/>
      <c r="P299" s="45"/>
    </row>
    <row r="300" spans="1:21" s="10" customFormat="1" ht="15.75" thickBot="1" x14ac:dyDescent="0.25">
      <c r="A300" s="1365" t="s">
        <v>310</v>
      </c>
      <c r="B300" s="1148" t="s">
        <v>825</v>
      </c>
      <c r="C300" s="1372" t="s">
        <v>7</v>
      </c>
      <c r="D300" s="883">
        <v>740</v>
      </c>
      <c r="E300" s="1374">
        <f t="shared" si="239"/>
        <v>481</v>
      </c>
      <c r="F300" s="936">
        <f t="shared" si="240"/>
        <v>444</v>
      </c>
      <c r="G300" s="1077">
        <f t="shared" si="238"/>
        <v>444</v>
      </c>
      <c r="H300" s="884">
        <f t="shared" ref="H300:H316" si="253">ROUND(D300-D300*$H$5,0)</f>
        <v>429</v>
      </c>
      <c r="I300" s="885">
        <f>ROUND(D300-D300*$I$5,0)</f>
        <v>414</v>
      </c>
      <c r="J300" s="885">
        <f>ROUND(D300-D300*$J$5,0)</f>
        <v>407</v>
      </c>
      <c r="K300" s="885">
        <f>ROUND(D300-D300*$K$5,0)</f>
        <v>400</v>
      </c>
      <c r="L300" s="885">
        <f>ROUND(D300-D300*$L$5,0)</f>
        <v>392</v>
      </c>
      <c r="M300" s="886">
        <f>ROUND(D300-D300*$M$5,0)</f>
        <v>385</v>
      </c>
      <c r="N300" s="909"/>
      <c r="O300" s="45"/>
      <c r="P300" s="45"/>
    </row>
    <row r="301" spans="1:21" s="10" customFormat="1" ht="15.75" x14ac:dyDescent="0.2">
      <c r="A301" s="1417" t="s">
        <v>91</v>
      </c>
      <c r="B301" s="1383" t="s">
        <v>904</v>
      </c>
      <c r="C301" s="1384" t="s">
        <v>7</v>
      </c>
      <c r="D301" s="647">
        <v>820</v>
      </c>
      <c r="E301" s="445">
        <f t="shared" si="239"/>
        <v>533</v>
      </c>
      <c r="F301" s="376">
        <f t="shared" si="240"/>
        <v>492</v>
      </c>
      <c r="G301" s="376">
        <f>ROUND(D301-D301*$G$5,0)</f>
        <v>492</v>
      </c>
      <c r="H301" s="376">
        <f t="shared" ref="H301" si="254">ROUND(D301-D301*$H$5,0)</f>
        <v>476</v>
      </c>
      <c r="I301" s="376">
        <f t="shared" ref="I301" si="255">ROUND(D301-D301*$I$5,0)</f>
        <v>459</v>
      </c>
      <c r="J301" s="376">
        <f t="shared" ref="J301" si="256">ROUND(D301-D301*$J$5,0)</f>
        <v>451</v>
      </c>
      <c r="K301" s="376">
        <f t="shared" ref="K301" si="257">ROUND(D301-D301*$K$5,0)</f>
        <v>443</v>
      </c>
      <c r="L301" s="376">
        <f t="shared" ref="L301" si="258">ROUND(D301-D301*$L$5,0)</f>
        <v>435</v>
      </c>
      <c r="M301" s="377">
        <f t="shared" ref="M301" si="259">ROUND(D301-D301*$M$5,0)</f>
        <v>426</v>
      </c>
      <c r="N301" s="909"/>
      <c r="O301" s="45"/>
      <c r="P301" s="45"/>
    </row>
    <row r="302" spans="1:21" s="10" customFormat="1" ht="15.75" customHeight="1" thickBot="1" x14ac:dyDescent="0.25">
      <c r="A302" s="1587" t="s">
        <v>813</v>
      </c>
      <c r="B302" s="1385" t="s">
        <v>905</v>
      </c>
      <c r="C302" s="1386" t="s">
        <v>7</v>
      </c>
      <c r="D302" s="435">
        <v>800</v>
      </c>
      <c r="E302" s="448">
        <f t="shared" si="239"/>
        <v>520</v>
      </c>
      <c r="F302" s="380">
        <f t="shared" si="240"/>
        <v>480</v>
      </c>
      <c r="G302" s="380">
        <f t="shared" si="238"/>
        <v>480</v>
      </c>
      <c r="H302" s="380">
        <f t="shared" ref="H302:H307" si="260">ROUND(D302-D302*$H$5,0)</f>
        <v>464</v>
      </c>
      <c r="I302" s="380">
        <f t="shared" ref="I302:I307" si="261">ROUND(D302-D302*$I$5,0)</f>
        <v>448</v>
      </c>
      <c r="J302" s="380">
        <f t="shared" ref="J302:J307" si="262">ROUND(D302-D302*$J$5,0)</f>
        <v>440</v>
      </c>
      <c r="K302" s="380">
        <f t="shared" ref="K302:K307" si="263">ROUND(D302-D302*$K$5,0)</f>
        <v>432</v>
      </c>
      <c r="L302" s="380">
        <f t="shared" ref="L302:L307" si="264">ROUND(D302-D302*$L$5,0)</f>
        <v>424</v>
      </c>
      <c r="M302" s="381">
        <f t="shared" ref="M302:M307" si="265">ROUND(D302-D302*$M$5,0)</f>
        <v>416</v>
      </c>
      <c r="N302" s="909"/>
      <c r="O302" s="45"/>
      <c r="P302" s="45"/>
    </row>
    <row r="303" spans="1:21" s="10" customFormat="1" ht="15.75" customHeight="1" x14ac:dyDescent="0.2">
      <c r="A303" s="1588"/>
      <c r="B303" s="1404" t="s">
        <v>410</v>
      </c>
      <c r="C303" s="1405" t="s">
        <v>7</v>
      </c>
      <c r="D303" s="1406">
        <v>864</v>
      </c>
      <c r="E303" s="682">
        <f>ROUND(D303-D303*$E$5,0)</f>
        <v>562</v>
      </c>
      <c r="F303" s="1364">
        <f>ROUND(D303-D303*$F$5,0)</f>
        <v>518</v>
      </c>
      <c r="G303" s="1364">
        <f>ROUND(D303-D303*$G$5,0)</f>
        <v>518</v>
      </c>
      <c r="H303" s="1364">
        <f t="shared" si="260"/>
        <v>501</v>
      </c>
      <c r="I303" s="1364">
        <f t="shared" si="261"/>
        <v>484</v>
      </c>
      <c r="J303" s="1364">
        <f t="shared" si="262"/>
        <v>475</v>
      </c>
      <c r="K303" s="1364">
        <f t="shared" si="263"/>
        <v>467</v>
      </c>
      <c r="L303" s="1364">
        <f t="shared" si="264"/>
        <v>458</v>
      </c>
      <c r="M303" s="683">
        <f t="shared" si="265"/>
        <v>449</v>
      </c>
      <c r="N303" s="909"/>
      <c r="O303" s="45"/>
      <c r="P303" s="45"/>
    </row>
    <row r="304" spans="1:21" s="10" customFormat="1" ht="15" customHeight="1" x14ac:dyDescent="0.2">
      <c r="A304" s="1588"/>
      <c r="B304" s="1407" t="s">
        <v>411</v>
      </c>
      <c r="C304" s="1408" t="s">
        <v>7</v>
      </c>
      <c r="D304" s="1409">
        <v>864</v>
      </c>
      <c r="E304" s="446">
        <f>ROUND(D304-D304*$E$5,0)</f>
        <v>562</v>
      </c>
      <c r="F304" s="1363">
        <f>ROUND(D304-D304*$F$5,0)</f>
        <v>518</v>
      </c>
      <c r="G304" s="1363">
        <f>ROUND(D304-D304*$G$5,0)</f>
        <v>518</v>
      </c>
      <c r="H304" s="1363">
        <f t="shared" si="260"/>
        <v>501</v>
      </c>
      <c r="I304" s="1363">
        <f t="shared" si="261"/>
        <v>484</v>
      </c>
      <c r="J304" s="1363">
        <f t="shared" si="262"/>
        <v>475</v>
      </c>
      <c r="K304" s="1363">
        <f t="shared" si="263"/>
        <v>467</v>
      </c>
      <c r="L304" s="1363">
        <f t="shared" si="264"/>
        <v>458</v>
      </c>
      <c r="M304" s="378">
        <f t="shared" si="265"/>
        <v>449</v>
      </c>
      <c r="N304" s="909"/>
      <c r="O304" s="45"/>
      <c r="P304" s="45"/>
    </row>
    <row r="305" spans="1:21" s="10" customFormat="1" ht="15" customHeight="1" thickBot="1" x14ac:dyDescent="0.25">
      <c r="A305" s="1589"/>
      <c r="B305" s="1410" t="s">
        <v>849</v>
      </c>
      <c r="C305" s="1411" t="s">
        <v>7</v>
      </c>
      <c r="D305" s="1412">
        <v>820</v>
      </c>
      <c r="E305" s="447">
        <f t="shared" si="239"/>
        <v>533</v>
      </c>
      <c r="F305" s="60">
        <f t="shared" si="240"/>
        <v>492</v>
      </c>
      <c r="G305" s="60">
        <f t="shared" si="238"/>
        <v>492</v>
      </c>
      <c r="H305" s="60">
        <f t="shared" si="260"/>
        <v>476</v>
      </c>
      <c r="I305" s="60">
        <f t="shared" si="261"/>
        <v>459</v>
      </c>
      <c r="J305" s="60">
        <f t="shared" si="262"/>
        <v>451</v>
      </c>
      <c r="K305" s="60">
        <f t="shared" si="263"/>
        <v>443</v>
      </c>
      <c r="L305" s="60">
        <f t="shared" si="264"/>
        <v>435</v>
      </c>
      <c r="M305" s="382">
        <f t="shared" si="265"/>
        <v>426</v>
      </c>
      <c r="N305" s="909"/>
      <c r="O305" s="45"/>
      <c r="P305" s="45"/>
    </row>
    <row r="306" spans="1:21" s="10" customFormat="1" ht="15" customHeight="1" x14ac:dyDescent="0.2">
      <c r="A306" s="1563" t="s">
        <v>14</v>
      </c>
      <c r="B306" s="801" t="s">
        <v>709</v>
      </c>
      <c r="C306" s="650" t="s">
        <v>14</v>
      </c>
      <c r="D306" s="647">
        <v>910</v>
      </c>
      <c r="E306" s="445">
        <f t="shared" si="239"/>
        <v>592</v>
      </c>
      <c r="F306" s="915">
        <f t="shared" si="240"/>
        <v>546</v>
      </c>
      <c r="G306" s="376">
        <f t="shared" si="238"/>
        <v>546</v>
      </c>
      <c r="H306" s="375">
        <f t="shared" si="260"/>
        <v>528</v>
      </c>
      <c r="I306" s="376">
        <f t="shared" si="261"/>
        <v>510</v>
      </c>
      <c r="J306" s="376">
        <f t="shared" si="262"/>
        <v>501</v>
      </c>
      <c r="K306" s="376">
        <f t="shared" si="263"/>
        <v>491</v>
      </c>
      <c r="L306" s="376">
        <f t="shared" si="264"/>
        <v>482</v>
      </c>
      <c r="M306" s="377">
        <f t="shared" si="265"/>
        <v>473</v>
      </c>
      <c r="N306" s="909"/>
      <c r="O306" s="45"/>
      <c r="P306" s="45"/>
    </row>
    <row r="307" spans="1:21" s="10" customFormat="1" ht="15.75" customHeight="1" thickBot="1" x14ac:dyDescent="0.25">
      <c r="A307" s="1564"/>
      <c r="B307" s="1382" t="s">
        <v>710</v>
      </c>
      <c r="C307" s="651" t="s">
        <v>14</v>
      </c>
      <c r="D307" s="435">
        <v>910</v>
      </c>
      <c r="E307" s="448">
        <f t="shared" si="239"/>
        <v>592</v>
      </c>
      <c r="F307" s="926">
        <f t="shared" si="240"/>
        <v>546</v>
      </c>
      <c r="G307" s="380">
        <f t="shared" si="238"/>
        <v>546</v>
      </c>
      <c r="H307" s="379">
        <f t="shared" si="260"/>
        <v>528</v>
      </c>
      <c r="I307" s="380">
        <f t="shared" si="261"/>
        <v>510</v>
      </c>
      <c r="J307" s="380">
        <f t="shared" si="262"/>
        <v>501</v>
      </c>
      <c r="K307" s="380">
        <f t="shared" si="263"/>
        <v>491</v>
      </c>
      <c r="L307" s="380">
        <f t="shared" si="264"/>
        <v>482</v>
      </c>
      <c r="M307" s="381">
        <f t="shared" si="265"/>
        <v>473</v>
      </c>
      <c r="N307" s="909"/>
      <c r="O307" s="1366"/>
      <c r="P307" s="1366"/>
      <c r="Q307" s="1247"/>
      <c r="R307" s="1247"/>
    </row>
    <row r="308" spans="1:21" s="10" customFormat="1" ht="15" customHeight="1" x14ac:dyDescent="0.2">
      <c r="A308" s="1564"/>
      <c r="B308" s="802" t="s">
        <v>814</v>
      </c>
      <c r="C308" s="650" t="s">
        <v>14</v>
      </c>
      <c r="D308" s="647">
        <v>864</v>
      </c>
      <c r="E308" s="445">
        <f t="shared" si="239"/>
        <v>562</v>
      </c>
      <c r="F308" s="915">
        <f t="shared" si="240"/>
        <v>518</v>
      </c>
      <c r="G308" s="376">
        <f t="shared" si="238"/>
        <v>518</v>
      </c>
      <c r="H308" s="375">
        <f t="shared" si="253"/>
        <v>501</v>
      </c>
      <c r="I308" s="376">
        <f t="shared" ref="I308:I313" si="266">ROUND(D308-D308*$I$5,0)</f>
        <v>484</v>
      </c>
      <c r="J308" s="376">
        <f t="shared" ref="J308:J313" si="267">ROUND(D308-D308*$J$5,0)</f>
        <v>475</v>
      </c>
      <c r="K308" s="376">
        <f t="shared" ref="K308:K313" si="268">ROUND(D308-D308*$K$5,0)</f>
        <v>467</v>
      </c>
      <c r="L308" s="376">
        <f t="shared" ref="L308:L313" si="269">ROUND(D308-D308*$L$5,0)</f>
        <v>458</v>
      </c>
      <c r="M308" s="377">
        <f t="shared" ref="M308:M313" si="270">ROUND(D308-D308*$M$5,0)</f>
        <v>449</v>
      </c>
      <c r="N308" s="909"/>
      <c r="O308" s="1366"/>
      <c r="P308" s="1366"/>
      <c r="Q308" s="1247"/>
      <c r="R308" s="1247"/>
    </row>
    <row r="309" spans="1:21" s="10" customFormat="1" ht="15.75" customHeight="1" thickBot="1" x14ac:dyDescent="0.25">
      <c r="A309" s="1565"/>
      <c r="B309" s="1381" t="s">
        <v>719</v>
      </c>
      <c r="C309" s="651" t="s">
        <v>14</v>
      </c>
      <c r="D309" s="435">
        <v>864</v>
      </c>
      <c r="E309" s="448">
        <f t="shared" si="239"/>
        <v>562</v>
      </c>
      <c r="F309" s="926">
        <f t="shared" si="240"/>
        <v>518</v>
      </c>
      <c r="G309" s="380">
        <f t="shared" si="238"/>
        <v>518</v>
      </c>
      <c r="H309" s="379">
        <f t="shared" si="253"/>
        <v>501</v>
      </c>
      <c r="I309" s="380">
        <f t="shared" si="266"/>
        <v>484</v>
      </c>
      <c r="J309" s="380">
        <f t="shared" si="267"/>
        <v>475</v>
      </c>
      <c r="K309" s="380">
        <f t="shared" si="268"/>
        <v>467</v>
      </c>
      <c r="L309" s="380">
        <f t="shared" si="269"/>
        <v>458</v>
      </c>
      <c r="M309" s="381">
        <f t="shared" si="270"/>
        <v>449</v>
      </c>
      <c r="N309" s="909"/>
      <c r="O309" s="1366"/>
      <c r="P309" s="1366"/>
      <c r="Q309" s="1247"/>
      <c r="R309" s="1247"/>
    </row>
    <row r="310" spans="1:21" s="10" customFormat="1" ht="18.75" customHeight="1" thickBot="1" x14ac:dyDescent="0.25">
      <c r="B310" s="1387" t="s">
        <v>906</v>
      </c>
      <c r="C310" s="1376"/>
      <c r="D310" s="1377">
        <v>624</v>
      </c>
      <c r="E310" s="931">
        <f t="shared" si="239"/>
        <v>406</v>
      </c>
      <c r="F310" s="932">
        <f t="shared" si="240"/>
        <v>374</v>
      </c>
      <c r="G310" s="1379">
        <f t="shared" si="238"/>
        <v>374</v>
      </c>
      <c r="H310" s="1378">
        <f>ROUND(D310-D310*$H$5,0)</f>
        <v>362</v>
      </c>
      <c r="I310" s="1379">
        <f>ROUND(D310-D310*$I$5,0)</f>
        <v>349</v>
      </c>
      <c r="J310" s="1379">
        <f>ROUND(D310-D310*$J$5,0)</f>
        <v>343</v>
      </c>
      <c r="K310" s="1379">
        <f>ROUND(D310-D310*$K$5,0)</f>
        <v>337</v>
      </c>
      <c r="L310" s="1379">
        <f>ROUND(D310-D310*$L$5,0)</f>
        <v>331</v>
      </c>
      <c r="M310" s="1380">
        <f>ROUND(D310-D310*$M$5,0)</f>
        <v>324</v>
      </c>
      <c r="N310" s="909"/>
      <c r="O310" s="1366"/>
      <c r="P310" s="1366"/>
      <c r="Q310" s="1247"/>
      <c r="R310" s="1247"/>
    </row>
    <row r="311" spans="1:21" s="10" customFormat="1" ht="15.75" customHeight="1" x14ac:dyDescent="0.2">
      <c r="A311" s="1375" t="s">
        <v>714</v>
      </c>
      <c r="B311" s="834" t="s">
        <v>735</v>
      </c>
      <c r="C311" s="1359" t="s">
        <v>7</v>
      </c>
      <c r="D311" s="647">
        <v>1140</v>
      </c>
      <c r="E311" s="445">
        <f t="shared" si="239"/>
        <v>741</v>
      </c>
      <c r="F311" s="915">
        <f t="shared" si="240"/>
        <v>684</v>
      </c>
      <c r="G311" s="376">
        <f t="shared" si="238"/>
        <v>684</v>
      </c>
      <c r="H311" s="375">
        <f t="shared" si="253"/>
        <v>661</v>
      </c>
      <c r="I311" s="376">
        <f t="shared" si="266"/>
        <v>638</v>
      </c>
      <c r="J311" s="376">
        <f t="shared" si="267"/>
        <v>627</v>
      </c>
      <c r="K311" s="376">
        <f t="shared" si="268"/>
        <v>616</v>
      </c>
      <c r="L311" s="376">
        <f t="shared" si="269"/>
        <v>604</v>
      </c>
      <c r="M311" s="377">
        <f t="shared" si="270"/>
        <v>593</v>
      </c>
      <c r="N311" s="909"/>
      <c r="O311" s="1366"/>
      <c r="P311" s="1366"/>
      <c r="Q311" s="1247"/>
      <c r="R311" s="1247"/>
    </row>
    <row r="312" spans="1:21" s="10" customFormat="1" ht="15.75" thickBot="1" x14ac:dyDescent="0.25">
      <c r="A312" s="833"/>
      <c r="B312" s="670" t="s">
        <v>737</v>
      </c>
      <c r="C312" s="651" t="s">
        <v>14</v>
      </c>
      <c r="D312" s="435">
        <v>1140</v>
      </c>
      <c r="E312" s="448">
        <f t="shared" si="239"/>
        <v>741</v>
      </c>
      <c r="F312" s="926">
        <f t="shared" si="240"/>
        <v>684</v>
      </c>
      <c r="G312" s="380">
        <f t="shared" si="238"/>
        <v>684</v>
      </c>
      <c r="H312" s="379">
        <f t="shared" si="253"/>
        <v>661</v>
      </c>
      <c r="I312" s="380">
        <f t="shared" si="266"/>
        <v>638</v>
      </c>
      <c r="J312" s="380">
        <f t="shared" si="267"/>
        <v>627</v>
      </c>
      <c r="K312" s="380">
        <f t="shared" si="268"/>
        <v>616</v>
      </c>
      <c r="L312" s="380">
        <f t="shared" si="269"/>
        <v>604</v>
      </c>
      <c r="M312" s="381">
        <f t="shared" si="270"/>
        <v>593</v>
      </c>
      <c r="N312" s="909"/>
      <c r="O312" s="1366"/>
      <c r="P312" s="1366"/>
      <c r="Q312" s="1247"/>
      <c r="R312" s="1247"/>
    </row>
    <row r="313" spans="1:21" s="10" customFormat="1" ht="15.75" thickBot="1" x14ac:dyDescent="0.25">
      <c r="A313" s="655"/>
      <c r="B313" s="1045" t="s">
        <v>822</v>
      </c>
      <c r="C313" s="1373" t="s">
        <v>7</v>
      </c>
      <c r="D313" s="1046">
        <v>550</v>
      </c>
      <c r="E313" s="1061">
        <f t="shared" si="239"/>
        <v>358</v>
      </c>
      <c r="F313" s="1065">
        <f t="shared" si="240"/>
        <v>330</v>
      </c>
      <c r="G313" s="568">
        <f t="shared" si="238"/>
        <v>330</v>
      </c>
      <c r="H313" s="567">
        <f t="shared" si="253"/>
        <v>319</v>
      </c>
      <c r="I313" s="568">
        <f t="shared" si="266"/>
        <v>308</v>
      </c>
      <c r="J313" s="568">
        <f t="shared" si="267"/>
        <v>303</v>
      </c>
      <c r="K313" s="568">
        <f t="shared" si="268"/>
        <v>297</v>
      </c>
      <c r="L313" s="568">
        <f t="shared" si="269"/>
        <v>292</v>
      </c>
      <c r="M313" s="569">
        <f t="shared" si="270"/>
        <v>286</v>
      </c>
      <c r="N313" s="909"/>
      <c r="O313" s="1366"/>
      <c r="P313" s="1366"/>
      <c r="Q313" s="1247"/>
      <c r="R313" s="1247"/>
    </row>
    <row r="314" spans="1:21" s="10" customFormat="1" ht="15.75" thickBot="1" x14ac:dyDescent="0.25">
      <c r="A314" s="1566" t="s">
        <v>359</v>
      </c>
      <c r="B314" s="1567"/>
      <c r="C314" s="1567"/>
      <c r="D314" s="1567"/>
      <c r="E314" s="1567"/>
      <c r="F314" s="1567"/>
      <c r="G314" s="1567"/>
      <c r="H314" s="1567"/>
      <c r="I314" s="1567"/>
      <c r="J314" s="1567"/>
      <c r="K314" s="1567"/>
      <c r="L314" s="1567"/>
      <c r="M314" s="1567"/>
      <c r="N314" s="909"/>
      <c r="O314" s="45"/>
      <c r="P314" s="45"/>
      <c r="T314" s="99"/>
      <c r="U314" s="99"/>
    </row>
    <row r="315" spans="1:21" s="10" customFormat="1" ht="15.75" thickBot="1" x14ac:dyDescent="0.25">
      <c r="A315" s="648" t="s">
        <v>92</v>
      </c>
      <c r="B315" s="806" t="s">
        <v>819</v>
      </c>
      <c r="C315" s="859" t="s">
        <v>4</v>
      </c>
      <c r="D315" s="877">
        <v>320</v>
      </c>
      <c r="E315" s="446">
        <f t="shared" si="239"/>
        <v>208</v>
      </c>
      <c r="F315" s="916">
        <f t="shared" si="240"/>
        <v>192</v>
      </c>
      <c r="G315" s="1055">
        <f t="shared" si="238"/>
        <v>192</v>
      </c>
      <c r="H315" s="878">
        <f t="shared" si="253"/>
        <v>186</v>
      </c>
      <c r="I315" s="879">
        <f t="shared" ref="I315:I316" si="271">ROUND(D315-D315*$I$5,0)</f>
        <v>179</v>
      </c>
      <c r="J315" s="879">
        <f t="shared" ref="J315:J316" si="272">ROUND(D315-D315*$J$5,0)</f>
        <v>176</v>
      </c>
      <c r="K315" s="879">
        <f t="shared" ref="K315:K316" si="273">ROUND(D315-D315*$K$5,0)</f>
        <v>173</v>
      </c>
      <c r="L315" s="879">
        <f t="shared" ref="L315:L316" si="274">ROUND(D315-D315*$L$5,0)</f>
        <v>170</v>
      </c>
      <c r="M315" s="880">
        <f t="shared" ref="M315:M316" si="275">ROUND(D315-D315*$M$5,0)</f>
        <v>166</v>
      </c>
      <c r="N315" s="909"/>
      <c r="O315" s="45"/>
      <c r="P315" s="45"/>
      <c r="T315" s="94"/>
      <c r="U315" s="94"/>
    </row>
    <row r="316" spans="1:21" s="10" customFormat="1" ht="15.75" thickBot="1" x14ac:dyDescent="0.25">
      <c r="A316" s="832" t="s">
        <v>92</v>
      </c>
      <c r="B316" s="881" t="s">
        <v>136</v>
      </c>
      <c r="C316" s="882" t="s">
        <v>4</v>
      </c>
      <c r="D316" s="883">
        <v>310</v>
      </c>
      <c r="E316" s="935">
        <f t="shared" si="239"/>
        <v>202</v>
      </c>
      <c r="F316" s="936">
        <f t="shared" si="240"/>
        <v>186</v>
      </c>
      <c r="G316" s="1077">
        <f t="shared" si="238"/>
        <v>186</v>
      </c>
      <c r="H316" s="884">
        <f t="shared" si="253"/>
        <v>180</v>
      </c>
      <c r="I316" s="885">
        <f t="shared" si="271"/>
        <v>174</v>
      </c>
      <c r="J316" s="885">
        <f t="shared" si="272"/>
        <v>171</v>
      </c>
      <c r="K316" s="885">
        <f t="shared" si="273"/>
        <v>167</v>
      </c>
      <c r="L316" s="885">
        <f t="shared" si="274"/>
        <v>164</v>
      </c>
      <c r="M316" s="886">
        <f t="shared" si="275"/>
        <v>161</v>
      </c>
      <c r="N316" s="909"/>
      <c r="O316" s="45"/>
      <c r="P316" s="45"/>
      <c r="T316" s="98"/>
      <c r="U316" s="98"/>
    </row>
    <row r="317" spans="1:21" s="10" customFormat="1" ht="15.75" thickBot="1" x14ac:dyDescent="0.25">
      <c r="A317" s="804" t="s">
        <v>93</v>
      </c>
      <c r="B317" s="805"/>
      <c r="C317" s="787" t="s">
        <v>258</v>
      </c>
      <c r="D317" s="384" t="s">
        <v>101</v>
      </c>
      <c r="E317" s="917">
        <v>0.35</v>
      </c>
      <c r="F317" s="918">
        <v>0.4</v>
      </c>
      <c r="G317" s="86">
        <v>0.4</v>
      </c>
      <c r="H317" s="685">
        <v>0.42</v>
      </c>
      <c r="I317" s="686">
        <v>0.44</v>
      </c>
      <c r="J317" s="686">
        <v>0.45</v>
      </c>
      <c r="K317" s="686">
        <v>0.46</v>
      </c>
      <c r="L317" s="686">
        <v>0.47</v>
      </c>
      <c r="M317" s="686">
        <v>0.48</v>
      </c>
      <c r="N317" s="909"/>
      <c r="O317" s="45"/>
      <c r="P317" s="45"/>
      <c r="T317" s="98"/>
      <c r="U317" s="98"/>
    </row>
    <row r="318" spans="1:21" s="10" customFormat="1" ht="15.75" thickBot="1" x14ac:dyDescent="0.25">
      <c r="A318" s="1361" t="s">
        <v>578</v>
      </c>
      <c r="B318" s="806" t="s">
        <v>801</v>
      </c>
      <c r="C318" s="650" t="s">
        <v>322</v>
      </c>
      <c r="D318" s="328">
        <v>1700</v>
      </c>
      <c r="E318" s="446">
        <f t="shared" si="239"/>
        <v>1105</v>
      </c>
      <c r="F318" s="916">
        <f t="shared" si="240"/>
        <v>1020</v>
      </c>
      <c r="G318" s="1055">
        <f t="shared" si="238"/>
        <v>1020</v>
      </c>
      <c r="H318" s="375">
        <f t="shared" ref="H318:H326" si="276">ROUND(D318-D318*$H$5,0)</f>
        <v>986</v>
      </c>
      <c r="I318" s="376">
        <f>ROUND(D318-D318*$I$5,0)</f>
        <v>952</v>
      </c>
      <c r="J318" s="376">
        <f>ROUND(D318-D318*$J$5,0)</f>
        <v>935</v>
      </c>
      <c r="K318" s="376">
        <f>ROUND(D318-D318*$K$5,0)</f>
        <v>918</v>
      </c>
      <c r="L318" s="376">
        <f>ROUND(D318-D318*$L$5,0)</f>
        <v>901</v>
      </c>
      <c r="M318" s="377">
        <f>ROUND(D318-D318*$M$5,0)</f>
        <v>884</v>
      </c>
      <c r="N318" s="909"/>
    </row>
    <row r="319" spans="1:21" s="10" customFormat="1" ht="15.75" x14ac:dyDescent="0.2">
      <c r="A319" s="1360" t="s">
        <v>873</v>
      </c>
      <c r="B319" s="807" t="s">
        <v>800</v>
      </c>
      <c r="C319" s="85" t="s">
        <v>323</v>
      </c>
      <c r="D319" s="244">
        <v>2500</v>
      </c>
      <c r="E319" s="446">
        <f t="shared" si="239"/>
        <v>1625</v>
      </c>
      <c r="F319" s="916">
        <f t="shared" si="240"/>
        <v>1500</v>
      </c>
      <c r="G319" s="1055">
        <f t="shared" si="238"/>
        <v>1500</v>
      </c>
      <c r="H319" s="64">
        <f t="shared" si="276"/>
        <v>1450</v>
      </c>
      <c r="I319" s="47">
        <f>ROUND(D319-D319*$I$5,0)</f>
        <v>1400</v>
      </c>
      <c r="J319" s="47">
        <f>ROUND(D319-D319*$J$5,0)</f>
        <v>1375</v>
      </c>
      <c r="K319" s="47">
        <f>ROUND(D319-D319*$K$5,0)</f>
        <v>1350</v>
      </c>
      <c r="L319" s="47">
        <f>ROUND(D319-D319*$L$5,0)</f>
        <v>1325</v>
      </c>
      <c r="M319" s="378">
        <f>ROUND(D319-D319*$M$5,0)</f>
        <v>1300</v>
      </c>
      <c r="N319" s="909"/>
      <c r="O319" s="905" t="s">
        <v>325</v>
      </c>
      <c r="P319" s="510"/>
      <c r="Q319" s="92"/>
      <c r="R319" s="92"/>
      <c r="S319" s="93"/>
    </row>
    <row r="320" spans="1:21" s="10" customFormat="1" ht="15.75" thickBot="1" x14ac:dyDescent="0.25">
      <c r="A320" s="760"/>
      <c r="B320" s="1069"/>
      <c r="C320" s="334" t="s">
        <v>566</v>
      </c>
      <c r="D320" s="335">
        <v>2900</v>
      </c>
      <c r="E320" s="447">
        <f t="shared" si="239"/>
        <v>1885</v>
      </c>
      <c r="F320" s="925">
        <f t="shared" si="240"/>
        <v>1740</v>
      </c>
      <c r="G320" s="60">
        <f t="shared" si="238"/>
        <v>1740</v>
      </c>
      <c r="H320" s="82">
        <f t="shared" si="276"/>
        <v>1682</v>
      </c>
      <c r="I320" s="60">
        <f>ROUND(D320-D320*$I$5,0)</f>
        <v>1624</v>
      </c>
      <c r="J320" s="60">
        <f>ROUND(D320-D320*$J$5,0)</f>
        <v>1595</v>
      </c>
      <c r="K320" s="60">
        <f>ROUND(D320-D320*$K$5,0)</f>
        <v>1566</v>
      </c>
      <c r="L320" s="60">
        <f>ROUND(D320-D320*$L$5,0)</f>
        <v>1537</v>
      </c>
      <c r="M320" s="382">
        <f>ROUND(D320-D320*$M$5,0)</f>
        <v>1508</v>
      </c>
      <c r="N320" s="909"/>
      <c r="O320" s="904" t="s">
        <v>326</v>
      </c>
      <c r="P320" s="511"/>
      <c r="Q320" s="94"/>
      <c r="R320" s="94"/>
      <c r="S320" s="95"/>
    </row>
    <row r="321" spans="1:19" s="10" customFormat="1" ht="15" x14ac:dyDescent="0.2">
      <c r="A321" s="761"/>
      <c r="B321" s="806" t="s">
        <v>580</v>
      </c>
      <c r="C321" s="650" t="s">
        <v>322</v>
      </c>
      <c r="D321" s="328">
        <v>1690</v>
      </c>
      <c r="E321" s="445">
        <f t="shared" si="239"/>
        <v>1099</v>
      </c>
      <c r="F321" s="915">
        <f t="shared" si="240"/>
        <v>1014</v>
      </c>
      <c r="G321" s="376">
        <f t="shared" si="238"/>
        <v>1014</v>
      </c>
      <c r="H321" s="375">
        <f t="shared" si="276"/>
        <v>980</v>
      </c>
      <c r="I321" s="376">
        <f>ROUND(D321-D321*$I$5,0)</f>
        <v>946</v>
      </c>
      <c r="J321" s="376">
        <f>ROUND(D321-D321*$J$5,0)</f>
        <v>930</v>
      </c>
      <c r="K321" s="376">
        <f>ROUND(D321-D321*$K$5,0)</f>
        <v>913</v>
      </c>
      <c r="L321" s="376">
        <f>ROUND(D321-D321*$L$5,0)</f>
        <v>896</v>
      </c>
      <c r="M321" s="377">
        <f>ROUND(D321-D321*$M$5,0)</f>
        <v>879</v>
      </c>
      <c r="N321" s="909"/>
      <c r="O321" s="1425" t="s">
        <v>197</v>
      </c>
      <c r="P321" s="458"/>
      <c r="Q321" s="458"/>
      <c r="R321" s="458"/>
      <c r="S321" s="459"/>
    </row>
    <row r="322" spans="1:19" s="10" customFormat="1" ht="15.75" thickBot="1" x14ac:dyDescent="0.25">
      <c r="A322" s="761"/>
      <c r="B322" s="1070" t="s">
        <v>800</v>
      </c>
      <c r="C322" s="651" t="s">
        <v>323</v>
      </c>
      <c r="D322" s="245">
        <v>2390</v>
      </c>
      <c r="E322" s="448">
        <f t="shared" si="239"/>
        <v>1554</v>
      </c>
      <c r="F322" s="926">
        <f t="shared" si="240"/>
        <v>1434</v>
      </c>
      <c r="G322" s="380">
        <f t="shared" si="238"/>
        <v>1434</v>
      </c>
      <c r="H322" s="379">
        <f t="shared" si="276"/>
        <v>1386</v>
      </c>
      <c r="I322" s="380">
        <f>ROUND(D322-D322*$I$5,0)</f>
        <v>1338</v>
      </c>
      <c r="J322" s="380">
        <f>ROUND(D322-D322*$J$5,0)</f>
        <v>1315</v>
      </c>
      <c r="K322" s="380">
        <f>ROUND(D322-D322*$K$5,0)</f>
        <v>1291</v>
      </c>
      <c r="L322" s="380">
        <f>ROUND(D322-D322*$L$5,0)</f>
        <v>1267</v>
      </c>
      <c r="M322" s="381">
        <f>ROUND(D322-D322*$M$5,0)</f>
        <v>1243</v>
      </c>
      <c r="N322" s="909"/>
      <c r="O322" s="45"/>
      <c r="P322" s="45"/>
    </row>
    <row r="323" spans="1:19" s="10" customFormat="1" ht="15" x14ac:dyDescent="0.2">
      <c r="A323" s="762" t="s">
        <v>137</v>
      </c>
      <c r="B323" s="795" t="s">
        <v>94</v>
      </c>
      <c r="C323" s="632" t="s">
        <v>324</v>
      </c>
      <c r="D323" s="633">
        <v>190</v>
      </c>
      <c r="E323" s="682">
        <f t="shared" si="239"/>
        <v>124</v>
      </c>
      <c r="F323" s="923">
        <f t="shared" si="240"/>
        <v>114</v>
      </c>
      <c r="G323" s="1054">
        <f t="shared" si="238"/>
        <v>114</v>
      </c>
      <c r="H323" s="81">
        <f t="shared" si="276"/>
        <v>110</v>
      </c>
      <c r="I323" s="61">
        <f t="shared" ref="I323:I326" si="277">ROUND(D323-D323*$I$5,0)</f>
        <v>106</v>
      </c>
      <c r="J323" s="61">
        <f t="shared" ref="J323:J326" si="278">ROUND(D323-D323*$J$5,0)</f>
        <v>105</v>
      </c>
      <c r="K323" s="61">
        <f t="shared" ref="K323:K326" si="279">ROUND(D323-D323*$K$5,0)</f>
        <v>103</v>
      </c>
      <c r="L323" s="61">
        <f t="shared" ref="L323:L326" si="280">ROUND(D323-D323*$L$5,0)</f>
        <v>101</v>
      </c>
      <c r="M323" s="61">
        <f t="shared" ref="M323:M326" si="281">ROUND(D323-D323*$M$5,0)</f>
        <v>99</v>
      </c>
      <c r="N323" s="909"/>
      <c r="O323" s="45"/>
      <c r="P323" s="45"/>
    </row>
    <row r="324" spans="1:19" s="10" customFormat="1" ht="15" x14ac:dyDescent="0.2">
      <c r="A324" s="653"/>
      <c r="B324" s="796" t="s">
        <v>96</v>
      </c>
      <c r="C324" s="85" t="s">
        <v>324</v>
      </c>
      <c r="D324" s="244">
        <v>510</v>
      </c>
      <c r="E324" s="446">
        <f t="shared" si="239"/>
        <v>332</v>
      </c>
      <c r="F324" s="916">
        <f t="shared" si="240"/>
        <v>306</v>
      </c>
      <c r="G324" s="1055">
        <f t="shared" si="238"/>
        <v>306</v>
      </c>
      <c r="H324" s="64">
        <f t="shared" si="276"/>
        <v>296</v>
      </c>
      <c r="I324" s="47">
        <f t="shared" si="277"/>
        <v>286</v>
      </c>
      <c r="J324" s="47">
        <f t="shared" si="278"/>
        <v>281</v>
      </c>
      <c r="K324" s="47">
        <f t="shared" si="279"/>
        <v>275</v>
      </c>
      <c r="L324" s="47">
        <f t="shared" si="280"/>
        <v>270</v>
      </c>
      <c r="M324" s="47">
        <f t="shared" si="281"/>
        <v>265</v>
      </c>
      <c r="N324" s="909"/>
      <c r="O324" s="45"/>
      <c r="P324" s="45"/>
    </row>
    <row r="325" spans="1:19" s="10" customFormat="1" ht="15" x14ac:dyDescent="0.2">
      <c r="A325" s="653"/>
      <c r="B325" s="796" t="s">
        <v>97</v>
      </c>
      <c r="C325" s="85" t="s">
        <v>324</v>
      </c>
      <c r="D325" s="244">
        <v>540</v>
      </c>
      <c r="E325" s="446">
        <f t="shared" si="239"/>
        <v>351</v>
      </c>
      <c r="F325" s="916">
        <f t="shared" si="240"/>
        <v>324</v>
      </c>
      <c r="G325" s="1055">
        <f t="shared" si="238"/>
        <v>324</v>
      </c>
      <c r="H325" s="64">
        <f t="shared" si="276"/>
        <v>313</v>
      </c>
      <c r="I325" s="47">
        <f t="shared" si="277"/>
        <v>302</v>
      </c>
      <c r="J325" s="47">
        <f t="shared" si="278"/>
        <v>297</v>
      </c>
      <c r="K325" s="47">
        <f t="shared" si="279"/>
        <v>292</v>
      </c>
      <c r="L325" s="47">
        <f t="shared" si="280"/>
        <v>286</v>
      </c>
      <c r="M325" s="47">
        <f t="shared" si="281"/>
        <v>281</v>
      </c>
      <c r="N325" s="909"/>
      <c r="O325" s="45"/>
      <c r="P325" s="45"/>
    </row>
    <row r="326" spans="1:19" s="10" customFormat="1" ht="15" x14ac:dyDescent="0.2">
      <c r="A326" s="1202" t="s">
        <v>873</v>
      </c>
      <c r="B326" s="796" t="s">
        <v>95</v>
      </c>
      <c r="C326" s="85" t="s">
        <v>324</v>
      </c>
      <c r="D326" s="244">
        <v>620</v>
      </c>
      <c r="E326" s="446">
        <f t="shared" si="239"/>
        <v>403</v>
      </c>
      <c r="F326" s="916">
        <f t="shared" si="240"/>
        <v>372</v>
      </c>
      <c r="G326" s="1055">
        <f t="shared" si="238"/>
        <v>372</v>
      </c>
      <c r="H326" s="64">
        <f t="shared" si="276"/>
        <v>360</v>
      </c>
      <c r="I326" s="47">
        <f t="shared" si="277"/>
        <v>347</v>
      </c>
      <c r="J326" s="47">
        <f t="shared" si="278"/>
        <v>341</v>
      </c>
      <c r="K326" s="47">
        <f t="shared" si="279"/>
        <v>335</v>
      </c>
      <c r="L326" s="47">
        <f t="shared" si="280"/>
        <v>329</v>
      </c>
      <c r="M326" s="47">
        <f t="shared" si="281"/>
        <v>322</v>
      </c>
      <c r="N326" s="909"/>
      <c r="O326" s="45"/>
      <c r="P326" s="45"/>
    </row>
    <row r="327" spans="1:19" s="10" customFormat="1" ht="15" hidden="1" x14ac:dyDescent="0.2">
      <c r="A327" s="808" t="s">
        <v>871</v>
      </c>
      <c r="B327" s="809"/>
      <c r="C327" s="788" t="s">
        <v>1</v>
      </c>
      <c r="D327" s="260" t="s">
        <v>101</v>
      </c>
      <c r="E327" s="917">
        <v>0.35</v>
      </c>
      <c r="F327" s="918">
        <v>0.4</v>
      </c>
      <c r="G327" s="86">
        <v>0.4</v>
      </c>
      <c r="H327" s="86">
        <v>0.42</v>
      </c>
      <c r="I327" s="59">
        <v>0.44</v>
      </c>
      <c r="J327" s="59">
        <v>0.45</v>
      </c>
      <c r="K327" s="59">
        <v>0.46</v>
      </c>
      <c r="L327" s="59">
        <v>0.47</v>
      </c>
      <c r="M327" s="59">
        <v>0.48</v>
      </c>
      <c r="N327" s="909"/>
      <c r="O327" s="45"/>
      <c r="P327" s="45"/>
    </row>
    <row r="328" spans="1:19" s="10" customFormat="1" ht="15" hidden="1" x14ac:dyDescent="0.2">
      <c r="A328" s="449" t="s">
        <v>651</v>
      </c>
      <c r="B328" s="803" t="s">
        <v>650</v>
      </c>
      <c r="C328" s="789" t="s">
        <v>654</v>
      </c>
      <c r="D328" s="328">
        <v>2700</v>
      </c>
      <c r="E328" s="446">
        <f t="shared" si="239"/>
        <v>1755</v>
      </c>
      <c r="F328" s="916">
        <f t="shared" si="240"/>
        <v>1620</v>
      </c>
      <c r="G328" s="1055">
        <f t="shared" si="238"/>
        <v>1620</v>
      </c>
      <c r="H328" s="64">
        <f t="shared" ref="H328:H330" si="282">ROUND(D328-D328*$H$5,0)</f>
        <v>1566</v>
      </c>
      <c r="I328" s="47">
        <f t="shared" ref="I328:I329" si="283">ROUND(D328-D328*$I$5,0)</f>
        <v>1512</v>
      </c>
      <c r="J328" s="47">
        <f t="shared" ref="J328:J329" si="284">ROUND(D328-D328*$J$5,0)</f>
        <v>1485</v>
      </c>
      <c r="K328" s="47">
        <f t="shared" ref="K328:K329" si="285">ROUND(D328-D328*$K$5,0)</f>
        <v>1458</v>
      </c>
      <c r="L328" s="47">
        <f t="shared" ref="L328:L329" si="286">ROUND(D328-D328*$L$5,0)</f>
        <v>1431</v>
      </c>
      <c r="M328" s="47">
        <f t="shared" ref="M328:M329" si="287">ROUND(D328-D328*$M$5,0)</f>
        <v>1404</v>
      </c>
      <c r="N328" s="909"/>
      <c r="O328" s="45"/>
      <c r="P328" s="45"/>
    </row>
    <row r="329" spans="1:19" s="10" customFormat="1" ht="15" x14ac:dyDescent="0.2">
      <c r="A329" s="449" t="s">
        <v>652</v>
      </c>
      <c r="B329" s="803" t="s">
        <v>650</v>
      </c>
      <c r="C329" s="789" t="s">
        <v>653</v>
      </c>
      <c r="D329" s="244">
        <v>2500</v>
      </c>
      <c r="E329" s="446">
        <f t="shared" si="239"/>
        <v>1625</v>
      </c>
      <c r="F329" s="916">
        <f t="shared" si="240"/>
        <v>1500</v>
      </c>
      <c r="G329" s="1055">
        <f t="shared" ref="G329:G338" si="288">ROUND(D329-D329*$G$5,0)</f>
        <v>1500</v>
      </c>
      <c r="H329" s="64">
        <f t="shared" si="282"/>
        <v>1450</v>
      </c>
      <c r="I329" s="47">
        <f t="shared" si="283"/>
        <v>1400</v>
      </c>
      <c r="J329" s="47">
        <f t="shared" si="284"/>
        <v>1375</v>
      </c>
      <c r="K329" s="47">
        <f t="shared" si="285"/>
        <v>1350</v>
      </c>
      <c r="L329" s="47">
        <f t="shared" si="286"/>
        <v>1325</v>
      </c>
      <c r="M329" s="47">
        <f t="shared" si="287"/>
        <v>1300</v>
      </c>
      <c r="N329" s="909"/>
      <c r="O329" s="905" t="s">
        <v>325</v>
      </c>
      <c r="P329" s="510"/>
      <c r="Q329" s="92"/>
      <c r="R329" s="92"/>
      <c r="S329" s="93"/>
    </row>
    <row r="330" spans="1:19" s="10" customFormat="1" ht="15.75" thickBot="1" x14ac:dyDescent="0.25">
      <c r="A330" s="449" t="s">
        <v>649</v>
      </c>
      <c r="B330" s="803" t="s">
        <v>650</v>
      </c>
      <c r="C330" s="789" t="s">
        <v>655</v>
      </c>
      <c r="D330" s="244">
        <v>2300</v>
      </c>
      <c r="E330" s="446">
        <f t="shared" si="239"/>
        <v>1495</v>
      </c>
      <c r="F330" s="916">
        <f t="shared" si="240"/>
        <v>1380</v>
      </c>
      <c r="G330" s="1055">
        <f t="shared" si="288"/>
        <v>1380</v>
      </c>
      <c r="H330" s="64">
        <f t="shared" si="282"/>
        <v>1334</v>
      </c>
      <c r="I330" s="47">
        <f t="shared" ref="I330" si="289">ROUND(D330-D330*$I$5,0)</f>
        <v>1288</v>
      </c>
      <c r="J330" s="47">
        <f t="shared" ref="J330" si="290">ROUND(D330-D330*$J$5,0)</f>
        <v>1265</v>
      </c>
      <c r="K330" s="47">
        <f t="shared" ref="K330" si="291">ROUND(D330-D330*$K$5,0)</f>
        <v>1242</v>
      </c>
      <c r="L330" s="47">
        <f t="shared" ref="L330" si="292">ROUND(D330-D330*$L$5,0)</f>
        <v>1219</v>
      </c>
      <c r="M330" s="47">
        <f t="shared" ref="M330" si="293">ROUND(D330-D330*$M$5,0)</f>
        <v>1196</v>
      </c>
      <c r="N330" s="909"/>
      <c r="O330" s="904" t="s">
        <v>326</v>
      </c>
      <c r="P330" s="511"/>
      <c r="Q330" s="94"/>
      <c r="R330" s="94"/>
      <c r="S330" s="95"/>
    </row>
    <row r="331" spans="1:19" s="10" customFormat="1" ht="15" x14ac:dyDescent="0.2">
      <c r="A331" s="808" t="s">
        <v>98</v>
      </c>
      <c r="B331" s="809"/>
      <c r="C331" s="788" t="s">
        <v>1</v>
      </c>
      <c r="D331" s="260" t="s">
        <v>101</v>
      </c>
      <c r="E331" s="917">
        <v>0.35</v>
      </c>
      <c r="F331" s="918">
        <v>0.4</v>
      </c>
      <c r="G331" s="86">
        <v>0.4</v>
      </c>
      <c r="H331" s="373">
        <v>0.42</v>
      </c>
      <c r="I331" s="374">
        <v>0.44</v>
      </c>
      <c r="J331" s="374">
        <v>0.45</v>
      </c>
      <c r="K331" s="374">
        <v>0.46</v>
      </c>
      <c r="L331" s="374">
        <v>0.47</v>
      </c>
      <c r="M331" s="374">
        <v>0.48</v>
      </c>
      <c r="N331" s="909"/>
      <c r="O331" s="1425" t="s">
        <v>917</v>
      </c>
      <c r="P331" s="458"/>
      <c r="Q331" s="458"/>
      <c r="R331" s="458"/>
      <c r="S331" s="459"/>
    </row>
    <row r="332" spans="1:19" s="10" customFormat="1" ht="15.75" thickBot="1" x14ac:dyDescent="0.25">
      <c r="A332" s="808"/>
      <c r="B332" s="810"/>
      <c r="C332" s="790"/>
      <c r="D332" s="610"/>
      <c r="E332" s="610"/>
      <c r="F332" s="610"/>
      <c r="G332" s="610"/>
      <c r="H332" s="610"/>
      <c r="I332" s="610"/>
      <c r="J332" s="610"/>
      <c r="K332" s="610"/>
      <c r="L332" s="610"/>
      <c r="M332" s="610"/>
      <c r="N332" s="909"/>
      <c r="O332" s="45"/>
      <c r="P332" s="45"/>
    </row>
    <row r="333" spans="1:19" s="10" customFormat="1" ht="30" x14ac:dyDescent="0.2">
      <c r="A333" s="611" t="s">
        <v>742</v>
      </c>
      <c r="B333" s="865" t="s">
        <v>803</v>
      </c>
      <c r="C333" s="873" t="s">
        <v>99</v>
      </c>
      <c r="D333" s="869">
        <v>1100</v>
      </c>
      <c r="E333" s="446">
        <f t="shared" ref="E333:E338" si="294">ROUND(D333-D333*$E$5,0)</f>
        <v>715</v>
      </c>
      <c r="F333" s="916">
        <f t="shared" ref="F333:F338" si="295">ROUND(D333-D333*$F$5,0)</f>
        <v>660</v>
      </c>
      <c r="G333" s="1055">
        <f t="shared" si="288"/>
        <v>660</v>
      </c>
      <c r="H333" s="375">
        <f>ROUND(D333-D333*$H$5,0)</f>
        <v>638</v>
      </c>
      <c r="I333" s="376">
        <f>ROUND(D333-D333*$I$5,0)</f>
        <v>616</v>
      </c>
      <c r="J333" s="376">
        <f>ROUND(D333-D333*$J$5,0)</f>
        <v>605</v>
      </c>
      <c r="K333" s="376">
        <f>ROUND(D333-D333*$K$5,0)</f>
        <v>594</v>
      </c>
      <c r="L333" s="376">
        <f>ROUND(D333-D333*$L$5,0)</f>
        <v>583</v>
      </c>
      <c r="M333" s="377">
        <f>ROUND(D333-D333*$M$5,0)</f>
        <v>572</v>
      </c>
      <c r="N333" s="909"/>
      <c r="O333" s="45"/>
      <c r="P333" s="45"/>
    </row>
    <row r="334" spans="1:19" s="10" customFormat="1" ht="15" hidden="1" x14ac:dyDescent="0.2">
      <c r="A334" s="766"/>
      <c r="B334" s="866"/>
      <c r="C334" s="874" t="s">
        <v>1</v>
      </c>
      <c r="D334" s="870" t="s">
        <v>101</v>
      </c>
      <c r="E334" s="917">
        <v>0.35</v>
      </c>
      <c r="F334" s="918">
        <v>0.4</v>
      </c>
      <c r="G334" s="86">
        <v>0.4</v>
      </c>
      <c r="H334" s="373">
        <v>0.42</v>
      </c>
      <c r="I334" s="374">
        <v>0.44</v>
      </c>
      <c r="J334" s="374">
        <v>0.45</v>
      </c>
      <c r="K334" s="374">
        <v>0.46</v>
      </c>
      <c r="L334" s="374">
        <v>0.47</v>
      </c>
      <c r="M334" s="374">
        <v>0.48</v>
      </c>
      <c r="N334" s="909"/>
      <c r="O334" s="45"/>
      <c r="P334" s="45"/>
    </row>
    <row r="335" spans="1:19" s="10" customFormat="1" ht="15" hidden="1" x14ac:dyDescent="0.2">
      <c r="A335" s="759" t="s">
        <v>100</v>
      </c>
      <c r="B335" s="867" t="s">
        <v>802</v>
      </c>
      <c r="C335" s="875" t="s">
        <v>628</v>
      </c>
      <c r="D335" s="871">
        <v>2150</v>
      </c>
      <c r="E335" s="446">
        <f t="shared" si="294"/>
        <v>1398</v>
      </c>
      <c r="F335" s="916">
        <f t="shared" si="295"/>
        <v>1290</v>
      </c>
      <c r="G335" s="1055">
        <f t="shared" si="288"/>
        <v>1290</v>
      </c>
      <c r="H335" s="763">
        <f>ROUND(D335-D335*$H$5,0)</f>
        <v>1247</v>
      </c>
      <c r="I335" s="764">
        <f>ROUND(D335-D335*$I$5,0)</f>
        <v>1204</v>
      </c>
      <c r="J335" s="764">
        <f>ROUND(D335-D335*$J$5,0)</f>
        <v>1183</v>
      </c>
      <c r="K335" s="764">
        <f>ROUND(D335-D335*$K$5,0)</f>
        <v>1161</v>
      </c>
      <c r="L335" s="764">
        <f>ROUND(D335-D335*$L$5,0)</f>
        <v>1140</v>
      </c>
      <c r="M335" s="765">
        <f>ROUND(D335-D335*$M$5,0)</f>
        <v>1118</v>
      </c>
      <c r="N335" s="909"/>
      <c r="O335" s="45"/>
      <c r="P335" s="45"/>
    </row>
    <row r="336" spans="1:19" s="10" customFormat="1" ht="15.75" hidden="1" thickBot="1" x14ac:dyDescent="0.25">
      <c r="A336" s="811" t="s">
        <v>666</v>
      </c>
      <c r="B336" s="868" t="s">
        <v>665</v>
      </c>
      <c r="C336" s="876" t="s">
        <v>99</v>
      </c>
      <c r="D336" s="872">
        <v>480</v>
      </c>
      <c r="E336" s="446">
        <f t="shared" si="294"/>
        <v>312</v>
      </c>
      <c r="F336" s="916">
        <f t="shared" si="295"/>
        <v>288</v>
      </c>
      <c r="G336" s="1055">
        <f t="shared" si="288"/>
        <v>288</v>
      </c>
      <c r="H336" s="529">
        <f>ROUND(D336-D336*$H$5,0)</f>
        <v>278</v>
      </c>
      <c r="I336" s="530">
        <f>ROUND(D336-D336*$I$5,0)</f>
        <v>269</v>
      </c>
      <c r="J336" s="530">
        <f>ROUND(D336-D336*$J$5,0)</f>
        <v>264</v>
      </c>
      <c r="K336" s="530">
        <f>ROUND(D336-D336*$K$5,0)</f>
        <v>259</v>
      </c>
      <c r="L336" s="530">
        <f>ROUND(D336-D336*$L$5,0)</f>
        <v>254</v>
      </c>
      <c r="M336" s="531">
        <f>ROUND(D336-D336*$M$5,0)</f>
        <v>250</v>
      </c>
      <c r="N336" s="909"/>
      <c r="O336" s="45"/>
      <c r="P336" s="45"/>
    </row>
    <row r="337" spans="1:16" s="10" customFormat="1" ht="15.75" hidden="1" thickBot="1" x14ac:dyDescent="0.25">
      <c r="A337" s="811" t="s">
        <v>664</v>
      </c>
      <c r="B337" s="868" t="s">
        <v>705</v>
      </c>
      <c r="C337" s="876" t="s">
        <v>99</v>
      </c>
      <c r="D337" s="872">
        <v>320</v>
      </c>
      <c r="E337" s="446">
        <f t="shared" si="294"/>
        <v>208</v>
      </c>
      <c r="F337" s="916">
        <f t="shared" si="295"/>
        <v>192</v>
      </c>
      <c r="G337" s="1055">
        <f t="shared" si="288"/>
        <v>192</v>
      </c>
      <c r="H337" s="529">
        <f>ROUND(D337-D337*$H$5,0)</f>
        <v>186</v>
      </c>
      <c r="I337" s="530">
        <f>ROUND(D337-D337*$I$5,0)</f>
        <v>179</v>
      </c>
      <c r="J337" s="530">
        <f>ROUND(D337-D337*$J$5,0)</f>
        <v>176</v>
      </c>
      <c r="K337" s="530">
        <f>ROUND(D337-D337*$K$5,0)</f>
        <v>173</v>
      </c>
      <c r="L337" s="530">
        <f>ROUND(D337-D337*$L$5,0)</f>
        <v>170</v>
      </c>
      <c r="M337" s="531">
        <f>ROUND(D337-D337*$M$5,0)</f>
        <v>166</v>
      </c>
      <c r="N337" s="909"/>
      <c r="O337" s="45"/>
      <c r="P337" s="45"/>
    </row>
    <row r="338" spans="1:16" s="10" customFormat="1" ht="15.75" hidden="1" thickBot="1" x14ac:dyDescent="0.25">
      <c r="A338" s="811" t="s">
        <v>538</v>
      </c>
      <c r="B338" s="868" t="s">
        <v>567</v>
      </c>
      <c r="C338" s="876" t="s">
        <v>537</v>
      </c>
      <c r="D338" s="872">
        <v>420</v>
      </c>
      <c r="E338" s="448">
        <f t="shared" si="294"/>
        <v>273</v>
      </c>
      <c r="F338" s="926">
        <f t="shared" si="295"/>
        <v>252</v>
      </c>
      <c r="G338" s="1055">
        <f t="shared" si="288"/>
        <v>252</v>
      </c>
      <c r="H338" s="529">
        <f>ROUND(D338-D338*$H$5,0)</f>
        <v>244</v>
      </c>
      <c r="I338" s="530">
        <f>ROUND(D338-D338*$I$5,0)</f>
        <v>235</v>
      </c>
      <c r="J338" s="530">
        <f>ROUND(D338-D338*$J$5,0)</f>
        <v>231</v>
      </c>
      <c r="K338" s="530">
        <f>ROUND(D338-D338*$K$5,0)</f>
        <v>227</v>
      </c>
      <c r="L338" s="530">
        <f>ROUND(D338-D338*$L$5,0)</f>
        <v>223</v>
      </c>
      <c r="M338" s="531">
        <f>ROUND(D338-D338*$M$5,0)</f>
        <v>218</v>
      </c>
      <c r="N338" s="909"/>
      <c r="O338" s="45"/>
      <c r="P338" s="45"/>
    </row>
    <row r="339" spans="1:16" s="10" customFormat="1" ht="15" hidden="1" x14ac:dyDescent="0.2">
      <c r="B339" s="45"/>
      <c r="C339" s="43"/>
      <c r="D339" s="48"/>
      <c r="E339" s="48"/>
      <c r="F339" s="48"/>
      <c r="G339" s="48"/>
      <c r="H339" s="48"/>
      <c r="I339" s="50"/>
      <c r="J339" s="50"/>
      <c r="K339" s="50"/>
      <c r="L339" s="50"/>
      <c r="M339" s="50"/>
      <c r="N339" s="909"/>
      <c r="O339" s="45"/>
      <c r="P339" s="45"/>
    </row>
    <row r="340" spans="1:16" s="10" customFormat="1" ht="15" hidden="1" x14ac:dyDescent="0.2">
      <c r="B340" s="45"/>
      <c r="C340" s="43"/>
      <c r="D340" s="48"/>
      <c r="E340" s="48"/>
      <c r="F340" s="48"/>
      <c r="G340" s="48"/>
      <c r="H340" s="48"/>
      <c r="I340" s="50"/>
      <c r="J340" s="50"/>
      <c r="K340" s="50"/>
      <c r="L340" s="50"/>
      <c r="M340" s="50"/>
      <c r="N340" s="909"/>
      <c r="O340" s="45"/>
      <c r="P340" s="45"/>
    </row>
    <row r="341" spans="1:16" s="10" customFormat="1" ht="15" hidden="1" x14ac:dyDescent="0.2">
      <c r="B341" s="45"/>
      <c r="C341" s="43"/>
      <c r="D341" s="48"/>
      <c r="E341" s="48"/>
      <c r="F341" s="48"/>
      <c r="G341" s="48"/>
      <c r="H341" s="48"/>
      <c r="I341" s="50"/>
      <c r="J341" s="50"/>
      <c r="K341" s="50"/>
      <c r="L341" s="50"/>
      <c r="M341" s="50"/>
      <c r="N341" s="909"/>
      <c r="O341" s="45"/>
      <c r="P341" s="45"/>
    </row>
    <row r="342" spans="1:16" s="10" customFormat="1" ht="15" x14ac:dyDescent="0.2">
      <c r="B342" s="45"/>
      <c r="C342" s="14"/>
      <c r="D342" s="48"/>
      <c r="E342" s="48"/>
      <c r="F342" s="48"/>
      <c r="G342" s="48"/>
      <c r="H342" s="48"/>
      <c r="I342" s="50"/>
      <c r="J342" s="50"/>
      <c r="K342" s="50"/>
      <c r="L342" s="50"/>
      <c r="M342" s="50"/>
      <c r="N342" s="50"/>
      <c r="O342" s="45"/>
      <c r="P342" s="45"/>
    </row>
    <row r="343" spans="1:16" s="10" customFormat="1" ht="15" x14ac:dyDescent="0.2">
      <c r="B343" s="45"/>
      <c r="C343" s="14"/>
      <c r="D343" s="48"/>
      <c r="E343" s="48"/>
      <c r="F343" s="48"/>
      <c r="G343" s="48"/>
      <c r="H343" s="48"/>
      <c r="I343" s="50"/>
      <c r="J343" s="50"/>
      <c r="K343" s="50"/>
      <c r="L343" s="50"/>
      <c r="M343" s="50"/>
      <c r="N343" s="50"/>
      <c r="O343" s="45"/>
      <c r="P343" s="45"/>
    </row>
    <row r="344" spans="1:16" s="10" customFormat="1" ht="15" x14ac:dyDescent="0.2">
      <c r="B344" s="45"/>
      <c r="C344" s="14"/>
      <c r="D344" s="48"/>
      <c r="E344" s="48"/>
      <c r="F344" s="48"/>
      <c r="G344" s="48"/>
      <c r="H344" s="48"/>
      <c r="I344" s="50"/>
      <c r="J344" s="50"/>
      <c r="K344" s="50"/>
      <c r="L344" s="50"/>
      <c r="M344" s="50"/>
      <c r="N344" s="50"/>
      <c r="O344" s="45"/>
      <c r="P344" s="45"/>
    </row>
    <row r="345" spans="1:16" s="10" customFormat="1" ht="15" x14ac:dyDescent="0.2">
      <c r="B345" s="45"/>
      <c r="C345" s="14"/>
      <c r="D345" s="48"/>
      <c r="E345" s="48"/>
      <c r="F345" s="48"/>
      <c r="G345" s="48"/>
      <c r="H345" s="48"/>
      <c r="I345" s="50"/>
      <c r="J345" s="50"/>
      <c r="K345" s="50"/>
      <c r="L345" s="50"/>
      <c r="M345" s="50"/>
      <c r="N345" s="50"/>
      <c r="O345" s="45"/>
      <c r="P345" s="45"/>
    </row>
    <row r="346" spans="1:16" s="10" customFormat="1" ht="15" x14ac:dyDescent="0.2">
      <c r="B346" s="45"/>
      <c r="C346" s="14"/>
      <c r="D346" s="48"/>
      <c r="E346" s="48"/>
      <c r="F346" s="48"/>
      <c r="G346" s="48"/>
      <c r="H346" s="48"/>
      <c r="I346" s="50"/>
      <c r="J346" s="50"/>
      <c r="K346" s="50"/>
      <c r="L346" s="50"/>
      <c r="M346" s="50"/>
      <c r="N346" s="50"/>
      <c r="O346" s="45"/>
      <c r="P346" s="45"/>
    </row>
    <row r="347" spans="1:16" s="10" customFormat="1" ht="15" x14ac:dyDescent="0.2">
      <c r="B347" s="45"/>
      <c r="C347" s="14"/>
      <c r="D347" s="48"/>
      <c r="E347" s="48"/>
      <c r="F347" s="48"/>
      <c r="G347" s="48"/>
      <c r="H347" s="48"/>
      <c r="I347" s="50"/>
      <c r="J347" s="50"/>
      <c r="K347" s="50"/>
      <c r="L347" s="50"/>
      <c r="M347" s="50"/>
      <c r="N347" s="50"/>
      <c r="O347" s="45"/>
      <c r="P347" s="45"/>
    </row>
    <row r="348" spans="1:16" s="10" customFormat="1" ht="15" x14ac:dyDescent="0.2">
      <c r="B348" s="45"/>
      <c r="C348" s="14"/>
      <c r="D348" s="48"/>
      <c r="E348" s="48"/>
      <c r="F348" s="48"/>
      <c r="G348" s="48"/>
      <c r="H348" s="48"/>
      <c r="I348" s="50"/>
      <c r="J348" s="50"/>
      <c r="K348" s="50"/>
      <c r="L348" s="50"/>
      <c r="M348" s="50"/>
      <c r="N348" s="50"/>
      <c r="O348" s="45"/>
      <c r="P348" s="45"/>
    </row>
    <row r="349" spans="1:16" s="10" customFormat="1" ht="15" x14ac:dyDescent="0.2">
      <c r="B349" s="45"/>
      <c r="C349" s="14"/>
      <c r="D349" s="48"/>
      <c r="E349" s="48"/>
      <c r="F349" s="48"/>
      <c r="G349" s="48"/>
      <c r="H349" s="48"/>
      <c r="I349" s="50"/>
      <c r="J349" s="50"/>
      <c r="K349" s="50"/>
      <c r="L349" s="50"/>
      <c r="M349" s="50"/>
      <c r="N349" s="50"/>
      <c r="O349" s="45"/>
      <c r="P349" s="45"/>
    </row>
    <row r="350" spans="1:16" s="10" customFormat="1" ht="15" x14ac:dyDescent="0.2">
      <c r="B350" s="45"/>
      <c r="C350" s="14"/>
      <c r="D350" s="48"/>
      <c r="E350" s="48"/>
      <c r="F350" s="48"/>
      <c r="G350" s="48"/>
      <c r="H350" s="48"/>
      <c r="I350" s="50"/>
      <c r="J350" s="50"/>
      <c r="K350" s="50"/>
      <c r="L350" s="50"/>
      <c r="M350" s="50"/>
      <c r="N350" s="50"/>
      <c r="O350" s="45"/>
      <c r="P350" s="45"/>
    </row>
    <row r="351" spans="1:16" s="10" customFormat="1" ht="15" x14ac:dyDescent="0.2">
      <c r="B351" s="45"/>
      <c r="C351" s="14"/>
      <c r="D351" s="48"/>
      <c r="E351" s="48"/>
      <c r="F351" s="48"/>
      <c r="G351" s="48"/>
      <c r="H351" s="48"/>
      <c r="I351" s="50"/>
      <c r="J351" s="50"/>
      <c r="K351" s="50"/>
      <c r="L351" s="50"/>
      <c r="M351" s="50"/>
      <c r="N351" s="50"/>
      <c r="O351" s="45"/>
      <c r="P351" s="45"/>
    </row>
    <row r="352" spans="1:16" s="10" customFormat="1" ht="15" x14ac:dyDescent="0.2">
      <c r="B352" s="45"/>
      <c r="C352" s="14"/>
      <c r="D352" s="48"/>
      <c r="E352" s="48"/>
      <c r="F352" s="48"/>
      <c r="G352" s="48"/>
      <c r="H352" s="48"/>
      <c r="I352" s="50"/>
      <c r="J352" s="50"/>
      <c r="K352" s="50"/>
      <c r="L352" s="50"/>
      <c r="M352" s="50"/>
      <c r="N352" s="50"/>
      <c r="O352" s="45"/>
      <c r="P352" s="45"/>
    </row>
    <row r="353" spans="2:16" s="10" customFormat="1" ht="15" x14ac:dyDescent="0.2">
      <c r="B353" s="45"/>
      <c r="C353" s="14"/>
      <c r="D353" s="48"/>
      <c r="E353" s="48"/>
      <c r="F353" s="48"/>
      <c r="G353" s="48"/>
      <c r="H353" s="48"/>
      <c r="I353" s="50"/>
      <c r="J353" s="50"/>
      <c r="K353" s="50"/>
      <c r="L353" s="50"/>
      <c r="M353" s="50"/>
      <c r="N353" s="50"/>
      <c r="O353" s="45"/>
      <c r="P353" s="45"/>
    </row>
    <row r="354" spans="2:16" s="10" customFormat="1" ht="15" x14ac:dyDescent="0.2">
      <c r="B354" s="45"/>
      <c r="C354" s="14"/>
      <c r="D354" s="48"/>
      <c r="E354" s="48"/>
      <c r="F354" s="48"/>
      <c r="G354" s="48"/>
      <c r="H354" s="48"/>
      <c r="I354" s="50"/>
      <c r="J354" s="50"/>
      <c r="K354" s="50"/>
      <c r="L354" s="50"/>
      <c r="M354" s="50"/>
      <c r="N354" s="50"/>
      <c r="O354" s="45"/>
      <c r="P354" s="45"/>
    </row>
    <row r="355" spans="2:16" s="10" customFormat="1" ht="15" x14ac:dyDescent="0.2">
      <c r="B355" s="45"/>
      <c r="C355" s="14"/>
      <c r="D355" s="48"/>
      <c r="E355" s="48"/>
      <c r="F355" s="48"/>
      <c r="G355" s="48"/>
      <c r="H355" s="48"/>
      <c r="I355" s="50"/>
      <c r="J355" s="50"/>
      <c r="K355" s="50"/>
      <c r="L355" s="50"/>
      <c r="M355" s="50"/>
      <c r="N355" s="50"/>
      <c r="O355" s="45"/>
      <c r="P355" s="45"/>
    </row>
    <row r="356" spans="2:16" s="10" customFormat="1" ht="15" x14ac:dyDescent="0.2">
      <c r="B356" s="45"/>
      <c r="C356" s="14"/>
      <c r="D356" s="48"/>
      <c r="E356" s="48"/>
      <c r="F356" s="48"/>
      <c r="G356" s="48"/>
      <c r="H356" s="48"/>
      <c r="I356" s="50"/>
      <c r="J356" s="50"/>
      <c r="K356" s="50"/>
      <c r="L356" s="50"/>
      <c r="M356" s="50"/>
      <c r="N356" s="50"/>
      <c r="O356" s="45"/>
      <c r="P356" s="45"/>
    </row>
    <row r="357" spans="2:16" s="10" customFormat="1" ht="15" x14ac:dyDescent="0.2">
      <c r="B357" s="14"/>
      <c r="C357" s="14"/>
      <c r="D357" s="48"/>
      <c r="E357" s="48"/>
      <c r="F357" s="48"/>
      <c r="G357" s="48"/>
      <c r="H357" s="48"/>
      <c r="I357" s="50"/>
      <c r="J357" s="50"/>
      <c r="K357" s="50"/>
      <c r="L357" s="50"/>
      <c r="M357" s="50"/>
      <c r="N357" s="50"/>
      <c r="O357" s="45"/>
      <c r="P357" s="45"/>
    </row>
    <row r="358" spans="2:16" s="10" customFormat="1" ht="15" x14ac:dyDescent="0.2">
      <c r="B358" s="14"/>
      <c r="C358" s="14"/>
      <c r="D358" s="48"/>
      <c r="E358" s="48"/>
      <c r="F358" s="48"/>
      <c r="G358" s="48"/>
      <c r="H358" s="48"/>
      <c r="I358" s="50"/>
      <c r="J358" s="50"/>
      <c r="K358" s="50"/>
      <c r="L358" s="50"/>
      <c r="M358" s="50"/>
      <c r="N358" s="50"/>
      <c r="O358" s="45"/>
      <c r="P358" s="45"/>
    </row>
    <row r="359" spans="2:16" s="10" customFormat="1" ht="15" x14ac:dyDescent="0.2">
      <c r="B359" s="14"/>
      <c r="C359" s="14"/>
      <c r="D359" s="48"/>
      <c r="E359" s="48"/>
      <c r="F359" s="48"/>
      <c r="G359" s="48"/>
      <c r="H359" s="48"/>
      <c r="I359" s="50"/>
      <c r="J359" s="50"/>
      <c r="K359" s="50"/>
      <c r="L359" s="50"/>
      <c r="M359" s="50"/>
      <c r="N359" s="50"/>
      <c r="O359" s="45"/>
      <c r="P359" s="45"/>
    </row>
    <row r="360" spans="2:16" s="10" customFormat="1" ht="15" x14ac:dyDescent="0.2">
      <c r="B360" s="14"/>
      <c r="C360" s="14"/>
      <c r="D360" s="48"/>
      <c r="E360" s="48"/>
      <c r="F360" s="48"/>
      <c r="G360" s="48"/>
      <c r="H360" s="48"/>
      <c r="I360" s="50"/>
      <c r="J360" s="50"/>
      <c r="K360" s="50"/>
      <c r="L360" s="50"/>
      <c r="M360" s="50"/>
      <c r="N360" s="50"/>
      <c r="O360" s="45"/>
      <c r="P360" s="45"/>
    </row>
    <row r="361" spans="2:16" s="10" customFormat="1" ht="15" x14ac:dyDescent="0.2">
      <c r="B361" s="14"/>
      <c r="C361" s="14"/>
      <c r="D361" s="48"/>
      <c r="E361" s="48"/>
      <c r="F361" s="48"/>
      <c r="G361" s="48"/>
      <c r="H361" s="48"/>
      <c r="I361" s="50"/>
      <c r="J361" s="50"/>
      <c r="K361" s="50"/>
      <c r="L361" s="50"/>
      <c r="M361" s="50"/>
      <c r="N361" s="50"/>
      <c r="O361" s="45"/>
      <c r="P361" s="45"/>
    </row>
    <row r="362" spans="2:16" s="10" customFormat="1" ht="15" x14ac:dyDescent="0.2">
      <c r="B362" s="14"/>
      <c r="C362" s="14"/>
      <c r="D362" s="48"/>
      <c r="E362" s="48"/>
      <c r="F362" s="48"/>
      <c r="G362" s="48"/>
      <c r="H362" s="48"/>
      <c r="I362" s="50"/>
      <c r="J362" s="50"/>
      <c r="K362" s="50"/>
      <c r="L362" s="50"/>
      <c r="M362" s="50"/>
      <c r="N362" s="50"/>
      <c r="O362" s="45"/>
      <c r="P362" s="45"/>
    </row>
    <row r="363" spans="2:16" s="10" customFormat="1" ht="15" x14ac:dyDescent="0.2">
      <c r="B363" s="14"/>
      <c r="C363" s="14"/>
      <c r="D363" s="48"/>
      <c r="E363" s="48"/>
      <c r="F363" s="48"/>
      <c r="G363" s="48"/>
      <c r="H363" s="48"/>
      <c r="I363" s="50"/>
      <c r="J363" s="50"/>
      <c r="K363" s="50"/>
      <c r="L363" s="50"/>
      <c r="M363" s="50"/>
      <c r="N363" s="50"/>
      <c r="O363" s="45"/>
      <c r="P363" s="45"/>
    </row>
    <row r="364" spans="2:16" s="10" customFormat="1" ht="15" x14ac:dyDescent="0.2">
      <c r="B364" s="14"/>
      <c r="C364" s="14"/>
      <c r="D364" s="48"/>
      <c r="E364" s="48"/>
      <c r="F364" s="48"/>
      <c r="G364" s="48"/>
      <c r="H364" s="48"/>
      <c r="I364" s="50"/>
      <c r="J364" s="50"/>
      <c r="K364" s="50"/>
      <c r="L364" s="50"/>
      <c r="M364" s="50"/>
      <c r="N364" s="50"/>
      <c r="O364" s="45"/>
      <c r="P364" s="45"/>
    </row>
    <row r="365" spans="2:16" s="10" customFormat="1" ht="15" x14ac:dyDescent="0.2">
      <c r="B365" s="14"/>
      <c r="C365" s="14"/>
      <c r="D365" s="48"/>
      <c r="E365" s="48"/>
      <c r="F365" s="48"/>
      <c r="G365" s="48"/>
      <c r="H365" s="48"/>
      <c r="I365" s="50"/>
      <c r="J365" s="50"/>
      <c r="K365" s="50"/>
      <c r="L365" s="50"/>
      <c r="M365" s="50"/>
      <c r="N365" s="50"/>
      <c r="O365" s="45"/>
      <c r="P365" s="45"/>
    </row>
    <row r="366" spans="2:16" s="10" customFormat="1" ht="15" x14ac:dyDescent="0.2">
      <c r="B366" s="14"/>
      <c r="C366" s="14"/>
      <c r="D366" s="48"/>
      <c r="E366" s="48"/>
      <c r="F366" s="48"/>
      <c r="G366" s="48"/>
      <c r="H366" s="48"/>
      <c r="I366" s="50"/>
      <c r="J366" s="50"/>
      <c r="K366" s="50"/>
      <c r="L366" s="50"/>
      <c r="M366" s="50"/>
      <c r="N366" s="46"/>
      <c r="O366" s="45"/>
      <c r="P366" s="45"/>
    </row>
    <row r="367" spans="2:16" s="10" customFormat="1" ht="15" x14ac:dyDescent="0.2">
      <c r="B367" s="14"/>
      <c r="C367" s="14"/>
      <c r="D367" s="48"/>
      <c r="E367" s="48"/>
      <c r="F367" s="48"/>
      <c r="G367" s="48"/>
      <c r="H367" s="48"/>
      <c r="I367" s="50"/>
      <c r="J367" s="50"/>
      <c r="K367" s="50"/>
      <c r="L367" s="50"/>
      <c r="M367" s="50"/>
      <c r="N367" s="46"/>
      <c r="O367" s="45"/>
      <c r="P367" s="45"/>
    </row>
    <row r="368" spans="2:16" s="10" customFormat="1" ht="15" x14ac:dyDescent="0.2">
      <c r="B368" s="14"/>
      <c r="C368" s="14"/>
      <c r="D368" s="48"/>
      <c r="E368" s="48"/>
      <c r="F368" s="48"/>
      <c r="G368" s="48"/>
      <c r="H368" s="48"/>
      <c r="I368" s="50"/>
      <c r="J368" s="50"/>
      <c r="K368" s="50"/>
      <c r="L368" s="50"/>
      <c r="M368" s="50"/>
      <c r="N368" s="46"/>
      <c r="O368" s="45"/>
      <c r="P368" s="45"/>
    </row>
    <row r="369" spans="1:21" s="10" customFormat="1" ht="15" x14ac:dyDescent="0.2">
      <c r="B369" s="14"/>
      <c r="C369" s="14"/>
      <c r="D369" s="48"/>
      <c r="E369" s="48"/>
      <c r="F369" s="48"/>
      <c r="G369" s="48"/>
      <c r="H369" s="48"/>
      <c r="I369" s="50"/>
      <c r="J369" s="50"/>
      <c r="K369" s="50"/>
      <c r="L369" s="50"/>
      <c r="M369" s="50"/>
      <c r="N369" s="46"/>
      <c r="O369" s="45"/>
      <c r="P369" s="45"/>
    </row>
    <row r="370" spans="1:21" s="10" customFormat="1" ht="15" x14ac:dyDescent="0.2">
      <c r="B370" s="14"/>
      <c r="C370" s="14"/>
      <c r="D370" s="9"/>
      <c r="E370" s="9"/>
      <c r="F370" s="9"/>
      <c r="G370" s="9"/>
      <c r="H370" s="15"/>
      <c r="N370" s="46"/>
      <c r="O370" s="45"/>
      <c r="P370" s="45"/>
    </row>
    <row r="371" spans="1:21" s="10" customFormat="1" ht="15" x14ac:dyDescent="0.2">
      <c r="B371" s="14"/>
      <c r="C371" s="14"/>
      <c r="D371" s="9"/>
      <c r="E371" s="9"/>
      <c r="F371" s="9"/>
      <c r="G371" s="9"/>
      <c r="H371" s="15"/>
      <c r="N371" s="12"/>
      <c r="O371" s="45"/>
      <c r="P371" s="45"/>
    </row>
    <row r="372" spans="1:21" s="10" customFormat="1" ht="15" x14ac:dyDescent="0.2">
      <c r="B372" s="14"/>
      <c r="C372" s="14"/>
      <c r="D372" s="9"/>
      <c r="E372" s="9"/>
      <c r="F372" s="9"/>
      <c r="G372" s="9"/>
      <c r="H372" s="15"/>
      <c r="N372" s="12"/>
      <c r="O372" s="45"/>
      <c r="P372" s="45"/>
    </row>
    <row r="373" spans="1:21" s="10" customFormat="1" ht="15" x14ac:dyDescent="0.2">
      <c r="B373" s="14"/>
      <c r="C373" s="14"/>
      <c r="D373" s="9"/>
      <c r="E373" s="9"/>
      <c r="F373" s="9"/>
      <c r="G373" s="9"/>
      <c r="H373" s="15"/>
      <c r="N373" s="12"/>
      <c r="O373" s="45"/>
      <c r="P373" s="45"/>
    </row>
    <row r="374" spans="1:21" s="10" customFormat="1" ht="15" x14ac:dyDescent="0.2">
      <c r="B374" s="14"/>
      <c r="C374" s="14"/>
      <c r="D374" s="9"/>
      <c r="E374" s="9"/>
      <c r="F374" s="9"/>
      <c r="G374" s="9"/>
      <c r="H374" s="15"/>
      <c r="N374" s="12"/>
      <c r="O374" s="45"/>
      <c r="P374" s="45"/>
    </row>
    <row r="375" spans="1:21" s="10" customFormat="1" ht="15" x14ac:dyDescent="0.2">
      <c r="B375" s="14"/>
      <c r="C375" s="14"/>
      <c r="D375" s="9"/>
      <c r="E375" s="9"/>
      <c r="F375" s="9"/>
      <c r="G375" s="9"/>
      <c r="H375" s="15"/>
      <c r="N375" s="12"/>
      <c r="O375" s="45"/>
      <c r="P375" s="45"/>
    </row>
    <row r="376" spans="1:21" s="10" customFormat="1" ht="15" x14ac:dyDescent="0.2">
      <c r="B376" s="14"/>
      <c r="C376" s="14"/>
      <c r="D376" s="9"/>
      <c r="E376" s="9"/>
      <c r="F376" s="9"/>
      <c r="G376" s="9"/>
      <c r="H376" s="15"/>
      <c r="N376" s="12"/>
      <c r="O376" s="105"/>
      <c r="P376" s="105"/>
      <c r="Q376" s="12"/>
      <c r="R376" s="12"/>
      <c r="S376" s="12"/>
      <c r="T376" s="12"/>
      <c r="U376" s="12"/>
    </row>
    <row r="377" spans="1:21" s="10" customFormat="1" ht="15" x14ac:dyDescent="0.2">
      <c r="A377" s="12"/>
      <c r="B377" s="16"/>
      <c r="C377" s="16"/>
      <c r="D377" s="17"/>
      <c r="E377" s="17"/>
      <c r="F377" s="17"/>
      <c r="G377" s="17"/>
      <c r="H377" s="18"/>
      <c r="I377" s="12"/>
      <c r="J377" s="12"/>
      <c r="K377" s="12"/>
      <c r="L377" s="12"/>
      <c r="M377" s="12"/>
      <c r="N377" s="12"/>
      <c r="O377" s="105"/>
      <c r="P377" s="105"/>
      <c r="Q377" s="12"/>
      <c r="R377" s="12"/>
      <c r="S377" s="12"/>
      <c r="T377" s="12"/>
      <c r="U377" s="12"/>
    </row>
    <row r="378" spans="1:21" s="10" customFormat="1" ht="15" x14ac:dyDescent="0.2">
      <c r="A378" s="12"/>
      <c r="B378" s="16"/>
      <c r="C378" s="16"/>
      <c r="D378" s="17"/>
      <c r="E378" s="17"/>
      <c r="F378" s="17"/>
      <c r="G378" s="17"/>
      <c r="H378" s="18"/>
      <c r="I378" s="12"/>
      <c r="J378" s="12"/>
      <c r="K378" s="12"/>
      <c r="L378" s="12"/>
      <c r="M378" s="12"/>
      <c r="N378" s="12"/>
      <c r="O378" s="105"/>
      <c r="P378" s="105"/>
      <c r="Q378" s="12"/>
      <c r="R378" s="12"/>
      <c r="S378" s="12"/>
      <c r="T378" s="12"/>
      <c r="U378" s="12"/>
    </row>
    <row r="379" spans="1:21" s="10" customFormat="1" ht="15" x14ac:dyDescent="0.2">
      <c r="A379" s="12"/>
      <c r="B379" s="16"/>
      <c r="C379" s="16"/>
      <c r="D379" s="17"/>
      <c r="E379" s="17"/>
      <c r="F379" s="17"/>
      <c r="G379" s="17"/>
      <c r="H379" s="18"/>
      <c r="I379" s="12"/>
      <c r="J379" s="12"/>
      <c r="K379" s="12"/>
      <c r="L379" s="12"/>
      <c r="M379" s="12"/>
      <c r="N379" s="12"/>
      <c r="O379" s="105"/>
      <c r="P379" s="105"/>
      <c r="Q379" s="12"/>
      <c r="R379" s="12"/>
      <c r="S379" s="12"/>
      <c r="T379" s="12"/>
      <c r="U379" s="12"/>
    </row>
    <row r="380" spans="1:21" s="12" customFormat="1" ht="12" x14ac:dyDescent="0.2">
      <c r="B380" s="16"/>
      <c r="C380" s="16"/>
      <c r="D380" s="17"/>
      <c r="E380" s="17"/>
      <c r="F380" s="17"/>
      <c r="G380" s="17"/>
      <c r="H380" s="18"/>
      <c r="O380" s="105"/>
      <c r="P380" s="105"/>
    </row>
    <row r="381" spans="1:21" s="12" customFormat="1" ht="12" x14ac:dyDescent="0.2">
      <c r="B381" s="16"/>
      <c r="C381" s="16"/>
      <c r="D381" s="17"/>
      <c r="E381" s="17"/>
      <c r="F381" s="17"/>
      <c r="G381" s="17"/>
      <c r="H381" s="18"/>
      <c r="O381" s="105"/>
      <c r="P381" s="105"/>
    </row>
    <row r="382" spans="1:21" s="12" customFormat="1" ht="12" x14ac:dyDescent="0.2">
      <c r="B382" s="16"/>
      <c r="C382" s="16"/>
      <c r="D382" s="17"/>
      <c r="E382" s="17"/>
      <c r="F382" s="17"/>
      <c r="G382" s="17"/>
      <c r="H382" s="18"/>
      <c r="O382" s="105"/>
      <c r="P382" s="105"/>
    </row>
    <row r="383" spans="1:21" s="12" customFormat="1" ht="12" x14ac:dyDescent="0.2">
      <c r="B383" s="16"/>
      <c r="C383" s="16"/>
      <c r="D383" s="17"/>
      <c r="E383" s="17"/>
      <c r="F383" s="17"/>
      <c r="G383" s="17"/>
      <c r="H383" s="18"/>
      <c r="O383" s="105"/>
      <c r="P383" s="105"/>
    </row>
    <row r="384" spans="1:21" s="12" customFormat="1" ht="12" x14ac:dyDescent="0.2">
      <c r="B384" s="16"/>
      <c r="C384" s="16"/>
      <c r="D384" s="17"/>
      <c r="E384" s="17"/>
      <c r="F384" s="17"/>
      <c r="G384" s="17"/>
      <c r="H384" s="18"/>
      <c r="O384" s="105"/>
      <c r="P384" s="105"/>
    </row>
    <row r="385" spans="2:16" s="12" customFormat="1" ht="12" x14ac:dyDescent="0.2">
      <c r="B385" s="16"/>
      <c r="C385" s="16"/>
      <c r="D385" s="17"/>
      <c r="E385" s="17"/>
      <c r="F385" s="17"/>
      <c r="G385" s="17"/>
      <c r="H385" s="18"/>
      <c r="O385" s="105"/>
      <c r="P385" s="105"/>
    </row>
    <row r="386" spans="2:16" s="12" customFormat="1" ht="12" x14ac:dyDescent="0.2">
      <c r="B386" s="16"/>
      <c r="C386" s="16"/>
      <c r="D386" s="17"/>
      <c r="E386" s="17"/>
      <c r="F386" s="17"/>
      <c r="G386" s="17"/>
      <c r="H386" s="18"/>
      <c r="O386" s="105"/>
      <c r="P386" s="105"/>
    </row>
    <row r="387" spans="2:16" s="12" customFormat="1" ht="12" x14ac:dyDescent="0.2">
      <c r="B387" s="16"/>
      <c r="C387" s="16"/>
      <c r="D387" s="17"/>
      <c r="E387" s="17"/>
      <c r="F387" s="17"/>
      <c r="G387" s="17"/>
      <c r="H387" s="18"/>
      <c r="O387" s="105"/>
      <c r="P387" s="105"/>
    </row>
    <row r="388" spans="2:16" s="12" customFormat="1" ht="12" x14ac:dyDescent="0.2">
      <c r="B388" s="16"/>
      <c r="C388" s="16"/>
      <c r="D388" s="17"/>
      <c r="E388" s="17"/>
      <c r="F388" s="17"/>
      <c r="G388" s="17"/>
      <c r="H388" s="18"/>
      <c r="O388" s="105"/>
      <c r="P388" s="105"/>
    </row>
    <row r="389" spans="2:16" s="12" customFormat="1" ht="12" x14ac:dyDescent="0.2">
      <c r="B389" s="16"/>
      <c r="C389" s="16"/>
      <c r="D389" s="17"/>
      <c r="E389" s="17"/>
      <c r="F389" s="17"/>
      <c r="G389" s="17"/>
      <c r="H389" s="18"/>
      <c r="O389" s="105"/>
      <c r="P389" s="105"/>
    </row>
    <row r="390" spans="2:16" s="12" customFormat="1" ht="12" x14ac:dyDescent="0.2">
      <c r="B390" s="16"/>
      <c r="C390" s="16"/>
      <c r="D390" s="17"/>
      <c r="E390" s="17"/>
      <c r="F390" s="17"/>
      <c r="G390" s="17"/>
      <c r="H390" s="18"/>
      <c r="O390" s="105"/>
      <c r="P390" s="105"/>
    </row>
    <row r="391" spans="2:16" s="12" customFormat="1" ht="12" x14ac:dyDescent="0.2">
      <c r="B391" s="16"/>
      <c r="C391" s="16"/>
      <c r="D391" s="17"/>
      <c r="E391" s="17"/>
      <c r="F391" s="17"/>
      <c r="G391" s="17"/>
      <c r="H391" s="18"/>
      <c r="O391" s="105"/>
      <c r="P391" s="105"/>
    </row>
    <row r="392" spans="2:16" s="12" customFormat="1" ht="12" x14ac:dyDescent="0.2">
      <c r="B392" s="16"/>
      <c r="C392" s="16"/>
      <c r="D392" s="17"/>
      <c r="E392" s="17"/>
      <c r="F392" s="17"/>
      <c r="G392" s="17"/>
      <c r="H392" s="18"/>
      <c r="O392" s="105"/>
      <c r="P392" s="105"/>
    </row>
    <row r="393" spans="2:16" s="12" customFormat="1" ht="12" x14ac:dyDescent="0.2">
      <c r="B393" s="16"/>
      <c r="C393" s="16"/>
      <c r="D393" s="17"/>
      <c r="E393" s="17"/>
      <c r="F393" s="17"/>
      <c r="G393" s="17"/>
      <c r="H393" s="18"/>
      <c r="O393" s="105"/>
      <c r="P393" s="105"/>
    </row>
    <row r="394" spans="2:16" s="12" customFormat="1" ht="12" x14ac:dyDescent="0.2">
      <c r="B394" s="16"/>
      <c r="C394" s="16"/>
      <c r="D394" s="17"/>
      <c r="E394" s="17"/>
      <c r="F394" s="17"/>
      <c r="G394" s="17"/>
      <c r="H394" s="18"/>
      <c r="O394" s="105"/>
      <c r="P394" s="105"/>
    </row>
    <row r="395" spans="2:16" s="12" customFormat="1" ht="12" x14ac:dyDescent="0.2">
      <c r="B395" s="16"/>
      <c r="C395" s="16"/>
      <c r="D395" s="17"/>
      <c r="E395" s="17"/>
      <c r="F395" s="17"/>
      <c r="G395" s="17"/>
      <c r="H395" s="18"/>
      <c r="O395" s="105"/>
      <c r="P395" s="105"/>
    </row>
    <row r="396" spans="2:16" s="12" customFormat="1" ht="12" x14ac:dyDescent="0.2">
      <c r="B396" s="16"/>
      <c r="C396" s="16"/>
      <c r="D396" s="17"/>
      <c r="E396" s="17"/>
      <c r="F396" s="17"/>
      <c r="G396" s="17"/>
      <c r="H396" s="18"/>
      <c r="O396" s="105"/>
      <c r="P396" s="105"/>
    </row>
    <row r="397" spans="2:16" s="12" customFormat="1" ht="12" x14ac:dyDescent="0.2">
      <c r="B397" s="16"/>
      <c r="C397" s="16"/>
      <c r="D397" s="17"/>
      <c r="E397" s="17"/>
      <c r="F397" s="17"/>
      <c r="G397" s="17"/>
      <c r="H397" s="18"/>
      <c r="O397" s="105"/>
      <c r="P397" s="105"/>
    </row>
    <row r="398" spans="2:16" s="12" customFormat="1" ht="12" x14ac:dyDescent="0.2">
      <c r="B398" s="16"/>
      <c r="C398" s="16"/>
      <c r="D398" s="17"/>
      <c r="E398" s="17"/>
      <c r="F398" s="17"/>
      <c r="G398" s="17"/>
      <c r="H398" s="18"/>
      <c r="O398" s="105"/>
      <c r="P398" s="105"/>
    </row>
    <row r="399" spans="2:16" s="12" customFormat="1" ht="12" x14ac:dyDescent="0.2">
      <c r="B399" s="16"/>
      <c r="C399" s="16"/>
      <c r="D399" s="17"/>
      <c r="E399" s="17"/>
      <c r="F399" s="17"/>
      <c r="G399" s="17"/>
      <c r="H399" s="18"/>
      <c r="O399" s="105"/>
      <c r="P399" s="105"/>
    </row>
    <row r="400" spans="2:16" s="12" customFormat="1" ht="12" x14ac:dyDescent="0.2">
      <c r="B400" s="16"/>
      <c r="C400" s="16"/>
      <c r="D400" s="17"/>
      <c r="E400" s="17"/>
      <c r="F400" s="17"/>
      <c r="G400" s="17"/>
      <c r="H400" s="18"/>
      <c r="O400" s="105"/>
      <c r="P400" s="105"/>
    </row>
    <row r="401" spans="2:16" s="12" customFormat="1" ht="12" x14ac:dyDescent="0.2">
      <c r="B401" s="16"/>
      <c r="C401" s="16"/>
      <c r="D401" s="17"/>
      <c r="E401" s="17"/>
      <c r="F401" s="17"/>
      <c r="G401" s="17"/>
      <c r="H401" s="18"/>
      <c r="O401" s="105"/>
      <c r="P401" s="105"/>
    </row>
    <row r="402" spans="2:16" s="12" customFormat="1" ht="12" x14ac:dyDescent="0.2">
      <c r="B402" s="16"/>
      <c r="C402" s="16"/>
      <c r="D402" s="17"/>
      <c r="E402" s="17"/>
      <c r="F402" s="17"/>
      <c r="G402" s="17"/>
      <c r="H402" s="18"/>
      <c r="O402" s="105"/>
      <c r="P402" s="105"/>
    </row>
    <row r="403" spans="2:16" s="12" customFormat="1" ht="12" x14ac:dyDescent="0.2">
      <c r="B403" s="16"/>
      <c r="C403" s="16"/>
      <c r="D403" s="17"/>
      <c r="E403" s="17"/>
      <c r="F403" s="17"/>
      <c r="G403" s="17"/>
      <c r="H403" s="18"/>
      <c r="O403" s="105"/>
      <c r="P403" s="105"/>
    </row>
    <row r="404" spans="2:16" s="12" customFormat="1" ht="12" x14ac:dyDescent="0.2">
      <c r="B404" s="16"/>
      <c r="C404" s="16"/>
      <c r="D404" s="17"/>
      <c r="E404" s="17"/>
      <c r="F404" s="17"/>
      <c r="G404" s="17"/>
      <c r="H404" s="18"/>
      <c r="O404" s="105"/>
      <c r="P404" s="105"/>
    </row>
    <row r="405" spans="2:16" s="12" customFormat="1" ht="12" x14ac:dyDescent="0.2">
      <c r="B405" s="16"/>
      <c r="C405" s="16"/>
      <c r="D405" s="17"/>
      <c r="E405" s="17"/>
      <c r="F405" s="17"/>
      <c r="G405" s="17"/>
      <c r="H405" s="18"/>
      <c r="O405" s="105"/>
      <c r="P405" s="105"/>
    </row>
    <row r="406" spans="2:16" s="12" customFormat="1" ht="12" x14ac:dyDescent="0.2">
      <c r="B406" s="16"/>
      <c r="C406" s="16"/>
      <c r="D406" s="17"/>
      <c r="E406" s="17"/>
      <c r="F406" s="17"/>
      <c r="G406" s="17"/>
      <c r="H406" s="18"/>
      <c r="O406" s="105"/>
      <c r="P406" s="105"/>
    </row>
    <row r="407" spans="2:16" s="12" customFormat="1" ht="12" x14ac:dyDescent="0.2">
      <c r="B407" s="16"/>
      <c r="C407" s="16"/>
      <c r="D407" s="17"/>
      <c r="E407" s="17"/>
      <c r="F407" s="17"/>
      <c r="G407" s="17"/>
      <c r="H407" s="18"/>
      <c r="O407" s="105"/>
      <c r="P407" s="105"/>
    </row>
    <row r="408" spans="2:16" s="12" customFormat="1" ht="12" x14ac:dyDescent="0.2">
      <c r="B408" s="16"/>
      <c r="C408" s="16"/>
      <c r="D408" s="17"/>
      <c r="E408" s="17"/>
      <c r="F408" s="17"/>
      <c r="G408" s="17"/>
      <c r="H408" s="18"/>
      <c r="O408" s="105"/>
      <c r="P408" s="105"/>
    </row>
    <row r="409" spans="2:16" s="12" customFormat="1" ht="12" x14ac:dyDescent="0.2">
      <c r="B409" s="16"/>
      <c r="C409" s="16"/>
      <c r="D409" s="17"/>
      <c r="E409" s="17"/>
      <c r="F409" s="17"/>
      <c r="G409" s="17"/>
      <c r="H409" s="18"/>
      <c r="O409" s="105"/>
      <c r="P409" s="105"/>
    </row>
    <row r="410" spans="2:16" s="12" customFormat="1" ht="12" x14ac:dyDescent="0.2">
      <c r="B410" s="16"/>
      <c r="C410" s="16"/>
      <c r="D410" s="17"/>
      <c r="E410" s="17"/>
      <c r="F410" s="17"/>
      <c r="G410" s="17"/>
      <c r="H410" s="18"/>
      <c r="O410" s="105"/>
      <c r="P410" s="105"/>
    </row>
    <row r="411" spans="2:16" s="12" customFormat="1" ht="12" x14ac:dyDescent="0.2">
      <c r="B411" s="16"/>
      <c r="C411" s="16"/>
      <c r="D411" s="17"/>
      <c r="E411" s="17"/>
      <c r="F411" s="17"/>
      <c r="G411" s="17"/>
      <c r="H411" s="18"/>
      <c r="O411" s="105"/>
      <c r="P411" s="105"/>
    </row>
    <row r="412" spans="2:16" s="12" customFormat="1" ht="12" x14ac:dyDescent="0.2">
      <c r="B412" s="16"/>
      <c r="C412" s="16"/>
      <c r="D412" s="17"/>
      <c r="E412" s="17"/>
      <c r="F412" s="17"/>
      <c r="G412" s="17"/>
      <c r="H412" s="18"/>
      <c r="O412" s="105"/>
      <c r="P412" s="105"/>
    </row>
    <row r="413" spans="2:16" s="12" customFormat="1" ht="12" x14ac:dyDescent="0.2">
      <c r="B413" s="16"/>
      <c r="C413" s="16"/>
      <c r="D413" s="17"/>
      <c r="E413" s="17"/>
      <c r="F413" s="17"/>
      <c r="G413" s="17"/>
      <c r="H413" s="18"/>
      <c r="O413" s="105"/>
      <c r="P413" s="105"/>
    </row>
    <row r="414" spans="2:16" s="12" customFormat="1" ht="12" x14ac:dyDescent="0.2">
      <c r="B414" s="16"/>
      <c r="C414" s="16"/>
      <c r="D414" s="17"/>
      <c r="E414" s="17"/>
      <c r="F414" s="17"/>
      <c r="G414" s="17"/>
      <c r="H414" s="18"/>
      <c r="O414" s="105"/>
      <c r="P414" s="105"/>
    </row>
    <row r="415" spans="2:16" s="12" customFormat="1" ht="12" x14ac:dyDescent="0.2">
      <c r="B415" s="16"/>
      <c r="C415" s="16"/>
      <c r="D415" s="17"/>
      <c r="E415" s="17"/>
      <c r="F415" s="17"/>
      <c r="G415" s="17"/>
      <c r="H415" s="18"/>
      <c r="O415" s="105"/>
      <c r="P415" s="105"/>
    </row>
    <row r="416" spans="2:16" s="12" customFormat="1" ht="12" x14ac:dyDescent="0.2">
      <c r="B416" s="16"/>
      <c r="C416" s="16"/>
      <c r="D416" s="17"/>
      <c r="E416" s="17"/>
      <c r="F416" s="17"/>
      <c r="G416" s="17"/>
      <c r="H416" s="18"/>
      <c r="O416" s="105"/>
      <c r="P416" s="105"/>
    </row>
    <row r="417" spans="1:16" s="12" customFormat="1" ht="12" x14ac:dyDescent="0.2">
      <c r="B417" s="16"/>
      <c r="C417" s="16"/>
      <c r="D417" s="17"/>
      <c r="E417" s="17"/>
      <c r="F417" s="17"/>
      <c r="G417" s="17"/>
      <c r="H417" s="18"/>
      <c r="O417" s="105"/>
      <c r="P417" s="105"/>
    </row>
    <row r="418" spans="1:16" s="12" customFormat="1" ht="12" x14ac:dyDescent="0.2">
      <c r="B418" s="16"/>
      <c r="C418" s="16"/>
      <c r="D418" s="17"/>
      <c r="E418" s="17"/>
      <c r="F418" s="17"/>
      <c r="G418" s="17"/>
      <c r="H418" s="18"/>
      <c r="O418" s="105"/>
      <c r="P418" s="105"/>
    </row>
    <row r="419" spans="1:16" s="12" customFormat="1" ht="12" x14ac:dyDescent="0.2">
      <c r="B419" s="16"/>
      <c r="C419" s="16"/>
      <c r="D419" s="17"/>
      <c r="E419" s="17"/>
      <c r="F419" s="17"/>
      <c r="G419" s="17"/>
      <c r="H419" s="18"/>
      <c r="O419" s="105"/>
      <c r="P419" s="105"/>
    </row>
    <row r="420" spans="1:16" s="12" customFormat="1" ht="12" x14ac:dyDescent="0.2">
      <c r="B420" s="16"/>
      <c r="C420" s="16"/>
      <c r="D420" s="17"/>
      <c r="E420" s="17"/>
      <c r="F420" s="17"/>
      <c r="G420" s="17"/>
      <c r="H420" s="18"/>
      <c r="O420" s="105"/>
      <c r="P420" s="105"/>
    </row>
    <row r="421" spans="1:16" s="12" customFormat="1" ht="12" x14ac:dyDescent="0.2">
      <c r="B421" s="16"/>
      <c r="C421" s="16"/>
      <c r="D421" s="17"/>
      <c r="E421" s="17"/>
      <c r="F421" s="17"/>
      <c r="G421" s="17"/>
      <c r="H421" s="18"/>
      <c r="O421" s="105"/>
      <c r="P421" s="105"/>
    </row>
    <row r="422" spans="1:16" s="12" customFormat="1" ht="12" x14ac:dyDescent="0.2">
      <c r="B422" s="16"/>
      <c r="C422" s="16"/>
      <c r="D422" s="17"/>
      <c r="E422" s="17"/>
      <c r="F422" s="17"/>
      <c r="G422" s="17"/>
      <c r="H422" s="18"/>
      <c r="O422" s="105"/>
      <c r="P422" s="105"/>
    </row>
    <row r="423" spans="1:16" s="12" customFormat="1" ht="12" x14ac:dyDescent="0.2">
      <c r="A423" s="19"/>
      <c r="B423" s="20"/>
      <c r="C423" s="20"/>
      <c r="D423" s="21"/>
      <c r="E423" s="21"/>
      <c r="F423" s="21"/>
      <c r="G423" s="21"/>
      <c r="H423" s="22"/>
      <c r="I423" s="19"/>
      <c r="J423" s="19"/>
      <c r="K423" s="19"/>
      <c r="L423" s="19"/>
      <c r="M423" s="19"/>
      <c r="O423" s="105"/>
      <c r="P423" s="105"/>
    </row>
    <row r="424" spans="1:16" s="12" customFormat="1" ht="12" x14ac:dyDescent="0.2">
      <c r="A424" s="19"/>
      <c r="B424" s="20"/>
      <c r="C424" s="20"/>
      <c r="D424" s="21"/>
      <c r="E424" s="21"/>
      <c r="F424" s="21"/>
      <c r="G424" s="21"/>
      <c r="H424" s="22"/>
      <c r="I424" s="19"/>
      <c r="J424" s="19"/>
      <c r="K424" s="19"/>
      <c r="L424" s="19"/>
      <c r="M424" s="19"/>
      <c r="N424" s="19"/>
      <c r="O424" s="105"/>
      <c r="P424" s="105"/>
    </row>
    <row r="425" spans="1:16" s="12" customFormat="1" ht="12" x14ac:dyDescent="0.2">
      <c r="A425" s="19"/>
      <c r="B425" s="20"/>
      <c r="C425" s="20"/>
      <c r="D425" s="21"/>
      <c r="E425" s="21"/>
      <c r="F425" s="21"/>
      <c r="G425" s="21"/>
      <c r="H425" s="22"/>
      <c r="I425" s="19"/>
      <c r="J425" s="19"/>
      <c r="K425" s="19"/>
      <c r="L425" s="19"/>
      <c r="M425" s="19"/>
      <c r="N425" s="19"/>
      <c r="O425" s="105"/>
      <c r="P425" s="105"/>
    </row>
    <row r="426" spans="1:16" s="12" customFormat="1" ht="12" x14ac:dyDescent="0.2">
      <c r="A426" s="19"/>
      <c r="B426" s="20"/>
      <c r="C426" s="20"/>
      <c r="D426" s="21"/>
      <c r="E426" s="21"/>
      <c r="F426" s="21"/>
      <c r="G426" s="21"/>
      <c r="H426" s="22"/>
      <c r="I426" s="19"/>
      <c r="J426" s="19"/>
      <c r="K426" s="19"/>
      <c r="L426" s="19"/>
      <c r="M426" s="19"/>
      <c r="N426" s="19"/>
      <c r="O426" s="105"/>
      <c r="P426" s="105"/>
    </row>
    <row r="427" spans="1:16" s="12" customFormat="1" ht="12" x14ac:dyDescent="0.2">
      <c r="A427" s="19"/>
      <c r="B427" s="20"/>
      <c r="C427" s="20"/>
      <c r="D427" s="21"/>
      <c r="E427" s="21"/>
      <c r="F427" s="21"/>
      <c r="G427" s="21"/>
      <c r="H427" s="22"/>
      <c r="I427" s="19"/>
      <c r="J427" s="19"/>
      <c r="K427" s="19"/>
      <c r="L427" s="19"/>
      <c r="M427" s="19"/>
      <c r="N427" s="19"/>
      <c r="O427" s="105"/>
      <c r="P427" s="105"/>
    </row>
    <row r="428" spans="1:16" s="12" customFormat="1" ht="12" x14ac:dyDescent="0.2">
      <c r="A428" s="19"/>
      <c r="B428" s="20"/>
      <c r="C428" s="20"/>
      <c r="D428" s="21"/>
      <c r="E428" s="21"/>
      <c r="F428" s="21"/>
      <c r="G428" s="21"/>
      <c r="H428" s="22"/>
      <c r="I428" s="19"/>
      <c r="J428" s="19"/>
      <c r="K428" s="19"/>
      <c r="L428" s="19"/>
      <c r="M428" s="19"/>
      <c r="N428" s="19"/>
      <c r="O428" s="105"/>
      <c r="P428" s="105"/>
    </row>
    <row r="429" spans="1:16" s="12" customFormat="1" ht="12" x14ac:dyDescent="0.2">
      <c r="A429" s="19"/>
      <c r="B429" s="20"/>
      <c r="C429" s="20"/>
      <c r="D429" s="21"/>
      <c r="E429" s="21"/>
      <c r="F429" s="21"/>
      <c r="G429" s="21"/>
      <c r="H429" s="22"/>
      <c r="I429" s="19"/>
      <c r="J429" s="19"/>
      <c r="K429" s="19"/>
      <c r="L429" s="19"/>
      <c r="M429" s="19"/>
      <c r="N429" s="19"/>
      <c r="O429" s="105"/>
      <c r="P429" s="105"/>
    </row>
    <row r="430" spans="1:16" s="12" customFormat="1" ht="12" x14ac:dyDescent="0.2">
      <c r="A430" s="19"/>
      <c r="B430" s="20"/>
      <c r="C430" s="20"/>
      <c r="D430" s="21"/>
      <c r="E430" s="21"/>
      <c r="F430" s="21"/>
      <c r="G430" s="21"/>
      <c r="H430" s="22"/>
      <c r="I430" s="19"/>
      <c r="J430" s="19"/>
      <c r="K430" s="19"/>
      <c r="L430" s="19"/>
      <c r="M430" s="19"/>
      <c r="N430" s="19"/>
      <c r="O430" s="105"/>
      <c r="P430" s="105"/>
    </row>
    <row r="431" spans="1:16" s="12" customFormat="1" ht="12" x14ac:dyDescent="0.2">
      <c r="A431" s="19"/>
      <c r="B431" s="20"/>
      <c r="C431" s="20"/>
      <c r="D431" s="21"/>
      <c r="E431" s="21"/>
      <c r="F431" s="21"/>
      <c r="G431" s="21"/>
      <c r="H431" s="22"/>
      <c r="I431" s="19"/>
      <c r="J431" s="19"/>
      <c r="K431" s="19"/>
      <c r="L431" s="19"/>
      <c r="M431" s="19"/>
      <c r="N431" s="19"/>
      <c r="O431" s="105"/>
      <c r="P431" s="105"/>
    </row>
    <row r="432" spans="1:16" s="12" customFormat="1" ht="12" x14ac:dyDescent="0.2">
      <c r="A432" s="19"/>
      <c r="B432" s="20"/>
      <c r="C432" s="20"/>
      <c r="D432" s="21"/>
      <c r="E432" s="21"/>
      <c r="F432" s="21"/>
      <c r="G432" s="21"/>
      <c r="H432" s="22"/>
      <c r="I432" s="19"/>
      <c r="J432" s="19"/>
      <c r="K432" s="19"/>
      <c r="L432" s="19"/>
      <c r="M432" s="19"/>
      <c r="N432" s="19"/>
      <c r="O432" s="105"/>
      <c r="P432" s="105"/>
    </row>
    <row r="433" spans="1:21" s="12" customFormat="1" ht="12" x14ac:dyDescent="0.2">
      <c r="A433" s="19"/>
      <c r="B433" s="20"/>
      <c r="C433" s="20"/>
      <c r="D433" s="21"/>
      <c r="E433" s="21"/>
      <c r="F433" s="21"/>
      <c r="G433" s="21"/>
      <c r="H433" s="22"/>
      <c r="I433" s="19"/>
      <c r="J433" s="19"/>
      <c r="K433" s="19"/>
      <c r="L433" s="19"/>
      <c r="M433" s="19"/>
      <c r="N433" s="19"/>
      <c r="O433" s="105"/>
      <c r="P433" s="105"/>
    </row>
    <row r="434" spans="1:21" s="12" customFormat="1" ht="12" x14ac:dyDescent="0.2">
      <c r="A434" s="19"/>
      <c r="B434" s="20"/>
      <c r="C434" s="20"/>
      <c r="D434" s="21"/>
      <c r="E434" s="21"/>
      <c r="F434" s="21"/>
      <c r="G434" s="21"/>
      <c r="H434" s="22"/>
      <c r="I434" s="19"/>
      <c r="J434" s="19"/>
      <c r="K434" s="19"/>
      <c r="L434" s="19"/>
      <c r="M434" s="19"/>
      <c r="N434" s="19"/>
      <c r="O434" s="108"/>
      <c r="P434" s="108"/>
      <c r="Q434" s="19"/>
      <c r="R434" s="19"/>
      <c r="S434" s="19"/>
      <c r="T434" s="19"/>
      <c r="U434" s="19"/>
    </row>
    <row r="435" spans="1:21" s="12" customFormat="1" ht="12" x14ac:dyDescent="0.2">
      <c r="A435" s="19"/>
      <c r="B435" s="20"/>
      <c r="C435" s="20"/>
      <c r="D435" s="21"/>
      <c r="E435" s="21"/>
      <c r="F435" s="21"/>
      <c r="G435" s="21"/>
      <c r="H435" s="22"/>
      <c r="I435" s="19"/>
      <c r="J435" s="19"/>
      <c r="K435" s="19"/>
      <c r="L435" s="19"/>
      <c r="M435" s="19"/>
      <c r="N435" s="19"/>
      <c r="O435" s="108"/>
      <c r="P435" s="108"/>
      <c r="Q435" s="19"/>
      <c r="R435" s="19"/>
      <c r="S435" s="19"/>
      <c r="T435" s="19"/>
      <c r="U435" s="19"/>
    </row>
    <row r="436" spans="1:21" s="12" customFormat="1" ht="12" x14ac:dyDescent="0.2">
      <c r="A436" s="19"/>
      <c r="B436" s="20"/>
      <c r="C436" s="20"/>
      <c r="D436" s="21"/>
      <c r="E436" s="21"/>
      <c r="F436" s="21"/>
      <c r="G436" s="21"/>
      <c r="H436" s="22"/>
      <c r="I436" s="19"/>
      <c r="J436" s="19"/>
      <c r="K436" s="19"/>
      <c r="L436" s="19"/>
      <c r="M436" s="19"/>
      <c r="N436" s="19"/>
      <c r="O436" s="108"/>
      <c r="P436" s="108"/>
      <c r="Q436" s="19"/>
      <c r="R436" s="19"/>
      <c r="S436" s="19"/>
      <c r="T436" s="19"/>
      <c r="U436" s="19"/>
    </row>
    <row r="437" spans="1:21" s="12" customFormat="1" ht="12" x14ac:dyDescent="0.2">
      <c r="A437" s="19"/>
      <c r="B437" s="20"/>
      <c r="C437" s="20"/>
      <c r="D437" s="21"/>
      <c r="E437" s="21"/>
      <c r="F437" s="21"/>
      <c r="G437" s="21"/>
      <c r="H437" s="22"/>
      <c r="I437" s="19"/>
      <c r="J437" s="19"/>
      <c r="K437" s="19"/>
      <c r="L437" s="19"/>
      <c r="M437" s="19"/>
      <c r="N437" s="19"/>
      <c r="O437" s="108"/>
      <c r="P437" s="108"/>
      <c r="Q437" s="19"/>
      <c r="R437" s="19"/>
      <c r="S437" s="19"/>
      <c r="T437" s="19"/>
      <c r="U437" s="19"/>
    </row>
    <row r="438" spans="1:21" x14ac:dyDescent="0.2">
      <c r="D438" s="21"/>
      <c r="E438" s="21"/>
      <c r="F438" s="21"/>
      <c r="G438" s="21"/>
      <c r="H438" s="22"/>
    </row>
    <row r="439" spans="1:21" x14ac:dyDescent="0.2">
      <c r="D439" s="21"/>
      <c r="E439" s="21"/>
      <c r="F439" s="21"/>
      <c r="G439" s="21"/>
      <c r="H439" s="22"/>
    </row>
    <row r="440" spans="1:21" x14ac:dyDescent="0.2">
      <c r="D440" s="21"/>
      <c r="E440" s="21"/>
      <c r="F440" s="21"/>
      <c r="G440" s="21"/>
      <c r="H440" s="22"/>
    </row>
    <row r="441" spans="1:21" x14ac:dyDescent="0.2">
      <c r="D441" s="21"/>
      <c r="E441" s="21"/>
      <c r="F441" s="21"/>
      <c r="G441" s="21"/>
      <c r="H441" s="22"/>
    </row>
    <row r="442" spans="1:21" x14ac:dyDescent="0.2">
      <c r="D442" s="21"/>
      <c r="E442" s="21"/>
      <c r="F442" s="21"/>
      <c r="G442" s="21"/>
      <c r="H442" s="22"/>
    </row>
    <row r="443" spans="1:21" x14ac:dyDescent="0.2">
      <c r="D443" s="21"/>
      <c r="E443" s="21"/>
      <c r="F443" s="21"/>
      <c r="G443" s="21"/>
      <c r="H443" s="22"/>
    </row>
    <row r="444" spans="1:21" x14ac:dyDescent="0.2">
      <c r="D444" s="21"/>
      <c r="E444" s="21"/>
      <c r="F444" s="21"/>
      <c r="G444" s="21"/>
      <c r="H444" s="22"/>
    </row>
    <row r="445" spans="1:21" x14ac:dyDescent="0.2">
      <c r="D445" s="21"/>
      <c r="E445" s="21"/>
      <c r="F445" s="21"/>
      <c r="G445" s="21"/>
      <c r="H445" s="22"/>
    </row>
    <row r="446" spans="1:21" x14ac:dyDescent="0.2">
      <c r="D446" s="21"/>
      <c r="E446" s="21"/>
      <c r="F446" s="21"/>
      <c r="G446" s="21"/>
      <c r="H446" s="22"/>
    </row>
    <row r="447" spans="1:21" x14ac:dyDescent="0.2">
      <c r="D447" s="21"/>
      <c r="E447" s="21"/>
      <c r="F447" s="21"/>
      <c r="G447" s="21"/>
      <c r="H447" s="22"/>
    </row>
    <row r="448" spans="1:21" x14ac:dyDescent="0.2">
      <c r="D448" s="21"/>
      <c r="E448" s="21"/>
      <c r="F448" s="21"/>
      <c r="G448" s="21"/>
      <c r="H448" s="22"/>
    </row>
    <row r="449" spans="4:8" x14ac:dyDescent="0.2">
      <c r="D449" s="21"/>
      <c r="E449" s="21"/>
      <c r="F449" s="21"/>
      <c r="G449" s="21"/>
      <c r="H449" s="22"/>
    </row>
    <row r="450" spans="4:8" x14ac:dyDescent="0.2">
      <c r="D450" s="21"/>
      <c r="E450" s="21"/>
      <c r="F450" s="21"/>
      <c r="G450" s="21"/>
      <c r="H450" s="22"/>
    </row>
    <row r="451" spans="4:8" x14ac:dyDescent="0.2">
      <c r="D451" s="21"/>
      <c r="E451" s="21"/>
      <c r="F451" s="21"/>
      <c r="G451" s="21"/>
      <c r="H451" s="22"/>
    </row>
    <row r="452" spans="4:8" x14ac:dyDescent="0.2">
      <c r="D452" s="21"/>
      <c r="E452" s="21"/>
      <c r="F452" s="21"/>
      <c r="G452" s="21"/>
      <c r="H452" s="22"/>
    </row>
    <row r="453" spans="4:8" x14ac:dyDescent="0.2">
      <c r="D453" s="21"/>
      <c r="E453" s="21"/>
      <c r="F453" s="21"/>
      <c r="G453" s="21"/>
      <c r="H453" s="22"/>
    </row>
    <row r="454" spans="4:8" x14ac:dyDescent="0.2">
      <c r="D454" s="21"/>
      <c r="E454" s="21"/>
      <c r="F454" s="21"/>
      <c r="G454" s="21"/>
      <c r="H454" s="22"/>
    </row>
    <row r="455" spans="4:8" x14ac:dyDescent="0.2">
      <c r="D455" s="21"/>
      <c r="E455" s="21"/>
      <c r="F455" s="21"/>
      <c r="G455" s="21"/>
      <c r="H455" s="22"/>
    </row>
  </sheetData>
  <mergeCells count="34">
    <mergeCell ref="B260:B261"/>
    <mergeCell ref="A259:A261"/>
    <mergeCell ref="A302:A305"/>
    <mergeCell ref="A153:B153"/>
    <mergeCell ref="A95:B95"/>
    <mergeCell ref="A112:B112"/>
    <mergeCell ref="A123:B123"/>
    <mergeCell ref="A133:B133"/>
    <mergeCell ref="A146:B146"/>
    <mergeCell ref="A175:A178"/>
    <mergeCell ref="A171:A174"/>
    <mergeCell ref="B196:B201"/>
    <mergeCell ref="B202:B210"/>
    <mergeCell ref="B239:B246"/>
    <mergeCell ref="B231:B238"/>
    <mergeCell ref="A231:A246"/>
    <mergeCell ref="B222:B230"/>
    <mergeCell ref="B214:B221"/>
    <mergeCell ref="B211:B213"/>
    <mergeCell ref="A306:A309"/>
    <mergeCell ref="A314:M314"/>
    <mergeCell ref="O7:S7"/>
    <mergeCell ref="A1:M1"/>
    <mergeCell ref="A101:B101"/>
    <mergeCell ref="A5:B5"/>
    <mergeCell ref="A12:B12"/>
    <mergeCell ref="A22:B22"/>
    <mergeCell ref="A34:B34"/>
    <mergeCell ref="A55:B55"/>
    <mergeCell ref="A57:B57"/>
    <mergeCell ref="A83:B83"/>
    <mergeCell ref="A88:B88"/>
    <mergeCell ref="A158:B158"/>
    <mergeCell ref="A170:B170"/>
  </mergeCells>
  <phoneticPr fontId="0" type="noConversion"/>
  <hyperlinks>
    <hyperlink ref="Q6:U6" location="Обувь!A1" display=" - бланк заказа спортивной обуви"/>
    <hyperlink ref="P294:S294" location="Крепления!A1" display=" - бланк заказа лыжных креплений"/>
    <hyperlink ref="P66:S66" location="Аксессуары!A1" display=" - бланк заказа аксессуаров"/>
    <hyperlink ref="P173:S173" location="'Лыжи+Палки+Клюшки'!A1" display=" - бланк заказа лыжи, палки, клюшки"/>
    <hyperlink ref="O173" location="'Лыжи+Палки+Клюшки'!Заголовки_для_печати" display=" - бланк заказа лыжи, палки, клюшки"/>
    <hyperlink ref="O59" location="Чехлы!A1" display=" - бланк заказа чехлов для лезвий коньков"/>
    <hyperlink ref="O7" location="Обувь!A1" display=" - бланк заказа спортивной обуви"/>
    <hyperlink ref="P321:S321" location="Санки!A1" display=" - бланк заказа санок"/>
    <hyperlink ref="O66" location="Аксессуары!Заголовки_для_печати" display=" - бланк заказа аксессуаров"/>
    <hyperlink ref="O321" location="'Санки+Ватрушки'!Заголовки_для_печати" display=" - бланк заказа санок"/>
    <hyperlink ref="P331:S331" location="Санки!A1" display=" - бланк заказа санок"/>
    <hyperlink ref="O331" location="Термобельё!Заголовки_для_печати" display=" - бланк заказа термобелье"/>
  </hyperlinks>
  <printOptions horizontalCentered="1"/>
  <pageMargins left="0.11811023622047245" right="0.11811023622047245" top="0.19685039370078741" bottom="0.39370078740157483" header="0.11811023622047245" footer="0.19685039370078741"/>
  <pageSetup paperSize="9" scale="40" fitToHeight="0" orientation="portrait" r:id="rId1"/>
  <headerFooter alignWithMargins="0"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autoPageBreaks="0" fitToPage="1"/>
  </sheetPr>
  <dimension ref="A1:AH1126"/>
  <sheetViews>
    <sheetView showGridLines="0" showZeros="0" showOutlineSymbols="0" zoomScaleNormal="100" workbookViewId="0">
      <pane xSplit="5" ySplit="5" topLeftCell="F6" activePane="bottomRight" state="frozen"/>
      <selection pane="topRight"/>
      <selection pane="bottomLeft"/>
      <selection pane="bottomRight" activeCell="L7" sqref="L7"/>
    </sheetView>
  </sheetViews>
  <sheetFormatPr defaultColWidth="9.140625" defaultRowHeight="12.75" x14ac:dyDescent="0.2"/>
  <cols>
    <col min="1" max="1" width="20.5703125" style="19" customWidth="1"/>
    <col min="2" max="2" width="16.140625" style="20" bestFit="1" customWidth="1"/>
    <col min="3" max="3" width="10.140625" style="20" bestFit="1" customWidth="1"/>
    <col min="4" max="4" width="8" style="20" bestFit="1" customWidth="1"/>
    <col min="5" max="5" width="16.42578125" style="20" hidden="1" customWidth="1"/>
    <col min="6" max="6" width="9.85546875" style="19" bestFit="1" customWidth="1"/>
    <col min="7" max="7" width="6.85546875" style="19" bestFit="1" customWidth="1"/>
    <col min="8" max="8" width="11" style="19" bestFit="1" customWidth="1"/>
    <col min="9" max="9" width="8.85546875" style="19" bestFit="1" customWidth="1"/>
    <col min="10" max="10" width="5.140625" style="19" customWidth="1"/>
    <col min="11" max="11" width="5" style="19" customWidth="1"/>
    <col min="12" max="12" width="5.140625" style="19" customWidth="1"/>
    <col min="13" max="28" width="5.5703125" style="19" bestFit="1" customWidth="1"/>
    <col min="29" max="29" width="5.5703125" style="19" customWidth="1"/>
    <col min="30" max="30" width="10" style="56" hidden="1" customWidth="1"/>
    <col min="31" max="34" width="9.140625" style="19" hidden="1" customWidth="1"/>
    <col min="35" max="35" width="41.42578125" style="19" bestFit="1" customWidth="1"/>
    <col min="36" max="44" width="9.140625" style="19" customWidth="1"/>
    <col min="45" max="16384" width="9.140625" style="19"/>
  </cols>
  <sheetData>
    <row r="1" spans="1:32" s="131" customFormat="1" ht="22.5" thickTop="1" thickBot="1" x14ac:dyDescent="0.25">
      <c r="A1" s="1640" t="s">
        <v>860</v>
      </c>
      <c r="B1" s="1641"/>
      <c r="C1" s="1641"/>
      <c r="D1" s="1641"/>
      <c r="E1" s="1641"/>
      <c r="F1" s="1641"/>
      <c r="G1" s="1641"/>
      <c r="H1" s="1641"/>
      <c r="I1" s="1641"/>
      <c r="J1" s="1641"/>
      <c r="K1" s="1641"/>
      <c r="L1" s="1641"/>
      <c r="M1" s="1641"/>
      <c r="N1" s="1641"/>
      <c r="O1" s="1641"/>
      <c r="P1" s="1641"/>
      <c r="Q1" s="1641"/>
      <c r="R1" s="1641"/>
      <c r="S1" s="1641"/>
      <c r="T1" s="1641"/>
      <c r="U1" s="1641"/>
      <c r="V1" s="1641"/>
      <c r="W1" s="1641"/>
      <c r="X1" s="1641"/>
      <c r="Y1" s="1641"/>
      <c r="Z1" s="1641"/>
      <c r="AA1" s="1641"/>
      <c r="AB1" s="1641"/>
      <c r="AC1" s="1642"/>
      <c r="AD1" s="590"/>
    </row>
    <row r="2" spans="1:32" s="12" customFormat="1" ht="6" customHeight="1" thickTop="1" thickBot="1" x14ac:dyDescent="0.25">
      <c r="A2" s="103"/>
      <c r="B2" s="103"/>
      <c r="C2" s="103"/>
      <c r="D2" s="17"/>
      <c r="E2" s="104"/>
      <c r="H2" s="105"/>
      <c r="AD2" s="56"/>
    </row>
    <row r="3" spans="1:32" ht="12.75" customHeight="1" thickBot="1" x14ac:dyDescent="0.25">
      <c r="A3" s="106"/>
      <c r="B3" s="106"/>
      <c r="C3" s="106"/>
      <c r="D3" s="21"/>
      <c r="E3" s="107" t="s">
        <v>139</v>
      </c>
      <c r="F3" s="108"/>
      <c r="G3" s="1644" t="s">
        <v>140</v>
      </c>
      <c r="H3" s="1645"/>
      <c r="I3" s="1645"/>
      <c r="J3" s="1645"/>
      <c r="K3" s="1645"/>
      <c r="L3" s="1646"/>
      <c r="AB3" s="910" t="s">
        <v>581</v>
      </c>
      <c r="AC3" s="911"/>
    </row>
    <row r="4" spans="1:32" ht="12.75" customHeight="1" thickBot="1" x14ac:dyDescent="0.25">
      <c r="A4" s="106"/>
      <c r="B4" s="106"/>
      <c r="C4" s="106"/>
      <c r="D4" s="21"/>
      <c r="E4" s="109">
        <f>E6+E16+E29+E45+E52+E68+E61</f>
        <v>0</v>
      </c>
      <c r="F4" s="724">
        <f>'Условия+Итоги'!$H$56</f>
        <v>0</v>
      </c>
      <c r="G4" s="110"/>
      <c r="H4" s="726">
        <f>H6+H16+H29++H45+H52+H61+H68</f>
        <v>0</v>
      </c>
      <c r="I4" s="725">
        <f>I6+I16+I29+I45+I52+I61+I68+I63</f>
        <v>0</v>
      </c>
      <c r="J4" s="223"/>
      <c r="K4" s="223"/>
      <c r="L4" s="110"/>
      <c r="AB4" s="1647">
        <f>SUM(AD7:AD70)</f>
        <v>0</v>
      </c>
      <c r="AC4" s="1648"/>
    </row>
    <row r="5" spans="1:32" ht="36.75" thickBot="1" x14ac:dyDescent="0.25">
      <c r="A5" s="462" t="s">
        <v>0</v>
      </c>
      <c r="B5" s="463" t="s">
        <v>159</v>
      </c>
      <c r="C5" s="463" t="s">
        <v>1</v>
      </c>
      <c r="D5" s="464" t="s">
        <v>152</v>
      </c>
      <c r="E5" s="464" t="s">
        <v>141</v>
      </c>
      <c r="F5" s="464" t="s">
        <v>142</v>
      </c>
      <c r="G5" s="464" t="s">
        <v>347</v>
      </c>
      <c r="H5" s="464" t="s">
        <v>348</v>
      </c>
      <c r="I5" s="464" t="s">
        <v>143</v>
      </c>
      <c r="J5" s="460"/>
      <c r="K5" s="460"/>
      <c r="L5" s="1643" t="s">
        <v>144</v>
      </c>
      <c r="M5" s="1643"/>
      <c r="N5" s="1643"/>
      <c r="O5" s="1643"/>
      <c r="P5" s="1643"/>
      <c r="Q5" s="1643"/>
      <c r="R5" s="1643"/>
      <c r="S5" s="1643"/>
      <c r="T5" s="1643"/>
      <c r="U5" s="1643"/>
      <c r="V5" s="1643"/>
      <c r="W5" s="1643"/>
      <c r="X5" s="1643"/>
      <c r="Y5" s="1643"/>
      <c r="Z5" s="1643"/>
      <c r="AA5" s="1643"/>
      <c r="AB5" s="1643"/>
      <c r="AC5" s="461"/>
    </row>
    <row r="6" spans="1:32" s="12" customFormat="1" ht="14.25" thickTop="1" thickBot="1" x14ac:dyDescent="0.25">
      <c r="A6" s="722" t="s">
        <v>702</v>
      </c>
      <c r="B6" s="473"/>
      <c r="C6" s="474"/>
      <c r="D6" s="475"/>
      <c r="E6" s="476">
        <f>SUM(E7:E15)</f>
        <v>0</v>
      </c>
      <c r="F6" s="477"/>
      <c r="G6" s="477"/>
      <c r="H6" s="478">
        <f>SUM(H7:H15)</f>
        <v>0</v>
      </c>
      <c r="I6" s="479">
        <f>SUM(I7:I15)</f>
        <v>0</v>
      </c>
      <c r="J6" s="693">
        <v>28</v>
      </c>
      <c r="K6" s="694">
        <v>29</v>
      </c>
      <c r="L6" s="693">
        <v>30</v>
      </c>
      <c r="M6" s="694">
        <v>31</v>
      </c>
      <c r="N6" s="694">
        <v>32</v>
      </c>
      <c r="O6" s="694">
        <v>33</v>
      </c>
      <c r="P6" s="694">
        <v>34</v>
      </c>
      <c r="Q6" s="694">
        <v>35</v>
      </c>
      <c r="R6" s="694">
        <v>36</v>
      </c>
      <c r="S6" s="694">
        <v>37</v>
      </c>
      <c r="T6" s="694">
        <v>38</v>
      </c>
      <c r="U6" s="694">
        <v>39</v>
      </c>
      <c r="V6" s="694">
        <v>40</v>
      </c>
      <c r="W6" s="694">
        <v>41</v>
      </c>
      <c r="X6" s="694">
        <v>42</v>
      </c>
      <c r="Y6" s="694">
        <v>43</v>
      </c>
      <c r="Z6" s="694">
        <v>44</v>
      </c>
      <c r="AA6" s="694">
        <v>45</v>
      </c>
      <c r="AB6" s="694">
        <v>46</v>
      </c>
      <c r="AC6" s="695">
        <v>47</v>
      </c>
      <c r="AD6" s="56"/>
    </row>
    <row r="7" spans="1:32" x14ac:dyDescent="0.2">
      <c r="A7" s="1266" t="s">
        <v>3</v>
      </c>
      <c r="B7" s="1293" t="s">
        <v>373</v>
      </c>
      <c r="C7" s="968" t="s">
        <v>851</v>
      </c>
      <c r="D7" s="481">
        <f>Прайс!$D$6</f>
        <v>2710</v>
      </c>
      <c r="E7" s="482">
        <f t="shared" ref="E7:E15" si="0">D7*I7</f>
        <v>0</v>
      </c>
      <c r="F7" s="483">
        <f>'Условия+Итоги'!$H$56</f>
        <v>0</v>
      </c>
      <c r="G7" s="481">
        <f>IF(I7=0,0,IF(ROUND(D7-D7*F7,0)=D7,0,ROUND(D7-D7*F7,0)))</f>
        <v>0</v>
      </c>
      <c r="H7" s="484">
        <f t="shared" ref="H7:H15" si="1">G7*I7</f>
        <v>0</v>
      </c>
      <c r="I7" s="776">
        <f>SUM(J7:W7)</f>
        <v>0</v>
      </c>
      <c r="J7" s="779"/>
      <c r="K7" s="769"/>
      <c r="L7" s="1426"/>
      <c r="M7" s="1426"/>
      <c r="N7" s="1426"/>
      <c r="O7" s="1426"/>
      <c r="P7" s="1426"/>
      <c r="Q7" s="1426"/>
      <c r="R7" s="1426"/>
      <c r="S7" s="1426"/>
      <c r="T7" s="1426"/>
      <c r="U7" s="1426"/>
      <c r="V7" s="1426"/>
      <c r="W7" s="1426"/>
      <c r="X7" s="769"/>
      <c r="Y7" s="769"/>
      <c r="Z7" s="769"/>
      <c r="AA7" s="769"/>
      <c r="AB7" s="769"/>
      <c r="AC7" s="780"/>
      <c r="AD7" s="591">
        <f>D7*I7</f>
        <v>0</v>
      </c>
      <c r="AE7" s="19">
        <v>6</v>
      </c>
      <c r="AF7" s="19">
        <v>5</v>
      </c>
    </row>
    <row r="8" spans="1:32" x14ac:dyDescent="0.2">
      <c r="A8" s="1272" t="s">
        <v>3</v>
      </c>
      <c r="B8" s="1301" t="s">
        <v>374</v>
      </c>
      <c r="C8" s="966" t="s">
        <v>851</v>
      </c>
      <c r="D8" s="234">
        <f>Прайс!$D$6</f>
        <v>2710</v>
      </c>
      <c r="E8" s="112">
        <f t="shared" ref="E8" si="2">D8*I8</f>
        <v>0</v>
      </c>
      <c r="F8" s="224">
        <f>'Условия+Итоги'!$H$56</f>
        <v>0</v>
      </c>
      <c r="G8" s="234">
        <f t="shared" ref="G8" si="3">IF(I8=0,0,IF(ROUND(D8-D8*F8,0)=D8,0,ROUND(D8-D8*F8,0)))</f>
        <v>0</v>
      </c>
      <c r="H8" s="233">
        <f t="shared" ref="H8" si="4">G8*I8</f>
        <v>0</v>
      </c>
      <c r="I8" s="829">
        <f>SUM(J8:W8)</f>
        <v>0</v>
      </c>
      <c r="J8" s="1462"/>
      <c r="K8" s="1074"/>
      <c r="L8" s="1429"/>
      <c r="M8" s="1429"/>
      <c r="N8" s="1429"/>
      <c r="O8" s="1429"/>
      <c r="P8" s="1429"/>
      <c r="Q8" s="1429"/>
      <c r="R8" s="1429"/>
      <c r="S8" s="1429"/>
      <c r="T8" s="1429"/>
      <c r="U8" s="1429"/>
      <c r="V8" s="1429"/>
      <c r="W8" s="1429"/>
      <c r="X8" s="1074"/>
      <c r="Y8" s="1074"/>
      <c r="Z8" s="1074"/>
      <c r="AA8" s="1074"/>
      <c r="AB8" s="1074"/>
      <c r="AC8" s="771"/>
      <c r="AD8" s="591">
        <f t="shared" ref="AD8" si="5">D8*I8</f>
        <v>0</v>
      </c>
      <c r="AE8" s="19">
        <v>12</v>
      </c>
      <c r="AF8" s="19">
        <v>10</v>
      </c>
    </row>
    <row r="9" spans="1:32" ht="13.5" thickBot="1" x14ac:dyDescent="0.25">
      <c r="A9" s="1267" t="s">
        <v>3</v>
      </c>
      <c r="B9" s="1445" t="s">
        <v>923</v>
      </c>
      <c r="C9" s="969" t="s">
        <v>851</v>
      </c>
      <c r="D9" s="311">
        <f>Прайс!$D$6</f>
        <v>2710</v>
      </c>
      <c r="E9" s="302">
        <f t="shared" si="0"/>
        <v>0</v>
      </c>
      <c r="F9" s="303">
        <f>'Условия+Итоги'!$H$56</f>
        <v>0</v>
      </c>
      <c r="G9" s="311">
        <f t="shared" ref="G9:G15" si="6">IF(I9=0,0,IF(ROUND(D9-D9*F9,0)=D9,0,ROUND(D9-D9*F9,0)))</f>
        <v>0</v>
      </c>
      <c r="H9" s="305">
        <f t="shared" si="1"/>
        <v>0</v>
      </c>
      <c r="I9" s="396">
        <f>SUM(J9:W9)</f>
        <v>0</v>
      </c>
      <c r="J9" s="781"/>
      <c r="K9" s="837"/>
      <c r="L9" s="1428"/>
      <c r="M9" s="1428"/>
      <c r="N9" s="1428"/>
      <c r="O9" s="1428"/>
      <c r="P9" s="1428"/>
      <c r="Q9" s="1428"/>
      <c r="R9" s="1428"/>
      <c r="S9" s="1428"/>
      <c r="T9" s="1428"/>
      <c r="U9" s="1428"/>
      <c r="V9" s="1428"/>
      <c r="W9" s="1428"/>
      <c r="X9" s="837"/>
      <c r="Y9" s="837"/>
      <c r="Z9" s="837"/>
      <c r="AA9" s="837"/>
      <c r="AB9" s="837"/>
      <c r="AC9" s="838"/>
      <c r="AD9" s="591">
        <f t="shared" ref="AD9:AD71" si="7">D9*I9</f>
        <v>0</v>
      </c>
      <c r="AE9" s="19">
        <v>18</v>
      </c>
      <c r="AF9" s="19">
        <v>15</v>
      </c>
    </row>
    <row r="10" spans="1:32" x14ac:dyDescent="0.2">
      <c r="A10" s="1269" t="s">
        <v>711</v>
      </c>
      <c r="B10" s="1296" t="s">
        <v>27</v>
      </c>
      <c r="C10" s="248" t="s">
        <v>5</v>
      </c>
      <c r="D10" s="252">
        <f>Прайс!$D$7</f>
        <v>2460</v>
      </c>
      <c r="E10" s="250">
        <f t="shared" si="0"/>
        <v>0</v>
      </c>
      <c r="F10" s="251">
        <f>'Условия+Итоги'!$H$56</f>
        <v>0</v>
      </c>
      <c r="G10" s="252">
        <f t="shared" si="6"/>
        <v>0</v>
      </c>
      <c r="H10" s="253">
        <f t="shared" si="1"/>
        <v>0</v>
      </c>
      <c r="I10" s="777">
        <f>SUM(L10:Q10)</f>
        <v>0</v>
      </c>
      <c r="J10" s="1463"/>
      <c r="K10" s="767"/>
      <c r="L10" s="1072"/>
      <c r="M10" s="1072"/>
      <c r="N10" s="1072"/>
      <c r="O10" s="1072"/>
      <c r="P10" s="1072"/>
      <c r="Q10" s="1072"/>
      <c r="R10" s="770"/>
      <c r="S10" s="767"/>
      <c r="T10" s="767"/>
      <c r="U10" s="767"/>
      <c r="V10" s="767"/>
      <c r="W10" s="767"/>
      <c r="X10" s="767"/>
      <c r="Y10" s="767"/>
      <c r="Z10" s="767"/>
      <c r="AA10" s="767"/>
      <c r="AB10" s="767"/>
      <c r="AC10" s="836"/>
      <c r="AD10" s="591">
        <f t="shared" si="7"/>
        <v>0</v>
      </c>
      <c r="AE10" s="19">
        <v>24</v>
      </c>
      <c r="AF10" s="19">
        <v>20</v>
      </c>
    </row>
    <row r="11" spans="1:32" ht="13.5" thickBot="1" x14ac:dyDescent="0.25">
      <c r="A11" s="1450" t="s">
        <v>711</v>
      </c>
      <c r="B11" s="1297" t="s">
        <v>375</v>
      </c>
      <c r="C11" s="486" t="s">
        <v>5</v>
      </c>
      <c r="D11" s="433">
        <f>Прайс!$D$7</f>
        <v>2460</v>
      </c>
      <c r="E11" s="297">
        <f t="shared" si="0"/>
        <v>0</v>
      </c>
      <c r="F11" s="298">
        <f>'Условия+Итоги'!$H$56</f>
        <v>0</v>
      </c>
      <c r="G11" s="433">
        <f t="shared" si="6"/>
        <v>0</v>
      </c>
      <c r="H11" s="300">
        <f t="shared" si="1"/>
        <v>0</v>
      </c>
      <c r="I11" s="778">
        <f>SUM(J11:Q11)</f>
        <v>0</v>
      </c>
      <c r="J11" s="1464"/>
      <c r="K11" s="768"/>
      <c r="L11" s="1451"/>
      <c r="M11" s="1451"/>
      <c r="N11" s="1451"/>
      <c r="O11" s="1451"/>
      <c r="P11" s="1451"/>
      <c r="Q11" s="1451"/>
      <c r="R11" s="772"/>
      <c r="S11" s="768"/>
      <c r="T11" s="768"/>
      <c r="U11" s="768"/>
      <c r="V11" s="768"/>
      <c r="W11" s="768"/>
      <c r="X11" s="768"/>
      <c r="Y11" s="768"/>
      <c r="Z11" s="768"/>
      <c r="AA11" s="768"/>
      <c r="AB11" s="768"/>
      <c r="AC11" s="773"/>
      <c r="AD11" s="591">
        <f t="shared" si="7"/>
        <v>0</v>
      </c>
      <c r="AE11" s="19">
        <v>30</v>
      </c>
      <c r="AF11" s="19">
        <v>25</v>
      </c>
    </row>
    <row r="12" spans="1:32" x14ac:dyDescent="0.2">
      <c r="A12" s="1268" t="s">
        <v>818</v>
      </c>
      <c r="B12" s="1295" t="s">
        <v>376</v>
      </c>
      <c r="C12" s="480" t="s">
        <v>372</v>
      </c>
      <c r="D12" s="481">
        <f>Прайс!$D$8</f>
        <v>2500</v>
      </c>
      <c r="E12" s="482">
        <f t="shared" si="0"/>
        <v>0</v>
      </c>
      <c r="F12" s="483">
        <f>'Условия+Итоги'!$H$56</f>
        <v>0</v>
      </c>
      <c r="G12" s="481">
        <f t="shared" si="6"/>
        <v>0</v>
      </c>
      <c r="H12" s="484">
        <f>G12*I12</f>
        <v>0</v>
      </c>
      <c r="I12" s="776">
        <f>SUM(R12:AC12)</f>
        <v>0</v>
      </c>
      <c r="J12" s="779"/>
      <c r="K12" s="769"/>
      <c r="L12" s="1446"/>
      <c r="M12" s="769"/>
      <c r="N12" s="769"/>
      <c r="O12" s="769"/>
      <c r="P12" s="769"/>
      <c r="Q12" s="780"/>
      <c r="R12" s="1432"/>
      <c r="S12" s="1432"/>
      <c r="T12" s="1426"/>
      <c r="U12" s="1426"/>
      <c r="V12" s="1426"/>
      <c r="W12" s="1426"/>
      <c r="X12" s="1426"/>
      <c r="Y12" s="1426"/>
      <c r="Z12" s="1426"/>
      <c r="AA12" s="1426"/>
      <c r="AB12" s="1426"/>
      <c r="AC12" s="1427"/>
      <c r="AD12" s="591">
        <f t="shared" si="7"/>
        <v>0</v>
      </c>
      <c r="AE12" s="19">
        <v>36</v>
      </c>
      <c r="AF12" s="19">
        <v>30</v>
      </c>
    </row>
    <row r="13" spans="1:32" ht="13.5" thickBot="1" x14ac:dyDescent="0.25">
      <c r="A13" s="1460" t="s">
        <v>818</v>
      </c>
      <c r="B13" s="1461" t="s">
        <v>377</v>
      </c>
      <c r="C13" s="307" t="s">
        <v>372</v>
      </c>
      <c r="D13" s="311">
        <f>Прайс!$D$8</f>
        <v>2500</v>
      </c>
      <c r="E13" s="302">
        <f t="shared" si="0"/>
        <v>0</v>
      </c>
      <c r="F13" s="1456">
        <f>'Условия+Итоги'!$H$56</f>
        <v>0</v>
      </c>
      <c r="G13" s="304">
        <f t="shared" ref="G13" si="8">IF(I13=0,0,IF(ROUND(D13-D13*F13,0)=D13,0,ROUND(D13-D13*F13,0)))</f>
        <v>0</v>
      </c>
      <c r="H13" s="1457">
        <f t="shared" ref="H13" si="9">G13*I13</f>
        <v>0</v>
      </c>
      <c r="I13" s="1458">
        <f>SUM(R13:AC13)</f>
        <v>0</v>
      </c>
      <c r="J13" s="781"/>
      <c r="K13" s="837"/>
      <c r="L13" s="1447"/>
      <c r="M13" s="837"/>
      <c r="N13" s="837"/>
      <c r="O13" s="837"/>
      <c r="P13" s="837"/>
      <c r="Q13" s="838"/>
      <c r="R13" s="1433"/>
      <c r="S13" s="1433"/>
      <c r="T13" s="705"/>
      <c r="U13" s="705"/>
      <c r="V13" s="705"/>
      <c r="W13" s="705"/>
      <c r="X13" s="705"/>
      <c r="Y13" s="705"/>
      <c r="Z13" s="705"/>
      <c r="AA13" s="705"/>
      <c r="AB13" s="705"/>
      <c r="AC13" s="1465"/>
      <c r="AD13" s="591">
        <f t="shared" si="7"/>
        <v>0</v>
      </c>
      <c r="AE13" s="19">
        <v>42</v>
      </c>
      <c r="AF13" s="19">
        <v>35</v>
      </c>
    </row>
    <row r="14" spans="1:32" ht="13.5" thickBot="1" x14ac:dyDescent="0.25">
      <c r="A14" s="1452" t="s">
        <v>846</v>
      </c>
      <c r="B14" s="1453" t="s">
        <v>149</v>
      </c>
      <c r="C14" s="1454" t="s">
        <v>372</v>
      </c>
      <c r="D14" s="304">
        <f>Прайс!$D$9</f>
        <v>2795</v>
      </c>
      <c r="E14" s="1455">
        <f t="shared" si="0"/>
        <v>0</v>
      </c>
      <c r="F14" s="1456">
        <f>'Условия+Итоги'!$H$56</f>
        <v>0</v>
      </c>
      <c r="G14" s="304">
        <f t="shared" si="6"/>
        <v>0</v>
      </c>
      <c r="H14" s="1457">
        <f t="shared" si="1"/>
        <v>0</v>
      </c>
      <c r="I14" s="1458">
        <f>SUM(L14:AC14)</f>
        <v>0</v>
      </c>
      <c r="J14" s="1463"/>
      <c r="K14" s="767"/>
      <c r="L14" s="1459"/>
      <c r="M14" s="713"/>
      <c r="N14" s="713"/>
      <c r="O14" s="713"/>
      <c r="P14" s="713"/>
      <c r="Q14" s="713"/>
      <c r="R14" s="710"/>
      <c r="S14" s="710"/>
      <c r="T14" s="710"/>
      <c r="U14" s="710"/>
      <c r="V14" s="710"/>
      <c r="W14" s="710"/>
      <c r="X14" s="710"/>
      <c r="Y14" s="710"/>
      <c r="Z14" s="710"/>
      <c r="AA14" s="710"/>
      <c r="AB14" s="710"/>
      <c r="AC14" s="720"/>
      <c r="AD14" s="591">
        <f t="shared" si="7"/>
        <v>0</v>
      </c>
      <c r="AE14" s="19">
        <v>48</v>
      </c>
      <c r="AF14" s="19">
        <v>40</v>
      </c>
    </row>
    <row r="15" spans="1:32" ht="13.5" thickBot="1" x14ac:dyDescent="0.25">
      <c r="A15" s="1267" t="s">
        <v>6</v>
      </c>
      <c r="B15" s="1294" t="s">
        <v>375</v>
      </c>
      <c r="C15" s="307" t="s">
        <v>372</v>
      </c>
      <c r="D15" s="311">
        <f>Прайс!$D$11</f>
        <v>2520</v>
      </c>
      <c r="E15" s="302">
        <f t="shared" si="0"/>
        <v>0</v>
      </c>
      <c r="F15" s="303">
        <f>'Условия+Итоги'!$H$56</f>
        <v>0</v>
      </c>
      <c r="G15" s="304">
        <f t="shared" si="6"/>
        <v>0</v>
      </c>
      <c r="H15" s="305">
        <f t="shared" si="1"/>
        <v>0</v>
      </c>
      <c r="I15" s="396">
        <f>SUM(L15:AC15)</f>
        <v>0</v>
      </c>
      <c r="J15" s="781"/>
      <c r="K15" s="837"/>
      <c r="L15" s="1433"/>
      <c r="M15" s="1428"/>
      <c r="N15" s="1428"/>
      <c r="O15" s="1428"/>
      <c r="P15" s="1428"/>
      <c r="Q15" s="1428"/>
      <c r="R15" s="1428"/>
      <c r="S15" s="1428"/>
      <c r="T15" s="1428"/>
      <c r="U15" s="1428"/>
      <c r="V15" s="1428"/>
      <c r="W15" s="1428"/>
      <c r="X15" s="1428"/>
      <c r="Y15" s="1428"/>
      <c r="Z15" s="1428"/>
      <c r="AA15" s="1428"/>
      <c r="AB15" s="1428"/>
      <c r="AC15" s="1431"/>
      <c r="AD15" s="591">
        <f t="shared" si="7"/>
        <v>0</v>
      </c>
      <c r="AE15" s="19">
        <v>54</v>
      </c>
      <c r="AF15" s="19">
        <v>45</v>
      </c>
    </row>
    <row r="16" spans="1:32" ht="13.5" thickBot="1" x14ac:dyDescent="0.25">
      <c r="A16" s="887" t="s">
        <v>924</v>
      </c>
      <c r="B16" s="1099"/>
      <c r="C16" s="889"/>
      <c r="D16" s="505"/>
      <c r="E16" s="890">
        <f>SUM(E17:E28)</f>
        <v>0</v>
      </c>
      <c r="F16" s="1100"/>
      <c r="G16" s="1100"/>
      <c r="H16" s="893">
        <f>SUM(H17:H28)</f>
        <v>0</v>
      </c>
      <c r="I16" s="1101">
        <f>SUM(I17:I28)</f>
        <v>0</v>
      </c>
      <c r="J16" s="775">
        <v>28</v>
      </c>
      <c r="K16" s="775">
        <v>29</v>
      </c>
      <c r="L16" s="774">
        <v>30</v>
      </c>
      <c r="M16" s="775">
        <v>31</v>
      </c>
      <c r="N16" s="775">
        <v>32</v>
      </c>
      <c r="O16" s="775">
        <v>33</v>
      </c>
      <c r="P16" s="775">
        <v>34</v>
      </c>
      <c r="Q16" s="775">
        <v>35</v>
      </c>
      <c r="R16" s="775">
        <v>36</v>
      </c>
      <c r="S16" s="775">
        <v>37</v>
      </c>
      <c r="T16" s="775">
        <v>38</v>
      </c>
      <c r="U16" s="775">
        <v>39</v>
      </c>
      <c r="V16" s="775">
        <v>40</v>
      </c>
      <c r="W16" s="775">
        <v>41</v>
      </c>
      <c r="X16" s="775">
        <v>42</v>
      </c>
      <c r="Y16" s="775">
        <v>43</v>
      </c>
      <c r="Z16" s="775">
        <v>44</v>
      </c>
      <c r="AA16" s="775">
        <v>45</v>
      </c>
      <c r="AB16" s="775">
        <v>46</v>
      </c>
      <c r="AC16" s="774">
        <v>47</v>
      </c>
      <c r="AD16" s="591">
        <f t="shared" si="7"/>
        <v>0</v>
      </c>
      <c r="AE16" s="19">
        <v>60</v>
      </c>
      <c r="AF16" s="19">
        <v>50</v>
      </c>
    </row>
    <row r="17" spans="1:32" ht="13.5" thickBot="1" x14ac:dyDescent="0.25">
      <c r="A17" s="1275" t="s">
        <v>512</v>
      </c>
      <c r="B17" s="1440" t="s">
        <v>617</v>
      </c>
      <c r="C17" s="895" t="s">
        <v>378</v>
      </c>
      <c r="D17" s="896">
        <f>Прайс!$D$14</f>
        <v>4240</v>
      </c>
      <c r="E17" s="897">
        <f t="shared" ref="E17:E21" si="10">D17*I17</f>
        <v>0</v>
      </c>
      <c r="F17" s="898">
        <f>'Условия+Итоги'!$H$56</f>
        <v>0</v>
      </c>
      <c r="G17" s="896">
        <f t="shared" ref="G17:G28" si="11">IF(I17=0,0,IF(ROUND(D17-D17*F17,0)=D17,0,ROUND(D17-D17*F17,0)))</f>
        <v>0</v>
      </c>
      <c r="H17" s="899">
        <f t="shared" ref="H17:H20" si="12">G17*I17</f>
        <v>0</v>
      </c>
      <c r="I17" s="1441">
        <f>SUM(S17:AC17)</f>
        <v>0</v>
      </c>
      <c r="J17" s="1442"/>
      <c r="K17" s="1443"/>
      <c r="L17" s="1443"/>
      <c r="M17" s="1443"/>
      <c r="N17" s="1443"/>
      <c r="O17" s="1443"/>
      <c r="P17" s="1443"/>
      <c r="Q17" s="1443"/>
      <c r="R17" s="1443"/>
      <c r="S17" s="718"/>
      <c r="T17" s="718"/>
      <c r="U17" s="718"/>
      <c r="V17" s="718"/>
      <c r="W17" s="718"/>
      <c r="X17" s="718"/>
      <c r="Y17" s="718"/>
      <c r="Z17" s="718"/>
      <c r="AA17" s="718"/>
      <c r="AB17" s="718"/>
      <c r="AC17" s="1444"/>
      <c r="AD17" s="591">
        <f t="shared" si="7"/>
        <v>0</v>
      </c>
      <c r="AE17" s="19">
        <v>66</v>
      </c>
      <c r="AF17" s="19">
        <v>55</v>
      </c>
    </row>
    <row r="18" spans="1:32" s="12" customFormat="1" x14ac:dyDescent="0.2">
      <c r="A18" s="1266" t="s">
        <v>31</v>
      </c>
      <c r="B18" s="1286" t="s">
        <v>373</v>
      </c>
      <c r="C18" s="968" t="s">
        <v>795</v>
      </c>
      <c r="D18" s="481">
        <f>Прайс!$D$16</f>
        <v>3240</v>
      </c>
      <c r="E18" s="482">
        <f t="shared" si="10"/>
        <v>0</v>
      </c>
      <c r="F18" s="483">
        <f>'Условия+Итоги'!$H$56</f>
        <v>0</v>
      </c>
      <c r="G18" s="481">
        <f t="shared" si="11"/>
        <v>0</v>
      </c>
      <c r="H18" s="484">
        <f t="shared" si="12"/>
        <v>0</v>
      </c>
      <c r="I18" s="776">
        <f>SUM(J18:W18)</f>
        <v>0</v>
      </c>
      <c r="J18" s="696"/>
      <c r="K18" s="1426"/>
      <c r="L18" s="1426"/>
      <c r="M18" s="1426"/>
      <c r="N18" s="1426"/>
      <c r="O18" s="1426"/>
      <c r="P18" s="1426"/>
      <c r="Q18" s="1426"/>
      <c r="R18" s="1426"/>
      <c r="S18" s="1426"/>
      <c r="T18" s="1426"/>
      <c r="U18" s="1426"/>
      <c r="V18" s="1426"/>
      <c r="W18" s="1427"/>
      <c r="X18" s="949"/>
      <c r="Y18" s="944"/>
      <c r="Z18" s="944"/>
      <c r="AA18" s="944"/>
      <c r="AB18" s="944"/>
      <c r="AC18" s="1105"/>
      <c r="AD18" s="591">
        <f t="shared" si="7"/>
        <v>0</v>
      </c>
      <c r="AE18" s="19">
        <v>72</v>
      </c>
      <c r="AF18" s="19">
        <v>60</v>
      </c>
    </row>
    <row r="19" spans="1:32" x14ac:dyDescent="0.2">
      <c r="A19" s="1272" t="s">
        <v>31</v>
      </c>
      <c r="B19" s="1290" t="s">
        <v>374</v>
      </c>
      <c r="C19" s="966" t="s">
        <v>795</v>
      </c>
      <c r="D19" s="234">
        <f>Прайс!$D$16</f>
        <v>3240</v>
      </c>
      <c r="E19" s="112">
        <f t="shared" si="10"/>
        <v>0</v>
      </c>
      <c r="F19" s="224">
        <f>'Условия+Итоги'!$H$56</f>
        <v>0</v>
      </c>
      <c r="G19" s="234">
        <f t="shared" si="11"/>
        <v>0</v>
      </c>
      <c r="H19" s="233">
        <f t="shared" si="12"/>
        <v>0</v>
      </c>
      <c r="I19" s="829">
        <f>SUM(J19:W19)</f>
        <v>0</v>
      </c>
      <c r="J19" s="719"/>
      <c r="K19" s="1429"/>
      <c r="L19" s="1429"/>
      <c r="M19" s="1429"/>
      <c r="N19" s="1429"/>
      <c r="O19" s="1429"/>
      <c r="P19" s="1429"/>
      <c r="Q19" s="1429"/>
      <c r="R19" s="1429"/>
      <c r="S19" s="1429"/>
      <c r="T19" s="1429"/>
      <c r="U19" s="1429"/>
      <c r="V19" s="1429"/>
      <c r="W19" s="1430"/>
      <c r="X19" s="949"/>
      <c r="Y19" s="944"/>
      <c r="Z19" s="944"/>
      <c r="AA19" s="944"/>
      <c r="AB19" s="944"/>
      <c r="AC19" s="1105"/>
      <c r="AD19" s="591">
        <f t="shared" si="7"/>
        <v>0</v>
      </c>
      <c r="AE19" s="19">
        <v>78</v>
      </c>
      <c r="AF19" s="19">
        <v>65</v>
      </c>
    </row>
    <row r="20" spans="1:32" ht="13.5" thickBot="1" x14ac:dyDescent="0.25">
      <c r="A20" s="1267" t="s">
        <v>31</v>
      </c>
      <c r="B20" s="1445" t="s">
        <v>923</v>
      </c>
      <c r="C20" s="969" t="s">
        <v>795</v>
      </c>
      <c r="D20" s="311">
        <f>Прайс!D16</f>
        <v>3240</v>
      </c>
      <c r="E20" s="302">
        <f t="shared" si="10"/>
        <v>0</v>
      </c>
      <c r="F20" s="303">
        <f>'Условия+Итоги'!$H$56</f>
        <v>0</v>
      </c>
      <c r="G20" s="311">
        <f t="shared" si="11"/>
        <v>0</v>
      </c>
      <c r="H20" s="305">
        <f t="shared" si="12"/>
        <v>0</v>
      </c>
      <c r="I20" s="396">
        <f>SUM(J20:W20)</f>
        <v>0</v>
      </c>
      <c r="J20" s="699"/>
      <c r="K20" s="1428"/>
      <c r="L20" s="1428"/>
      <c r="M20" s="1428"/>
      <c r="N20" s="1428"/>
      <c r="O20" s="1428"/>
      <c r="P20" s="1428"/>
      <c r="Q20" s="1428"/>
      <c r="R20" s="1428"/>
      <c r="S20" s="1428"/>
      <c r="T20" s="1428"/>
      <c r="U20" s="1428"/>
      <c r="V20" s="1428"/>
      <c r="W20" s="1431"/>
      <c r="X20" s="1073"/>
      <c r="Y20" s="1074"/>
      <c r="Z20" s="1074"/>
      <c r="AA20" s="1074"/>
      <c r="AB20" s="1074"/>
      <c r="AC20" s="771"/>
      <c r="AD20" s="591">
        <f t="shared" ref="AD20" si="13">D20*I20</f>
        <v>0</v>
      </c>
      <c r="AE20" s="19">
        <v>84</v>
      </c>
      <c r="AF20" s="19">
        <v>70</v>
      </c>
    </row>
    <row r="21" spans="1:32" x14ac:dyDescent="0.2">
      <c r="A21" s="1271" t="s">
        <v>11</v>
      </c>
      <c r="B21" s="1289" t="s">
        <v>375</v>
      </c>
      <c r="C21" s="254" t="s">
        <v>379</v>
      </c>
      <c r="D21" s="252">
        <f>Прайс!$D$17</f>
        <v>3600</v>
      </c>
      <c r="E21" s="250">
        <f t="shared" si="10"/>
        <v>0</v>
      </c>
      <c r="F21" s="251">
        <f>'Условия+Итоги'!$H$56</f>
        <v>0</v>
      </c>
      <c r="G21" s="252">
        <f t="shared" si="11"/>
        <v>0</v>
      </c>
      <c r="H21" s="253">
        <f t="shared" ref="H21:H27" si="14">G21*I21</f>
        <v>0</v>
      </c>
      <c r="I21" s="777">
        <f>SUM(O21:AB21)</f>
        <v>0</v>
      </c>
      <c r="J21" s="1167"/>
      <c r="K21" s="702"/>
      <c r="L21" s="702"/>
      <c r="M21" s="702"/>
      <c r="N21" s="702"/>
      <c r="O21" s="704"/>
      <c r="P21" s="704"/>
      <c r="Q21" s="704"/>
      <c r="R21" s="704"/>
      <c r="S21" s="704"/>
      <c r="T21" s="704"/>
      <c r="U21" s="704"/>
      <c r="V21" s="704"/>
      <c r="W21" s="704"/>
      <c r="X21" s="704"/>
      <c r="Y21" s="704"/>
      <c r="Z21" s="704"/>
      <c r="AA21" s="704"/>
      <c r="AB21" s="704"/>
      <c r="AC21" s="588"/>
      <c r="AD21" s="591">
        <f t="shared" si="7"/>
        <v>0</v>
      </c>
      <c r="AE21" s="19">
        <v>90</v>
      </c>
      <c r="AF21" s="19">
        <v>75</v>
      </c>
    </row>
    <row r="22" spans="1:32" x14ac:dyDescent="0.2">
      <c r="A22" s="1272" t="s">
        <v>11</v>
      </c>
      <c r="B22" s="1290" t="s">
        <v>27</v>
      </c>
      <c r="C22" s="132" t="s">
        <v>379</v>
      </c>
      <c r="D22" s="252">
        <f>Прайс!$D$17</f>
        <v>3600</v>
      </c>
      <c r="E22" s="112">
        <f t="shared" ref="E22:E27" si="15">D22*I22</f>
        <v>0</v>
      </c>
      <c r="F22" s="224">
        <f>'Условия+Итоги'!$H$56</f>
        <v>0</v>
      </c>
      <c r="G22" s="252">
        <f t="shared" si="11"/>
        <v>0</v>
      </c>
      <c r="H22" s="233">
        <f t="shared" si="14"/>
        <v>0</v>
      </c>
      <c r="I22" s="829">
        <f>SUM(O22:AB22)</f>
        <v>0</v>
      </c>
      <c r="J22" s="1108"/>
      <c r="K22" s="944"/>
      <c r="L22" s="944"/>
      <c r="M22" s="944"/>
      <c r="N22" s="944"/>
      <c r="O22" s="1429"/>
      <c r="P22" s="1429"/>
      <c r="Q22" s="1429"/>
      <c r="R22" s="1429"/>
      <c r="S22" s="1429"/>
      <c r="T22" s="1429"/>
      <c r="U22" s="1429"/>
      <c r="V22" s="1429"/>
      <c r="W22" s="1429"/>
      <c r="X22" s="1429"/>
      <c r="Y22" s="1429"/>
      <c r="Z22" s="1429"/>
      <c r="AA22" s="1429"/>
      <c r="AB22" s="1429"/>
      <c r="AC22" s="1430"/>
      <c r="AD22" s="591">
        <f t="shared" si="7"/>
        <v>0</v>
      </c>
      <c r="AE22" s="19">
        <v>96</v>
      </c>
      <c r="AF22" s="19">
        <v>80</v>
      </c>
    </row>
    <row r="23" spans="1:32" ht="13.5" thickBot="1" x14ac:dyDescent="0.25">
      <c r="A23" s="1273" t="s">
        <v>12</v>
      </c>
      <c r="B23" s="1291" t="s">
        <v>21</v>
      </c>
      <c r="C23" s="308" t="s">
        <v>10</v>
      </c>
      <c r="D23" s="299">
        <f>Прайс!$D$18</f>
        <v>3600</v>
      </c>
      <c r="E23" s="297">
        <f t="shared" si="15"/>
        <v>0</v>
      </c>
      <c r="F23" s="298">
        <f>'Условия+Итоги'!$H$56</f>
        <v>0</v>
      </c>
      <c r="G23" s="299">
        <f t="shared" si="11"/>
        <v>0</v>
      </c>
      <c r="H23" s="300">
        <f t="shared" si="14"/>
        <v>0</v>
      </c>
      <c r="I23" s="778">
        <f t="shared" ref="I23:I33" si="16">SUM(O23:AC23)</f>
        <v>0</v>
      </c>
      <c r="J23" s="1168"/>
      <c r="K23" s="701"/>
      <c r="L23" s="701"/>
      <c r="M23" s="701"/>
      <c r="N23" s="701"/>
      <c r="O23" s="1103"/>
      <c r="P23" s="1103"/>
      <c r="Q23" s="1103"/>
      <c r="R23" s="1103"/>
      <c r="S23" s="1103"/>
      <c r="T23" s="1103"/>
      <c r="U23" s="1103"/>
      <c r="V23" s="1103"/>
      <c r="W23" s="1103"/>
      <c r="X23" s="1103"/>
      <c r="Y23" s="701"/>
      <c r="Z23" s="701"/>
      <c r="AA23" s="701"/>
      <c r="AB23" s="701"/>
      <c r="AC23" s="1166"/>
      <c r="AD23" s="591">
        <f t="shared" si="7"/>
        <v>0</v>
      </c>
      <c r="AE23" s="19">
        <v>102</v>
      </c>
      <c r="AF23" s="19">
        <v>85</v>
      </c>
    </row>
    <row r="24" spans="1:32" x14ac:dyDescent="0.2">
      <c r="A24" s="1266" t="s">
        <v>8</v>
      </c>
      <c r="B24" s="1286" t="s">
        <v>21</v>
      </c>
      <c r="C24" s="493" t="s">
        <v>379</v>
      </c>
      <c r="D24" s="481">
        <f>Прайс!$D$19</f>
        <v>2695</v>
      </c>
      <c r="E24" s="482">
        <f t="shared" si="15"/>
        <v>0</v>
      </c>
      <c r="F24" s="483">
        <f>'Условия+Итоги'!$H$56</f>
        <v>0</v>
      </c>
      <c r="G24" s="481">
        <f t="shared" si="11"/>
        <v>0</v>
      </c>
      <c r="H24" s="484">
        <f t="shared" si="14"/>
        <v>0</v>
      </c>
      <c r="I24" s="776">
        <f>SUM(O24:AC24)</f>
        <v>0</v>
      </c>
      <c r="J24" s="1107"/>
      <c r="K24" s="698"/>
      <c r="L24" s="698"/>
      <c r="M24" s="698"/>
      <c r="N24" s="698"/>
      <c r="O24" s="1426"/>
      <c r="P24" s="1426"/>
      <c r="Q24" s="1426"/>
      <c r="R24" s="1426"/>
      <c r="S24" s="1426"/>
      <c r="T24" s="1426"/>
      <c r="U24" s="1426"/>
      <c r="V24" s="1426"/>
      <c r="W24" s="1426"/>
      <c r="X24" s="1426"/>
      <c r="Y24" s="1426"/>
      <c r="Z24" s="1426"/>
      <c r="AA24" s="1426"/>
      <c r="AB24" s="1426"/>
      <c r="AC24" s="1427"/>
      <c r="AD24" s="591">
        <f t="shared" si="7"/>
        <v>0</v>
      </c>
      <c r="AE24" s="19">
        <v>108</v>
      </c>
      <c r="AF24" s="19">
        <v>90</v>
      </c>
    </row>
    <row r="25" spans="1:32" x14ac:dyDescent="0.2">
      <c r="A25" s="1272" t="s">
        <v>8</v>
      </c>
      <c r="B25" s="1290" t="s">
        <v>27</v>
      </c>
      <c r="C25" s="132" t="s">
        <v>379</v>
      </c>
      <c r="D25" s="252">
        <f>Прайс!$D$19</f>
        <v>2695</v>
      </c>
      <c r="E25" s="112">
        <f t="shared" si="15"/>
        <v>0</v>
      </c>
      <c r="F25" s="224">
        <f>'Условия+Итоги'!$H$56</f>
        <v>0</v>
      </c>
      <c r="G25" s="252">
        <f t="shared" si="11"/>
        <v>0</v>
      </c>
      <c r="H25" s="233">
        <f t="shared" si="14"/>
        <v>0</v>
      </c>
      <c r="I25" s="829">
        <f>SUM(O25:AC25)</f>
        <v>0</v>
      </c>
      <c r="J25" s="1108"/>
      <c r="K25" s="944"/>
      <c r="L25" s="944"/>
      <c r="M25" s="944"/>
      <c r="N25" s="944"/>
      <c r="O25" s="1429"/>
      <c r="P25" s="1429"/>
      <c r="Q25" s="1429"/>
      <c r="R25" s="1429"/>
      <c r="S25" s="1429"/>
      <c r="T25" s="1429"/>
      <c r="U25" s="1429"/>
      <c r="V25" s="1429"/>
      <c r="W25" s="1429"/>
      <c r="X25" s="1429"/>
      <c r="Y25" s="1429"/>
      <c r="Z25" s="1429"/>
      <c r="AA25" s="1429"/>
      <c r="AB25" s="1429"/>
      <c r="AC25" s="1430"/>
      <c r="AD25" s="591">
        <f t="shared" si="7"/>
        <v>0</v>
      </c>
      <c r="AE25" s="19">
        <v>114</v>
      </c>
      <c r="AF25" s="19">
        <v>95</v>
      </c>
    </row>
    <row r="26" spans="1:32" x14ac:dyDescent="0.2">
      <c r="A26" s="1272" t="s">
        <v>8</v>
      </c>
      <c r="B26" s="1290" t="s">
        <v>375</v>
      </c>
      <c r="C26" s="966" t="s">
        <v>412</v>
      </c>
      <c r="D26" s="252">
        <f>Прайс!$D$19</f>
        <v>2695</v>
      </c>
      <c r="E26" s="112">
        <f t="shared" si="15"/>
        <v>0</v>
      </c>
      <c r="F26" s="224">
        <f>'Условия+Итоги'!$H$56</f>
        <v>0</v>
      </c>
      <c r="G26" s="252">
        <f t="shared" si="11"/>
        <v>0</v>
      </c>
      <c r="H26" s="233">
        <f t="shared" si="14"/>
        <v>0</v>
      </c>
      <c r="I26" s="829">
        <f>SUM(L26:AC26)</f>
        <v>0</v>
      </c>
      <c r="J26" s="1108"/>
      <c r="K26" s="944"/>
      <c r="L26" s="1429"/>
      <c r="M26" s="1429"/>
      <c r="N26" s="1429"/>
      <c r="O26" s="1429"/>
      <c r="P26" s="1429"/>
      <c r="Q26" s="1429"/>
      <c r="R26" s="1429"/>
      <c r="S26" s="1429"/>
      <c r="T26" s="1429"/>
      <c r="U26" s="1429"/>
      <c r="V26" s="1429"/>
      <c r="W26" s="1429"/>
      <c r="X26" s="1429"/>
      <c r="Y26" s="1429"/>
      <c r="Z26" s="1429"/>
      <c r="AA26" s="1429"/>
      <c r="AB26" s="1429"/>
      <c r="AC26" s="1430"/>
      <c r="AD26" s="591">
        <f t="shared" si="7"/>
        <v>0</v>
      </c>
      <c r="AE26" s="19">
        <v>120</v>
      </c>
      <c r="AF26" s="19">
        <v>100</v>
      </c>
    </row>
    <row r="27" spans="1:32" ht="13.5" thickBot="1" x14ac:dyDescent="0.25">
      <c r="A27" s="1267" t="s">
        <v>9</v>
      </c>
      <c r="B27" s="1287" t="s">
        <v>617</v>
      </c>
      <c r="C27" s="301" t="s">
        <v>10</v>
      </c>
      <c r="D27" s="304">
        <f>Прайс!$D$20</f>
        <v>2695</v>
      </c>
      <c r="E27" s="302">
        <f t="shared" si="15"/>
        <v>0</v>
      </c>
      <c r="F27" s="303">
        <f>'Условия+Итоги'!$H$56</f>
        <v>0</v>
      </c>
      <c r="G27" s="304">
        <f t="shared" si="11"/>
        <v>0</v>
      </c>
      <c r="H27" s="305">
        <f t="shared" si="14"/>
        <v>0</v>
      </c>
      <c r="I27" s="396">
        <f t="shared" si="16"/>
        <v>0</v>
      </c>
      <c r="J27" s="1109"/>
      <c r="K27" s="703"/>
      <c r="L27" s="703"/>
      <c r="M27" s="703"/>
      <c r="N27" s="703"/>
      <c r="O27" s="1428"/>
      <c r="P27" s="1428"/>
      <c r="Q27" s="1428"/>
      <c r="R27" s="1428"/>
      <c r="S27" s="1428"/>
      <c r="T27" s="1428"/>
      <c r="U27" s="1428"/>
      <c r="V27" s="1428"/>
      <c r="W27" s="1428"/>
      <c r="X27" s="1428"/>
      <c r="Y27" s="703"/>
      <c r="Z27" s="703"/>
      <c r="AA27" s="703"/>
      <c r="AB27" s="703"/>
      <c r="AC27" s="1106"/>
      <c r="AD27" s="591">
        <f t="shared" si="7"/>
        <v>0</v>
      </c>
      <c r="AE27" s="19">
        <v>126</v>
      </c>
      <c r="AF27" s="19">
        <v>105</v>
      </c>
    </row>
    <row r="28" spans="1:32" ht="13.5" thickBot="1" x14ac:dyDescent="0.25">
      <c r="A28" s="1270" t="s">
        <v>331</v>
      </c>
      <c r="B28" s="1288" t="s">
        <v>149</v>
      </c>
      <c r="C28" s="489" t="s">
        <v>379</v>
      </c>
      <c r="D28" s="299">
        <f>Прайс!$D$21</f>
        <v>3440</v>
      </c>
      <c r="E28" s="490">
        <f>D28*I28</f>
        <v>0</v>
      </c>
      <c r="F28" s="491">
        <f>'Условия+Итоги'!$H$56</f>
        <v>0</v>
      </c>
      <c r="G28" s="299">
        <f t="shared" si="11"/>
        <v>0</v>
      </c>
      <c r="H28" s="492">
        <f>G28*I28</f>
        <v>0</v>
      </c>
      <c r="I28" s="828">
        <f t="shared" si="16"/>
        <v>0</v>
      </c>
      <c r="J28" s="1260"/>
      <c r="K28" s="712"/>
      <c r="L28" s="712"/>
      <c r="M28" s="712"/>
      <c r="N28" s="712"/>
      <c r="O28" s="713"/>
      <c r="P28" s="713"/>
      <c r="Q28" s="713"/>
      <c r="R28" s="713"/>
      <c r="S28" s="713"/>
      <c r="T28" s="713"/>
      <c r="U28" s="713"/>
      <c r="V28" s="713"/>
      <c r="W28" s="713"/>
      <c r="X28" s="713"/>
      <c r="Y28" s="713"/>
      <c r="Z28" s="713"/>
      <c r="AA28" s="713"/>
      <c r="AB28" s="713"/>
      <c r="AC28" s="1199"/>
      <c r="AD28" s="591">
        <f t="shared" si="7"/>
        <v>0</v>
      </c>
      <c r="AE28" s="19">
        <v>132</v>
      </c>
      <c r="AF28" s="19">
        <v>110</v>
      </c>
    </row>
    <row r="29" spans="1:32" ht="13.5" thickBot="1" x14ac:dyDescent="0.25">
      <c r="A29" s="887" t="s">
        <v>925</v>
      </c>
      <c r="B29" s="1099"/>
      <c r="C29" s="889"/>
      <c r="D29" s="505"/>
      <c r="E29" s="890">
        <f>SUM(E30:E43)</f>
        <v>0</v>
      </c>
      <c r="F29" s="1100"/>
      <c r="G29" s="1100"/>
      <c r="H29" s="893">
        <f>SUM(H30:H43)</f>
        <v>0</v>
      </c>
      <c r="I29" s="1101">
        <f>SUM(I30:I43)</f>
        <v>0</v>
      </c>
      <c r="J29" s="706">
        <v>28</v>
      </c>
      <c r="K29" s="706">
        <v>29</v>
      </c>
      <c r="L29" s="706">
        <v>30</v>
      </c>
      <c r="M29" s="706">
        <v>31</v>
      </c>
      <c r="N29" s="706">
        <v>32</v>
      </c>
      <c r="O29" s="706">
        <v>33</v>
      </c>
      <c r="P29" s="706">
        <v>34</v>
      </c>
      <c r="Q29" s="706">
        <v>35</v>
      </c>
      <c r="R29" s="706">
        <v>36</v>
      </c>
      <c r="S29" s="706">
        <v>37</v>
      </c>
      <c r="T29" s="706">
        <v>38</v>
      </c>
      <c r="U29" s="706">
        <v>39</v>
      </c>
      <c r="V29" s="706">
        <v>40</v>
      </c>
      <c r="W29" s="706">
        <v>41</v>
      </c>
      <c r="X29" s="706">
        <v>42</v>
      </c>
      <c r="Y29" s="706">
        <v>43</v>
      </c>
      <c r="Z29" s="706">
        <v>44</v>
      </c>
      <c r="AA29" s="706">
        <v>45</v>
      </c>
      <c r="AB29" s="706">
        <v>46</v>
      </c>
      <c r="AC29" s="706">
        <v>47</v>
      </c>
      <c r="AD29" s="591">
        <f t="shared" si="7"/>
        <v>0</v>
      </c>
      <c r="AE29" s="19">
        <v>138</v>
      </c>
      <c r="AF29" s="19">
        <v>115</v>
      </c>
    </row>
    <row r="30" spans="1:32" ht="13.5" thickBot="1" x14ac:dyDescent="0.25">
      <c r="A30" s="1307" t="str">
        <f>Прайс!A24</f>
        <v>SPINE Concept Skate 496 (SNS)**</v>
      </c>
      <c r="B30" s="968" t="s">
        <v>843</v>
      </c>
      <c r="C30" s="493" t="s">
        <v>896</v>
      </c>
      <c r="D30" s="481">
        <f>Прайс!D24</f>
        <v>9300</v>
      </c>
      <c r="E30" s="482">
        <f>D30*I30</f>
        <v>0</v>
      </c>
      <c r="F30" s="483">
        <f>'Условия+Итоги'!$H$56</f>
        <v>0</v>
      </c>
      <c r="G30" s="481">
        <f>IF(I30=0,0,IF(ROUND(D30-D30*F30,0)=D30,0,ROUND(D30-D30*F30,0)))</f>
        <v>0</v>
      </c>
      <c r="H30" s="484">
        <f>G30*I30</f>
        <v>0</v>
      </c>
      <c r="I30" s="776">
        <f>SUM(S30:W30)</f>
        <v>0</v>
      </c>
      <c r="J30" s="1107"/>
      <c r="K30" s="698"/>
      <c r="L30" s="698"/>
      <c r="M30" s="698"/>
      <c r="N30" s="698"/>
      <c r="O30" s="698"/>
      <c r="P30" s="698"/>
      <c r="Q30" s="698"/>
      <c r="R30" s="698"/>
      <c r="S30" s="1426"/>
      <c r="T30" s="1426"/>
      <c r="U30" s="1426"/>
      <c r="V30" s="1426"/>
      <c r="W30" s="1426"/>
      <c r="X30" s="698"/>
      <c r="Y30" s="698"/>
      <c r="Z30" s="698"/>
      <c r="AA30" s="698"/>
      <c r="AB30" s="698"/>
      <c r="AC30" s="1104"/>
      <c r="AD30" s="591">
        <f t="shared" si="7"/>
        <v>0</v>
      </c>
      <c r="AE30" s="19">
        <v>144</v>
      </c>
      <c r="AF30" s="19">
        <v>120</v>
      </c>
    </row>
    <row r="31" spans="1:32" x14ac:dyDescent="0.2">
      <c r="A31" s="1308" t="s">
        <v>824</v>
      </c>
      <c r="B31" s="966" t="s">
        <v>843</v>
      </c>
      <c r="C31" s="132" t="s">
        <v>591</v>
      </c>
      <c r="D31" s="234">
        <v>6950</v>
      </c>
      <c r="E31" s="112">
        <v>0</v>
      </c>
      <c r="F31" s="224">
        <f>'Условия+Итоги'!$H$56</f>
        <v>0</v>
      </c>
      <c r="G31" s="252">
        <v>0</v>
      </c>
      <c r="H31" s="233">
        <v>0</v>
      </c>
      <c r="I31" s="829">
        <f>SUM(S31:AB31)</f>
        <v>0</v>
      </c>
      <c r="J31" s="1108"/>
      <c r="K31" s="944"/>
      <c r="L31" s="944"/>
      <c r="M31" s="944"/>
      <c r="N31" s="944"/>
      <c r="O31" s="944"/>
      <c r="P31" s="944"/>
      <c r="Q31" s="944"/>
      <c r="R31" s="944"/>
      <c r="S31" s="1429"/>
      <c r="T31" s="1429"/>
      <c r="U31" s="944"/>
      <c r="V31" s="944"/>
      <c r="W31" s="944"/>
      <c r="X31" s="1429"/>
      <c r="Y31" s="944"/>
      <c r="Z31" s="1429"/>
      <c r="AA31" s="698"/>
      <c r="AB31" s="698"/>
      <c r="AC31" s="1105"/>
      <c r="AD31" s="591">
        <f t="shared" si="7"/>
        <v>0</v>
      </c>
      <c r="AE31" s="19">
        <v>150</v>
      </c>
      <c r="AF31" s="19">
        <v>125</v>
      </c>
    </row>
    <row r="32" spans="1:32" s="12" customFormat="1" ht="13.5" thickBot="1" x14ac:dyDescent="0.25">
      <c r="A32" s="1274" t="str">
        <f>Прайс!A25</f>
        <v xml:space="preserve">МJS-1000  Polaris **
</v>
      </c>
      <c r="B32" s="966" t="s">
        <v>843</v>
      </c>
      <c r="C32" s="301" t="s">
        <v>20</v>
      </c>
      <c r="D32" s="311">
        <f>Прайс!$D$25</f>
        <v>7730</v>
      </c>
      <c r="E32" s="302">
        <f>D32*I32</f>
        <v>0</v>
      </c>
      <c r="F32" s="303">
        <f>'Условия+Итоги'!$H$56</f>
        <v>0</v>
      </c>
      <c r="G32" s="304">
        <f>IF(I32=0,0,IF(ROUND(D32-D32*F32,0)=D32,0,ROUND(D32-D32*F32,0)))</f>
        <v>0</v>
      </c>
      <c r="H32" s="305">
        <f t="shared" ref="H32:H43" si="17">G32*I32</f>
        <v>0</v>
      </c>
      <c r="I32" s="396">
        <f>T32+W32+Y32+Z32+AB32</f>
        <v>0</v>
      </c>
      <c r="J32" s="1109"/>
      <c r="K32" s="703"/>
      <c r="L32" s="703"/>
      <c r="M32" s="703"/>
      <c r="N32" s="703"/>
      <c r="O32" s="703"/>
      <c r="P32" s="703"/>
      <c r="Q32" s="703"/>
      <c r="R32" s="703"/>
      <c r="S32" s="1428"/>
      <c r="T32" s="1428"/>
      <c r="U32" s="1428"/>
      <c r="V32" s="703"/>
      <c r="W32" s="1428"/>
      <c r="X32" s="1428"/>
      <c r="Y32" s="703"/>
      <c r="Z32" s="1428"/>
      <c r="AA32" s="703"/>
      <c r="AB32" s="1428"/>
      <c r="AC32" s="1106"/>
      <c r="AD32" s="591">
        <f t="shared" si="7"/>
        <v>0</v>
      </c>
      <c r="AE32" s="19">
        <v>156</v>
      </c>
      <c r="AF32" s="19">
        <v>130</v>
      </c>
    </row>
    <row r="33" spans="1:32" ht="13.5" thickBot="1" x14ac:dyDescent="0.25">
      <c r="A33" s="1270" t="s">
        <v>19</v>
      </c>
      <c r="B33" s="1299" t="s">
        <v>617</v>
      </c>
      <c r="C33" s="489" t="s">
        <v>378</v>
      </c>
      <c r="D33" s="299">
        <f>Прайс!$D$26</f>
        <v>4240</v>
      </c>
      <c r="E33" s="490">
        <f t="shared" ref="E33:E43" si="18">D33*I33</f>
        <v>0</v>
      </c>
      <c r="F33" s="491">
        <f>'Условия+Итоги'!$H$56</f>
        <v>0</v>
      </c>
      <c r="G33" s="299">
        <f t="shared" ref="G33:G43" si="19">IF(I33=0,0,IF(ROUND(D33-D33*F33,0)=D33,0,ROUND(D33-D33*F33,0)))</f>
        <v>0</v>
      </c>
      <c r="H33" s="492">
        <f t="shared" si="17"/>
        <v>0</v>
      </c>
      <c r="I33" s="828">
        <f t="shared" si="16"/>
        <v>0</v>
      </c>
      <c r="J33" s="1163"/>
      <c r="K33" s="1102"/>
      <c r="L33" s="1102"/>
      <c r="M33" s="1102"/>
      <c r="N33" s="1102"/>
      <c r="O33" s="1102"/>
      <c r="P33" s="1102"/>
      <c r="Q33" s="1102"/>
      <c r="R33" s="1102"/>
      <c r="S33" s="1103"/>
      <c r="T33" s="1103"/>
      <c r="U33" s="1103"/>
      <c r="V33" s="1103"/>
      <c r="W33" s="1103"/>
      <c r="X33" s="1103"/>
      <c r="Y33" s="1103"/>
      <c r="Z33" s="1103"/>
      <c r="AA33" s="1103"/>
      <c r="AB33" s="1103"/>
      <c r="AC33" s="1164"/>
      <c r="AD33" s="591">
        <f t="shared" si="7"/>
        <v>0</v>
      </c>
      <c r="AE33" s="19">
        <v>162</v>
      </c>
      <c r="AF33" s="19">
        <v>135</v>
      </c>
    </row>
    <row r="34" spans="1:32" x14ac:dyDescent="0.2">
      <c r="A34" s="1266" t="s">
        <v>13</v>
      </c>
      <c r="B34" s="1293" t="s">
        <v>373</v>
      </c>
      <c r="C34" s="487" t="s">
        <v>795</v>
      </c>
      <c r="D34" s="481">
        <f>Прайс!$D$28</f>
        <v>3240</v>
      </c>
      <c r="E34" s="482">
        <f t="shared" si="18"/>
        <v>0</v>
      </c>
      <c r="F34" s="483">
        <f>'Условия+Итоги'!$H$56</f>
        <v>0</v>
      </c>
      <c r="G34" s="481">
        <f t="shared" si="19"/>
        <v>0</v>
      </c>
      <c r="H34" s="484">
        <f t="shared" si="17"/>
        <v>0</v>
      </c>
      <c r="I34" s="776">
        <f>SUM(J34:W34)</f>
        <v>0</v>
      </c>
      <c r="J34" s="696"/>
      <c r="K34" s="1426"/>
      <c r="L34" s="1426"/>
      <c r="M34" s="1426"/>
      <c r="N34" s="1426"/>
      <c r="O34" s="1426"/>
      <c r="P34" s="1426"/>
      <c r="Q34" s="1426"/>
      <c r="R34" s="1426"/>
      <c r="S34" s="1426"/>
      <c r="T34" s="1426"/>
      <c r="U34" s="1426"/>
      <c r="V34" s="1426"/>
      <c r="W34" s="1427"/>
      <c r="X34" s="1158"/>
      <c r="Y34" s="698"/>
      <c r="Z34" s="698"/>
      <c r="AA34" s="698"/>
      <c r="AB34" s="698"/>
      <c r="AC34" s="1104"/>
      <c r="AD34" s="591">
        <f t="shared" si="7"/>
        <v>0</v>
      </c>
      <c r="AE34" s="19">
        <v>168</v>
      </c>
      <c r="AF34" s="19">
        <v>140</v>
      </c>
    </row>
    <row r="35" spans="1:32" x14ac:dyDescent="0.2">
      <c r="A35" s="1272" t="s">
        <v>13</v>
      </c>
      <c r="B35" s="1301" t="s">
        <v>374</v>
      </c>
      <c r="C35" s="1449" t="s">
        <v>795</v>
      </c>
      <c r="D35" s="234">
        <f>Прайс!$D$28</f>
        <v>3240</v>
      </c>
      <c r="E35" s="112">
        <f t="shared" si="18"/>
        <v>0</v>
      </c>
      <c r="F35" s="224">
        <f>'Условия+Итоги'!$H$56</f>
        <v>0</v>
      </c>
      <c r="G35" s="234">
        <f t="shared" si="19"/>
        <v>0</v>
      </c>
      <c r="H35" s="233">
        <f t="shared" si="17"/>
        <v>0</v>
      </c>
      <c r="I35" s="829">
        <f>SUM(J35:W35)</f>
        <v>0</v>
      </c>
      <c r="J35" s="719"/>
      <c r="K35" s="1429"/>
      <c r="L35" s="1429"/>
      <c r="M35" s="1429"/>
      <c r="N35" s="1429"/>
      <c r="O35" s="1429"/>
      <c r="P35" s="1429"/>
      <c r="Q35" s="1429"/>
      <c r="R35" s="1429"/>
      <c r="S35" s="1429"/>
      <c r="T35" s="1429"/>
      <c r="U35" s="1429"/>
      <c r="V35" s="1429"/>
      <c r="W35" s="1430"/>
      <c r="X35" s="1448"/>
      <c r="Y35" s="701"/>
      <c r="Z35" s="701"/>
      <c r="AA35" s="701"/>
      <c r="AB35" s="701"/>
      <c r="AC35" s="1166"/>
      <c r="AD35" s="591">
        <f t="shared" si="7"/>
        <v>0</v>
      </c>
      <c r="AE35" s="19">
        <v>174</v>
      </c>
      <c r="AF35" s="19">
        <v>145</v>
      </c>
    </row>
    <row r="36" spans="1:32" ht="13.5" thickBot="1" x14ac:dyDescent="0.25">
      <c r="A36" s="1267" t="s">
        <v>13</v>
      </c>
      <c r="B36" s="1445" t="s">
        <v>923</v>
      </c>
      <c r="C36" s="488" t="s">
        <v>795</v>
      </c>
      <c r="D36" s="311">
        <f>Прайс!D28</f>
        <v>3240</v>
      </c>
      <c r="E36" s="302">
        <f t="shared" si="18"/>
        <v>0</v>
      </c>
      <c r="F36" s="303">
        <f>'Условия+Итоги'!$H$56</f>
        <v>0</v>
      </c>
      <c r="G36" s="311">
        <f t="shared" si="19"/>
        <v>0</v>
      </c>
      <c r="H36" s="305">
        <f t="shared" si="17"/>
        <v>0</v>
      </c>
      <c r="I36" s="396">
        <f>SUM(J36:W36)</f>
        <v>0</v>
      </c>
      <c r="J36" s="699"/>
      <c r="K36" s="1428"/>
      <c r="L36" s="1428"/>
      <c r="M36" s="1428"/>
      <c r="N36" s="1428"/>
      <c r="O36" s="1428"/>
      <c r="P36" s="1428"/>
      <c r="Q36" s="1428"/>
      <c r="R36" s="1428"/>
      <c r="S36" s="1428"/>
      <c r="T36" s="1428"/>
      <c r="U36" s="1428"/>
      <c r="V36" s="1428"/>
      <c r="W36" s="1431"/>
      <c r="X36" s="1073"/>
      <c r="Y36" s="1074"/>
      <c r="Z36" s="1074"/>
      <c r="AA36" s="1074"/>
      <c r="AB36" s="1074"/>
      <c r="AC36" s="771"/>
      <c r="AD36" s="591">
        <f t="shared" si="7"/>
        <v>0</v>
      </c>
      <c r="AE36" s="19">
        <v>180</v>
      </c>
      <c r="AF36" s="19">
        <v>150</v>
      </c>
    </row>
    <row r="37" spans="1:32" x14ac:dyDescent="0.2">
      <c r="A37" s="1271" t="s">
        <v>17</v>
      </c>
      <c r="B37" s="1300" t="s">
        <v>375</v>
      </c>
      <c r="C37" s="254" t="s">
        <v>379</v>
      </c>
      <c r="D37" s="252">
        <f>Прайс!$D$29</f>
        <v>3600</v>
      </c>
      <c r="E37" s="250">
        <f t="shared" si="18"/>
        <v>0</v>
      </c>
      <c r="F37" s="251">
        <f>'Условия+Итоги'!$H$56</f>
        <v>0</v>
      </c>
      <c r="G37" s="252">
        <f t="shared" si="19"/>
        <v>0</v>
      </c>
      <c r="H37" s="253">
        <f t="shared" si="17"/>
        <v>0</v>
      </c>
      <c r="I37" s="777">
        <f>SUM(J37:AC37)</f>
        <v>0</v>
      </c>
      <c r="J37" s="1167"/>
      <c r="K37" s="702"/>
      <c r="L37" s="702"/>
      <c r="M37" s="702"/>
      <c r="N37" s="702"/>
      <c r="O37" s="704"/>
      <c r="P37" s="704"/>
      <c r="Q37" s="704"/>
      <c r="R37" s="704"/>
      <c r="S37" s="704"/>
      <c r="T37" s="704"/>
      <c r="U37" s="704"/>
      <c r="V37" s="704"/>
      <c r="W37" s="704"/>
      <c r="X37" s="1426"/>
      <c r="Y37" s="1426"/>
      <c r="Z37" s="1426"/>
      <c r="AA37" s="1426"/>
      <c r="AB37" s="1426"/>
      <c r="AC37" s="1427"/>
      <c r="AD37" s="19"/>
      <c r="AE37" s="19">
        <v>186</v>
      </c>
      <c r="AF37" s="19">
        <v>155</v>
      </c>
    </row>
    <row r="38" spans="1:32" ht="13.5" thickBot="1" x14ac:dyDescent="0.25">
      <c r="A38" s="1273" t="s">
        <v>18</v>
      </c>
      <c r="B38" s="1302" t="s">
        <v>21</v>
      </c>
      <c r="C38" s="308" t="s">
        <v>10</v>
      </c>
      <c r="D38" s="433">
        <f>Прайс!$D$30</f>
        <v>3600</v>
      </c>
      <c r="E38" s="297">
        <f t="shared" si="18"/>
        <v>0</v>
      </c>
      <c r="F38" s="298">
        <f>'Условия+Итоги'!$H$56</f>
        <v>0</v>
      </c>
      <c r="G38" s="299">
        <f t="shared" si="19"/>
        <v>0</v>
      </c>
      <c r="H38" s="300">
        <f t="shared" si="17"/>
        <v>0</v>
      </c>
      <c r="I38" s="778">
        <f>SUM(J38:X38)</f>
        <v>0</v>
      </c>
      <c r="J38" s="1109"/>
      <c r="K38" s="703"/>
      <c r="L38" s="703"/>
      <c r="M38" s="703"/>
      <c r="N38" s="703"/>
      <c r="O38" s="1428"/>
      <c r="P38" s="1428"/>
      <c r="Q38" s="1428"/>
      <c r="R38" s="1428"/>
      <c r="S38" s="1428"/>
      <c r="T38" s="1428"/>
      <c r="U38" s="1428"/>
      <c r="V38" s="1428"/>
      <c r="W38" s="1428"/>
      <c r="X38" s="1428"/>
      <c r="Y38" s="703"/>
      <c r="Z38" s="703"/>
      <c r="AA38" s="703"/>
      <c r="AB38" s="703"/>
      <c r="AC38" s="1106"/>
      <c r="AD38" s="591">
        <f t="shared" si="7"/>
        <v>0</v>
      </c>
      <c r="AE38" s="19">
        <v>192</v>
      </c>
      <c r="AF38" s="19">
        <v>160</v>
      </c>
    </row>
    <row r="39" spans="1:32" x14ac:dyDescent="0.2">
      <c r="A39" s="1266" t="s">
        <v>15</v>
      </c>
      <c r="B39" s="1293" t="s">
        <v>21</v>
      </c>
      <c r="C39" s="493" t="s">
        <v>379</v>
      </c>
      <c r="D39" s="481">
        <f>Прайс!$D$31</f>
        <v>2695</v>
      </c>
      <c r="E39" s="482">
        <f t="shared" si="18"/>
        <v>0</v>
      </c>
      <c r="F39" s="483">
        <f>'Условия+Итоги'!$H$56</f>
        <v>0</v>
      </c>
      <c r="G39" s="481">
        <f t="shared" si="19"/>
        <v>0</v>
      </c>
      <c r="H39" s="484">
        <f t="shared" si="17"/>
        <v>0</v>
      </c>
      <c r="I39" s="776">
        <f>SUM(J39:AC39)</f>
        <v>0</v>
      </c>
      <c r="J39" s="1167"/>
      <c r="K39" s="702"/>
      <c r="L39" s="702"/>
      <c r="M39" s="702"/>
      <c r="N39" s="702"/>
      <c r="O39" s="704"/>
      <c r="P39" s="704"/>
      <c r="Q39" s="704"/>
      <c r="R39" s="704"/>
      <c r="S39" s="704"/>
      <c r="T39" s="704"/>
      <c r="U39" s="704"/>
      <c r="V39" s="704"/>
      <c r="W39" s="704"/>
      <c r="X39" s="704"/>
      <c r="Y39" s="704"/>
      <c r="Z39" s="704"/>
      <c r="AA39" s="704"/>
      <c r="AB39" s="704"/>
      <c r="AC39" s="588"/>
      <c r="AD39" s="591">
        <f t="shared" si="7"/>
        <v>0</v>
      </c>
      <c r="AE39" s="19">
        <v>198</v>
      </c>
      <c r="AF39" s="19">
        <v>165</v>
      </c>
    </row>
    <row r="40" spans="1:32" ht="13.5" thickBot="1" x14ac:dyDescent="0.25">
      <c r="A40" s="1272" t="s">
        <v>15</v>
      </c>
      <c r="B40" s="1301" t="s">
        <v>27</v>
      </c>
      <c r="C40" s="132" t="s">
        <v>379</v>
      </c>
      <c r="D40" s="234">
        <f>Прайс!$D$31</f>
        <v>2695</v>
      </c>
      <c r="E40" s="112">
        <f t="shared" si="18"/>
        <v>0</v>
      </c>
      <c r="F40" s="224">
        <f>'Условия+Итоги'!$H$56</f>
        <v>0</v>
      </c>
      <c r="G40" s="252">
        <f t="shared" si="19"/>
        <v>0</v>
      </c>
      <c r="H40" s="233">
        <f t="shared" si="17"/>
        <v>0</v>
      </c>
      <c r="I40" s="829">
        <f>SUM(J40:AC40)</f>
        <v>0</v>
      </c>
      <c r="J40" s="1108"/>
      <c r="K40" s="944"/>
      <c r="L40" s="944"/>
      <c r="M40" s="944"/>
      <c r="N40" s="944"/>
      <c r="O40" s="1429"/>
      <c r="P40" s="1429"/>
      <c r="Q40" s="1429"/>
      <c r="R40" s="1429"/>
      <c r="S40" s="1429"/>
      <c r="T40" s="1429"/>
      <c r="U40" s="1429"/>
      <c r="V40" s="1429"/>
      <c r="W40" s="1429"/>
      <c r="X40" s="1429"/>
      <c r="Y40" s="1429"/>
      <c r="Z40" s="1429"/>
      <c r="AA40" s="1429"/>
      <c r="AB40" s="1429"/>
      <c r="AC40" s="1430"/>
      <c r="AD40" s="591">
        <f t="shared" si="7"/>
        <v>0</v>
      </c>
      <c r="AE40" s="19">
        <v>204</v>
      </c>
      <c r="AF40" s="19">
        <v>170</v>
      </c>
    </row>
    <row r="41" spans="1:32" x14ac:dyDescent="0.2">
      <c r="A41" s="1272" t="s">
        <v>15</v>
      </c>
      <c r="B41" s="1301" t="s">
        <v>375</v>
      </c>
      <c r="C41" s="967" t="s">
        <v>412</v>
      </c>
      <c r="D41" s="234">
        <f>Прайс!$D$31</f>
        <v>2695</v>
      </c>
      <c r="E41" s="112">
        <f>D41*I41</f>
        <v>0</v>
      </c>
      <c r="F41" s="224">
        <f>'Условия+Итоги'!$H$56</f>
        <v>0</v>
      </c>
      <c r="G41" s="252">
        <f>IF(I41=0,0,IF(ROUND(D41-D41*F41,0)=D41,0,ROUND(D41-D41*F41,0)))</f>
        <v>0</v>
      </c>
      <c r="H41" s="233">
        <f>G41*I41</f>
        <v>0</v>
      </c>
      <c r="I41" s="829">
        <f>SUM(J41:AC41)</f>
        <v>0</v>
      </c>
      <c r="J41" s="1108"/>
      <c r="K41" s="944"/>
      <c r="L41" s="1426"/>
      <c r="M41" s="1426"/>
      <c r="N41" s="1426"/>
      <c r="O41" s="1429"/>
      <c r="P41" s="1429"/>
      <c r="Q41" s="1429"/>
      <c r="R41" s="1429"/>
      <c r="S41" s="1429"/>
      <c r="T41" s="1429"/>
      <c r="U41" s="1429"/>
      <c r="V41" s="1429"/>
      <c r="W41" s="1429"/>
      <c r="X41" s="1429"/>
      <c r="Y41" s="1429"/>
      <c r="Z41" s="1429"/>
      <c r="AA41" s="1429"/>
      <c r="AB41" s="1429"/>
      <c r="AC41" s="1430"/>
      <c r="AD41" s="591">
        <f t="shared" si="7"/>
        <v>0</v>
      </c>
      <c r="AE41" s="19">
        <v>210</v>
      </c>
      <c r="AF41" s="19">
        <v>175</v>
      </c>
    </row>
    <row r="42" spans="1:32" ht="13.5" thickBot="1" x14ac:dyDescent="0.25">
      <c r="A42" s="1273" t="s">
        <v>16</v>
      </c>
      <c r="B42" s="1302" t="s">
        <v>617</v>
      </c>
      <c r="C42" s="308" t="s">
        <v>10</v>
      </c>
      <c r="D42" s="433">
        <f>Прайс!$D$32</f>
        <v>2695</v>
      </c>
      <c r="E42" s="297">
        <f t="shared" si="18"/>
        <v>0</v>
      </c>
      <c r="F42" s="298">
        <f>'Условия+Итоги'!$H$56</f>
        <v>0</v>
      </c>
      <c r="G42" s="299">
        <f t="shared" si="19"/>
        <v>0</v>
      </c>
      <c r="H42" s="300">
        <f t="shared" si="17"/>
        <v>0</v>
      </c>
      <c r="I42" s="778">
        <f>SUM(J42:X42)</f>
        <v>0</v>
      </c>
      <c r="J42" s="1168"/>
      <c r="K42" s="701"/>
      <c r="L42" s="701"/>
      <c r="M42" s="701"/>
      <c r="N42" s="701"/>
      <c r="O42" s="705"/>
      <c r="P42" s="705"/>
      <c r="Q42" s="705"/>
      <c r="R42" s="705"/>
      <c r="S42" s="705"/>
      <c r="T42" s="705"/>
      <c r="U42" s="705"/>
      <c r="V42" s="705"/>
      <c r="W42" s="705"/>
      <c r="X42" s="705"/>
      <c r="Y42" s="701"/>
      <c r="Z42" s="701"/>
      <c r="AA42" s="701"/>
      <c r="AB42" s="701"/>
      <c r="AC42" s="1166"/>
      <c r="AD42" s="591">
        <f t="shared" si="7"/>
        <v>0</v>
      </c>
      <c r="AE42" s="19">
        <v>216</v>
      </c>
      <c r="AF42" s="19">
        <v>180</v>
      </c>
    </row>
    <row r="43" spans="1:32" ht="13.5" thickBot="1" x14ac:dyDescent="0.25">
      <c r="A43" s="494" t="s">
        <v>330</v>
      </c>
      <c r="B43" s="1298" t="s">
        <v>149</v>
      </c>
      <c r="C43" s="526" t="s">
        <v>379</v>
      </c>
      <c r="D43" s="495">
        <f>Прайс!$D$33</f>
        <v>3440</v>
      </c>
      <c r="E43" s="496">
        <f t="shared" si="18"/>
        <v>0</v>
      </c>
      <c r="F43" s="497">
        <f>'Условия+Итоги'!$H$56</f>
        <v>0</v>
      </c>
      <c r="G43" s="495">
        <f t="shared" si="19"/>
        <v>0</v>
      </c>
      <c r="H43" s="498">
        <f t="shared" si="17"/>
        <v>0</v>
      </c>
      <c r="I43" s="984">
        <f>SUM(O43:AC43)</f>
        <v>0</v>
      </c>
      <c r="J43" s="1165"/>
      <c r="K43" s="711"/>
      <c r="L43" s="711"/>
      <c r="M43" s="711"/>
      <c r="N43" s="711"/>
      <c r="O43" s="710"/>
      <c r="P43" s="710"/>
      <c r="Q43" s="710"/>
      <c r="R43" s="710"/>
      <c r="S43" s="710"/>
      <c r="T43" s="710"/>
      <c r="U43" s="710"/>
      <c r="V43" s="710"/>
      <c r="W43" s="710"/>
      <c r="X43" s="710"/>
      <c r="Y43" s="710"/>
      <c r="Z43" s="710"/>
      <c r="AA43" s="710"/>
      <c r="AB43" s="710"/>
      <c r="AC43" s="720"/>
      <c r="AD43" s="591">
        <f t="shared" si="7"/>
        <v>0</v>
      </c>
      <c r="AE43" s="19">
        <v>222</v>
      </c>
      <c r="AF43" s="19">
        <v>185</v>
      </c>
    </row>
    <row r="44" spans="1:32" ht="13.5" thickBot="1" x14ac:dyDescent="0.25">
      <c r="A44" s="592"/>
      <c r="B44" s="1292"/>
      <c r="C44" s="593"/>
      <c r="D44" s="594"/>
      <c r="E44" s="595"/>
      <c r="F44" s="596"/>
      <c r="G44" s="594"/>
      <c r="H44" s="597"/>
      <c r="I44" s="589"/>
      <c r="J44" s="589"/>
      <c r="K44" s="589"/>
      <c r="L44" s="589"/>
      <c r="M44" s="589"/>
      <c r="N44" s="589"/>
      <c r="O44" s="589"/>
      <c r="P44" s="589"/>
      <c r="Q44" s="589"/>
      <c r="R44" s="589"/>
      <c r="S44" s="589"/>
      <c r="T44" s="589"/>
      <c r="U44" s="589"/>
      <c r="V44" s="589"/>
      <c r="W44" s="589"/>
      <c r="X44" s="589"/>
      <c r="Y44" s="589"/>
      <c r="Z44" s="589"/>
      <c r="AA44" s="589"/>
      <c r="AB44" s="589"/>
      <c r="AC44" s="589"/>
      <c r="AD44" s="591">
        <f t="shared" si="7"/>
        <v>0</v>
      </c>
      <c r="AE44" s="19">
        <v>228</v>
      </c>
      <c r="AF44" s="19">
        <v>190</v>
      </c>
    </row>
    <row r="45" spans="1:32" ht="13.5" thickBot="1" x14ac:dyDescent="0.25">
      <c r="A45" s="887" t="s">
        <v>380</v>
      </c>
      <c r="B45" s="888"/>
      <c r="C45" s="889"/>
      <c r="D45" s="505"/>
      <c r="E45" s="890">
        <f>SUM(E46:E50)</f>
        <v>0</v>
      </c>
      <c r="F45" s="891"/>
      <c r="G45" s="892"/>
      <c r="H45" s="893">
        <f>SUM(H46:H50)</f>
        <v>0</v>
      </c>
      <c r="I45" s="894">
        <f>SUM(I46:I50)</f>
        <v>0</v>
      </c>
      <c r="J45" s="839">
        <v>30</v>
      </c>
      <c r="K45" s="943">
        <v>31</v>
      </c>
      <c r="L45" s="943">
        <v>32</v>
      </c>
      <c r="M45" s="943">
        <v>33</v>
      </c>
      <c r="N45" s="943">
        <v>34</v>
      </c>
      <c r="O45" s="943">
        <v>35</v>
      </c>
      <c r="P45" s="943">
        <v>36</v>
      </c>
      <c r="Q45" s="943">
        <v>37</v>
      </c>
      <c r="R45" s="943">
        <v>38</v>
      </c>
      <c r="S45" s="943">
        <v>39</v>
      </c>
      <c r="T45" s="943">
        <v>40</v>
      </c>
      <c r="U45" s="715">
        <v>41</v>
      </c>
      <c r="V45" s="721">
        <v>42</v>
      </c>
      <c r="Y45" s="717"/>
      <c r="Z45" s="717"/>
      <c r="AA45" s="717"/>
      <c r="AB45" s="134"/>
      <c r="AC45" s="134"/>
      <c r="AD45" s="591">
        <f t="shared" si="7"/>
        <v>0</v>
      </c>
      <c r="AE45" s="19">
        <v>234</v>
      </c>
      <c r="AF45" s="19">
        <v>195</v>
      </c>
    </row>
    <row r="46" spans="1:32" ht="13.5" thickBot="1" x14ac:dyDescent="0.25">
      <c r="A46" s="1275" t="s">
        <v>573</v>
      </c>
      <c r="B46" s="1303" t="s">
        <v>22</v>
      </c>
      <c r="C46" s="895" t="s">
        <v>23</v>
      </c>
      <c r="D46" s="896">
        <f>Прайс!D35</f>
        <v>4040</v>
      </c>
      <c r="E46" s="897">
        <f t="shared" ref="E46:E50" si="20">D46*I46</f>
        <v>0</v>
      </c>
      <c r="F46" s="898">
        <f>'Условия+Итоги'!$H$56</f>
        <v>0</v>
      </c>
      <c r="G46" s="896">
        <f t="shared" ref="G46:G50" si="21">IF(I46=0,0,IF(ROUND(D46-D46*F46,0)=D46,0,ROUND(D46-D46*F46,0)))</f>
        <v>0</v>
      </c>
      <c r="H46" s="899">
        <f t="shared" ref="H46:H50" si="22">G46*I46</f>
        <v>0</v>
      </c>
      <c r="I46" s="900">
        <f>SUM(J46:V46)</f>
        <v>0</v>
      </c>
      <c r="J46" s="709"/>
      <c r="K46" s="710"/>
      <c r="L46" s="710"/>
      <c r="M46" s="710"/>
      <c r="N46" s="710"/>
      <c r="O46" s="718"/>
      <c r="P46" s="718"/>
      <c r="Q46" s="718"/>
      <c r="R46" s="718"/>
      <c r="S46" s="718"/>
      <c r="T46" s="718"/>
      <c r="U46" s="718"/>
      <c r="V46" s="718"/>
      <c r="Y46" s="124"/>
      <c r="Z46" s="124"/>
      <c r="AA46" s="124"/>
      <c r="AB46" s="22"/>
      <c r="AC46" s="22"/>
      <c r="AD46" s="591">
        <f t="shared" si="7"/>
        <v>0</v>
      </c>
      <c r="AE46" s="19">
        <v>240</v>
      </c>
      <c r="AF46" s="19">
        <v>200</v>
      </c>
    </row>
    <row r="47" spans="1:32" s="12" customFormat="1" x14ac:dyDescent="0.2">
      <c r="A47" s="1266" t="s">
        <v>897</v>
      </c>
      <c r="B47" s="1304" t="s">
        <v>22</v>
      </c>
      <c r="C47" s="493" t="s">
        <v>23</v>
      </c>
      <c r="D47" s="481">
        <f>Прайс!D36</f>
        <v>4120</v>
      </c>
      <c r="E47" s="482">
        <f t="shared" si="20"/>
        <v>0</v>
      </c>
      <c r="F47" s="483">
        <f>'Условия+Итоги'!$H$56</f>
        <v>0</v>
      </c>
      <c r="G47" s="481">
        <f t="shared" si="21"/>
        <v>0</v>
      </c>
      <c r="H47" s="484">
        <f t="shared" si="22"/>
        <v>0</v>
      </c>
      <c r="I47" s="485">
        <f>SUM(J47:V47)</f>
        <v>0</v>
      </c>
      <c r="J47" s="697"/>
      <c r="K47" s="697"/>
      <c r="L47" s="697"/>
      <c r="M47" s="697"/>
      <c r="N47" s="980"/>
      <c r="O47" s="696"/>
      <c r="P47" s="697"/>
      <c r="Q47" s="697"/>
      <c r="R47" s="697"/>
      <c r="S47" s="697"/>
      <c r="T47" s="697"/>
      <c r="U47" s="697"/>
      <c r="V47" s="697"/>
      <c r="W47" s="19"/>
      <c r="X47" s="19"/>
      <c r="Y47" s="124"/>
      <c r="Z47" s="124"/>
      <c r="AA47" s="124"/>
      <c r="AB47" s="22"/>
      <c r="AC47" s="22"/>
      <c r="AD47" s="591">
        <f t="shared" si="7"/>
        <v>0</v>
      </c>
      <c r="AE47" s="19">
        <v>246</v>
      </c>
      <c r="AF47" s="19">
        <v>205</v>
      </c>
    </row>
    <row r="48" spans="1:32" x14ac:dyDescent="0.2">
      <c r="A48" s="1272" t="s">
        <v>898</v>
      </c>
      <c r="B48" s="1305" t="s">
        <v>624</v>
      </c>
      <c r="C48" s="132" t="s">
        <v>575</v>
      </c>
      <c r="D48" s="234">
        <f>Прайс!D37</f>
        <v>4220</v>
      </c>
      <c r="E48" s="112">
        <f t="shared" si="20"/>
        <v>0</v>
      </c>
      <c r="F48" s="224">
        <f>'Условия+Итоги'!$H$56</f>
        <v>0</v>
      </c>
      <c r="G48" s="252">
        <f t="shared" si="21"/>
        <v>0</v>
      </c>
      <c r="H48" s="233">
        <f t="shared" si="22"/>
        <v>0</v>
      </c>
      <c r="I48" s="111">
        <f>SUM(O48:V48)</f>
        <v>0</v>
      </c>
      <c r="J48" s="901"/>
      <c r="K48" s="901"/>
      <c r="L48" s="901"/>
      <c r="M48" s="901"/>
      <c r="N48" s="901"/>
      <c r="O48" s="719"/>
      <c r="P48" s="707"/>
      <c r="Q48" s="707"/>
      <c r="R48" s="707"/>
      <c r="S48" s="707"/>
      <c r="T48" s="707"/>
      <c r="U48" s="707"/>
      <c r="V48" s="707"/>
      <c r="Y48" s="124"/>
      <c r="Z48" s="124"/>
      <c r="AA48" s="124"/>
      <c r="AB48" s="22"/>
      <c r="AC48" s="22"/>
      <c r="AD48" s="591">
        <f t="shared" si="7"/>
        <v>0</v>
      </c>
      <c r="AE48" s="19">
        <v>252</v>
      </c>
      <c r="AF48" s="19">
        <v>210</v>
      </c>
    </row>
    <row r="49" spans="1:32" ht="13.5" thickBot="1" x14ac:dyDescent="0.25">
      <c r="A49" s="1267" t="s">
        <v>899</v>
      </c>
      <c r="B49" s="1306" t="s">
        <v>623</v>
      </c>
      <c r="C49" s="301" t="s">
        <v>575</v>
      </c>
      <c r="D49" s="311">
        <f>Прайс!D38</f>
        <v>4220</v>
      </c>
      <c r="E49" s="302">
        <f t="shared" si="20"/>
        <v>0</v>
      </c>
      <c r="F49" s="303">
        <f>'Условия+Итоги'!$H$56</f>
        <v>0</v>
      </c>
      <c r="G49" s="304">
        <f t="shared" si="21"/>
        <v>0</v>
      </c>
      <c r="H49" s="305">
        <f t="shared" si="22"/>
        <v>0</v>
      </c>
      <c r="I49" s="306">
        <f>SUM(O49:V49)</f>
        <v>0</v>
      </c>
      <c r="J49" s="902"/>
      <c r="K49" s="902"/>
      <c r="L49" s="902"/>
      <c r="M49" s="902"/>
      <c r="N49" s="902"/>
      <c r="O49" s="699"/>
      <c r="P49" s="700"/>
      <c r="Q49" s="700"/>
      <c r="R49" s="700"/>
      <c r="S49" s="700"/>
      <c r="T49" s="700"/>
      <c r="U49" s="700"/>
      <c r="V49" s="700"/>
      <c r="Y49" s="124"/>
      <c r="Z49" s="124"/>
      <c r="AA49" s="124"/>
      <c r="AB49" s="22"/>
      <c r="AC49" s="22"/>
      <c r="AD49" s="591">
        <f t="shared" si="7"/>
        <v>0</v>
      </c>
      <c r="AE49" s="19">
        <v>258</v>
      </c>
      <c r="AF49" s="19">
        <v>215</v>
      </c>
    </row>
    <row r="50" spans="1:32" ht="13.5" thickBot="1" x14ac:dyDescent="0.25">
      <c r="A50" s="1267" t="s">
        <v>900</v>
      </c>
      <c r="B50" s="1306" t="s">
        <v>22</v>
      </c>
      <c r="C50" s="301" t="s">
        <v>575</v>
      </c>
      <c r="D50" s="311">
        <f>Прайс!D40</f>
        <v>4390</v>
      </c>
      <c r="E50" s="302">
        <f t="shared" si="20"/>
        <v>0</v>
      </c>
      <c r="F50" s="303">
        <f>'Условия+Итоги'!$H$56</f>
        <v>0</v>
      </c>
      <c r="G50" s="304">
        <f t="shared" si="21"/>
        <v>0</v>
      </c>
      <c r="H50" s="305">
        <f t="shared" si="22"/>
        <v>0</v>
      </c>
      <c r="I50" s="306">
        <f>SUM(O50:V50)</f>
        <v>0</v>
      </c>
      <c r="J50" s="903"/>
      <c r="K50" s="903"/>
      <c r="L50" s="903"/>
      <c r="M50" s="903"/>
      <c r="N50" s="903"/>
      <c r="O50" s="709"/>
      <c r="P50" s="710"/>
      <c r="Q50" s="710"/>
      <c r="R50" s="710"/>
      <c r="S50" s="710"/>
      <c r="T50" s="710"/>
      <c r="U50" s="710"/>
      <c r="V50" s="710"/>
      <c r="Y50" s="124"/>
      <c r="Z50" s="124"/>
      <c r="AA50" s="124"/>
      <c r="AB50" s="22"/>
      <c r="AC50" s="22"/>
      <c r="AD50" s="591">
        <f t="shared" si="7"/>
        <v>0</v>
      </c>
      <c r="AE50" s="19">
        <v>264</v>
      </c>
      <c r="AF50" s="19">
        <v>220</v>
      </c>
    </row>
    <row r="51" spans="1:32" ht="13.5" thickBot="1" x14ac:dyDescent="0.25">
      <c r="A51" s="1149"/>
      <c r="B51" s="1150"/>
      <c r="C51" s="1151"/>
      <c r="D51" s="1152"/>
      <c r="E51" s="1152"/>
      <c r="F51" s="1152"/>
      <c r="G51" s="1152"/>
      <c r="H51" s="1152"/>
      <c r="I51" s="1152"/>
      <c r="J51" s="1152"/>
      <c r="K51" s="1152"/>
      <c r="L51" s="1152"/>
      <c r="M51" s="1152"/>
      <c r="N51" s="1152"/>
      <c r="O51" s="1152"/>
      <c r="P51" s="1152"/>
      <c r="Q51" s="1152"/>
      <c r="R51" s="1152"/>
      <c r="S51" s="1152"/>
      <c r="T51" s="1152"/>
      <c r="U51" s="1152"/>
      <c r="V51" s="1152"/>
      <c r="W51" s="1152"/>
      <c r="X51" s="1152"/>
      <c r="Y51" s="1152"/>
      <c r="Z51" s="1152"/>
      <c r="AA51" s="940"/>
      <c r="AB51" s="22"/>
      <c r="AC51" s="22"/>
      <c r="AD51" s="591">
        <f t="shared" si="7"/>
        <v>0</v>
      </c>
      <c r="AE51" s="19">
        <v>270</v>
      </c>
      <c r="AF51" s="19">
        <v>225</v>
      </c>
    </row>
    <row r="52" spans="1:32" ht="13.5" thickBot="1" x14ac:dyDescent="0.25">
      <c r="A52" s="887" t="s">
        <v>760</v>
      </c>
      <c r="B52" s="888"/>
      <c r="C52" s="889"/>
      <c r="D52" s="505"/>
      <c r="E52" s="890">
        <f>SUM(E53:E59)</f>
        <v>0</v>
      </c>
      <c r="F52" s="1279"/>
      <c r="G52" s="892"/>
      <c r="H52" s="893">
        <f>SUM(H53:H59)</f>
        <v>0</v>
      </c>
      <c r="I52" s="1280">
        <f>SUM(I53:I59)</f>
        <v>0</v>
      </c>
      <c r="J52" s="1639" t="s">
        <v>733</v>
      </c>
      <c r="K52" s="1638"/>
      <c r="L52" s="1637" t="s">
        <v>722</v>
      </c>
      <c r="M52" s="1638"/>
      <c r="N52" s="1637" t="s">
        <v>720</v>
      </c>
      <c r="O52" s="1638"/>
      <c r="P52" s="1281" t="s">
        <v>721</v>
      </c>
      <c r="Q52" s="839"/>
      <c r="X52" s="717"/>
      <c r="Y52" s="717"/>
      <c r="Z52" s="12"/>
      <c r="AA52" s="12"/>
      <c r="AB52" s="12"/>
      <c r="AC52" s="12"/>
      <c r="AD52" s="591">
        <f t="shared" si="7"/>
        <v>0</v>
      </c>
      <c r="AE52" s="19">
        <v>276</v>
      </c>
      <c r="AF52" s="19">
        <v>230</v>
      </c>
    </row>
    <row r="53" spans="1:32" ht="15" x14ac:dyDescent="0.2">
      <c r="A53" s="1278" t="s">
        <v>729</v>
      </c>
      <c r="B53" s="978" t="s">
        <v>708</v>
      </c>
      <c r="C53" s="979" t="s">
        <v>25</v>
      </c>
      <c r="D53" s="481">
        <v>4150</v>
      </c>
      <c r="E53" s="482">
        <f>D53*I53</f>
        <v>0</v>
      </c>
      <c r="F53" s="483">
        <f>'Условия+Итоги'!$H$56</f>
        <v>0</v>
      </c>
      <c r="G53" s="481">
        <f>IF(I53=0,0,IF(ROUND(D53-D53*F53,0)=D53,0,ROUND(D53-D53*F53,0)))</f>
        <v>0</v>
      </c>
      <c r="H53" s="484">
        <f>G53*I53</f>
        <v>0</v>
      </c>
      <c r="I53" s="1159">
        <f>J53+L53+N53+P53</f>
        <v>0</v>
      </c>
      <c r="J53" s="1621"/>
      <c r="K53" s="1622"/>
      <c r="L53" s="1625"/>
      <c r="M53" s="1622"/>
      <c r="N53" s="1625"/>
      <c r="O53" s="1622"/>
      <c r="P53" s="1625"/>
      <c r="Q53" s="1626"/>
      <c r="X53" s="940"/>
      <c r="Y53" s="940"/>
      <c r="AD53" s="591">
        <f t="shared" si="7"/>
        <v>0</v>
      </c>
      <c r="AE53" s="19">
        <v>282</v>
      </c>
      <c r="AF53" s="19">
        <v>235</v>
      </c>
    </row>
    <row r="54" spans="1:32" ht="15.75" thickBot="1" x14ac:dyDescent="0.25">
      <c r="A54" s="1276" t="s">
        <v>730</v>
      </c>
      <c r="B54" s="309" t="s">
        <v>708</v>
      </c>
      <c r="C54" s="310" t="s">
        <v>25</v>
      </c>
      <c r="D54" s="311">
        <v>4150</v>
      </c>
      <c r="E54" s="302">
        <f>D54*I54</f>
        <v>0</v>
      </c>
      <c r="F54" s="303">
        <f>'Условия+Итоги'!$H$56</f>
        <v>0</v>
      </c>
      <c r="G54" s="311">
        <f>IF(I54=0,0,IF(ROUND(D54-D54*F54,0)=D54,0,ROUND(D54-D54*F54,0)))</f>
        <v>0</v>
      </c>
      <c r="H54" s="305">
        <f>G54*I54</f>
        <v>0</v>
      </c>
      <c r="I54" s="1282">
        <f>J54+L54+N54+P54</f>
        <v>0</v>
      </c>
      <c r="J54" s="1623"/>
      <c r="K54" s="1624"/>
      <c r="L54" s="1627"/>
      <c r="M54" s="1624"/>
      <c r="N54" s="1627"/>
      <c r="O54" s="1624"/>
      <c r="P54" s="1627"/>
      <c r="Q54" s="1628"/>
      <c r="X54" s="941"/>
      <c r="Y54" s="941"/>
      <c r="AD54" s="591">
        <f t="shared" si="7"/>
        <v>0</v>
      </c>
      <c r="AE54" s="19">
        <v>288</v>
      </c>
      <c r="AF54" s="19">
        <v>240</v>
      </c>
    </row>
    <row r="55" spans="1:32" ht="15" x14ac:dyDescent="0.2">
      <c r="A55" s="1278" t="s">
        <v>764</v>
      </c>
      <c r="B55" s="978" t="s">
        <v>708</v>
      </c>
      <c r="C55" s="979" t="s">
        <v>25</v>
      </c>
      <c r="D55" s="481">
        <f>Прайс!D48</f>
        <v>4250</v>
      </c>
      <c r="E55" s="482">
        <f>D55*I55</f>
        <v>0</v>
      </c>
      <c r="F55" s="483">
        <f>'Условия+Итоги'!$H$56</f>
        <v>0</v>
      </c>
      <c r="G55" s="481">
        <f>IF(I55=0,0,IF(ROUND(D55-D55*F55,0)=D55,0,ROUND(D55-D55*F55,0)))</f>
        <v>0</v>
      </c>
      <c r="H55" s="484">
        <f>G55*I55</f>
        <v>0</v>
      </c>
      <c r="I55" s="485">
        <f>J55+L55+N55+P55</f>
        <v>0</v>
      </c>
      <c r="J55" s="1611"/>
      <c r="K55" s="1612"/>
      <c r="L55" s="1634"/>
      <c r="M55" s="1634"/>
      <c r="N55" s="1634"/>
      <c r="O55" s="1634"/>
      <c r="P55" s="1634"/>
      <c r="Q55" s="1635"/>
      <c r="X55" s="939"/>
      <c r="Y55" s="939"/>
      <c r="AD55" s="591">
        <f t="shared" si="7"/>
        <v>0</v>
      </c>
      <c r="AE55" s="19">
        <v>294</v>
      </c>
      <c r="AF55" s="19">
        <v>245</v>
      </c>
    </row>
    <row r="56" spans="1:32" s="12" customFormat="1" ht="30.75" thickBot="1" x14ac:dyDescent="0.3">
      <c r="A56" s="1362" t="s">
        <v>763</v>
      </c>
      <c r="B56" s="113" t="s">
        <v>708</v>
      </c>
      <c r="C56" s="133" t="s">
        <v>25</v>
      </c>
      <c r="D56" s="234">
        <f>Прайс!D47</f>
        <v>4180</v>
      </c>
      <c r="E56" s="1277"/>
      <c r="F56" s="224">
        <f>'Условия+Итоги'!$H$56</f>
        <v>0</v>
      </c>
      <c r="G56" s="234">
        <f>IF(I56=0,0,IF(ROUND(D56-D56*F56,0)=D56,0,ROUND(D56-D56*F56,0)))</f>
        <v>0</v>
      </c>
      <c r="H56" s="233">
        <f>G56*I56</f>
        <v>0</v>
      </c>
      <c r="I56" s="111">
        <f>J56+L56+N56+P56</f>
        <v>0</v>
      </c>
      <c r="J56" s="1613"/>
      <c r="K56" s="1614"/>
      <c r="L56" s="1630"/>
      <c r="M56" s="1630"/>
      <c r="N56" s="1630"/>
      <c r="O56" s="1630"/>
      <c r="P56" s="1630"/>
      <c r="Q56" s="1631"/>
      <c r="R56" s="19"/>
      <c r="S56" s="19"/>
      <c r="T56" s="19"/>
      <c r="U56" s="19"/>
      <c r="V56" s="19"/>
      <c r="W56" s="19"/>
      <c r="X56" s="939"/>
      <c r="Y56" s="939"/>
      <c r="Z56" s="19"/>
      <c r="AA56" s="19"/>
      <c r="AB56" s="19"/>
      <c r="AC56" s="19"/>
      <c r="AD56" s="591">
        <f t="shared" si="7"/>
        <v>0</v>
      </c>
      <c r="AE56" s="19">
        <v>300</v>
      </c>
      <c r="AF56" s="19">
        <v>250</v>
      </c>
    </row>
    <row r="57" spans="1:32" ht="15.75" thickBot="1" x14ac:dyDescent="0.25">
      <c r="A57" s="1276" t="s">
        <v>765</v>
      </c>
      <c r="B57" s="309" t="s">
        <v>708</v>
      </c>
      <c r="C57" s="310" t="s">
        <v>25</v>
      </c>
      <c r="D57" s="311">
        <f>Прайс!D49</f>
        <v>4180</v>
      </c>
      <c r="E57" s="302"/>
      <c r="F57" s="303">
        <f>'Условия+Итоги'!$H$56</f>
        <v>0</v>
      </c>
      <c r="G57" s="311">
        <f>IF(I57=0,0,IF(ROUND(D57-D57*F57,0)=D57,0,ROUND(D57-D57*F57,0)))</f>
        <v>0</v>
      </c>
      <c r="H57" s="305">
        <f>G57*I57</f>
        <v>0</v>
      </c>
      <c r="I57" s="306">
        <f>J57+L57+N57+P57</f>
        <v>0</v>
      </c>
      <c r="J57" s="1615"/>
      <c r="K57" s="1616"/>
      <c r="L57" s="1632"/>
      <c r="M57" s="1632"/>
      <c r="N57" s="1632"/>
      <c r="O57" s="1632"/>
      <c r="P57" s="1632"/>
      <c r="Q57" s="1633"/>
      <c r="R57" s="12"/>
      <c r="S57" s="12"/>
      <c r="T57" s="12"/>
      <c r="U57" s="12"/>
      <c r="V57" s="12"/>
      <c r="W57" s="12"/>
      <c r="X57" s="939"/>
      <c r="Y57" s="939"/>
      <c r="AD57" s="591">
        <f t="shared" si="7"/>
        <v>0</v>
      </c>
      <c r="AE57" s="19">
        <v>306</v>
      </c>
      <c r="AF57" s="19">
        <v>255</v>
      </c>
    </row>
    <row r="58" spans="1:32" ht="13.5" thickBot="1" x14ac:dyDescent="0.25">
      <c r="A58" s="971"/>
      <c r="B58" s="972"/>
      <c r="C58" s="973"/>
      <c r="D58" s="974"/>
      <c r="E58" s="975"/>
      <c r="F58" s="976"/>
      <c r="G58" s="974"/>
      <c r="H58" s="977"/>
      <c r="I58" s="1172"/>
      <c r="J58" s="1169"/>
      <c r="K58" s="864"/>
      <c r="L58" s="864">
        <v>30</v>
      </c>
      <c r="M58" s="864">
        <v>31</v>
      </c>
      <c r="N58" s="864">
        <v>32</v>
      </c>
      <c r="O58" s="864">
        <v>33</v>
      </c>
      <c r="P58" s="939"/>
      <c r="Q58" s="939"/>
      <c r="R58" s="939"/>
      <c r="S58" s="939"/>
      <c r="T58" s="939"/>
      <c r="U58" s="939"/>
      <c r="V58" s="939"/>
      <c r="W58" s="939"/>
      <c r="X58" s="939"/>
      <c r="Y58" s="939"/>
      <c r="AD58" s="591">
        <f t="shared" si="7"/>
        <v>0</v>
      </c>
      <c r="AE58" s="19">
        <v>312</v>
      </c>
      <c r="AF58" s="19">
        <v>260</v>
      </c>
    </row>
    <row r="59" spans="1:32" ht="13.5" thickBot="1" x14ac:dyDescent="0.25">
      <c r="A59" s="1309" t="s">
        <v>775</v>
      </c>
      <c r="B59" s="503" t="s">
        <v>154</v>
      </c>
      <c r="C59" s="513" t="s">
        <v>602</v>
      </c>
      <c r="D59" s="495">
        <f>Прайс!D43</f>
        <v>2500</v>
      </c>
      <c r="E59" s="496">
        <f>D59*I59</f>
        <v>0</v>
      </c>
      <c r="F59" s="497">
        <f>'Условия+Итоги'!$H$56</f>
        <v>0</v>
      </c>
      <c r="G59" s="495">
        <f>IF(I59=0,0,IF(ROUND(D59-D59*F59,0)=D59,0,ROUND(D59-D59*F59,0)))</f>
        <v>0</v>
      </c>
      <c r="H59" s="498">
        <f>G59*I59</f>
        <v>0</v>
      </c>
      <c r="I59" s="1162">
        <f>SUM(J59:O59)</f>
        <v>0</v>
      </c>
      <c r="J59" s="1170"/>
      <c r="K59" s="949"/>
      <c r="L59" s="707"/>
      <c r="M59" s="707"/>
      <c r="N59" s="707"/>
      <c r="O59" s="707"/>
      <c r="P59" s="941"/>
      <c r="Q59" s="941"/>
      <c r="R59" s="941"/>
      <c r="S59" s="941"/>
      <c r="T59" s="941"/>
      <c r="U59" s="941"/>
      <c r="V59" s="941"/>
      <c r="W59" s="941"/>
      <c r="X59" s="941"/>
      <c r="Y59" s="941"/>
      <c r="AD59" s="591">
        <f t="shared" si="7"/>
        <v>0</v>
      </c>
      <c r="AE59" s="19">
        <v>318</v>
      </c>
      <c r="AF59" s="19">
        <v>265</v>
      </c>
    </row>
    <row r="60" spans="1:32" ht="13.5" thickBot="1" x14ac:dyDescent="0.25">
      <c r="D60" s="116"/>
      <c r="I60" s="118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AD60" s="591">
        <f t="shared" si="7"/>
        <v>0</v>
      </c>
      <c r="AE60" s="19">
        <v>324</v>
      </c>
      <c r="AF60" s="19">
        <v>270</v>
      </c>
    </row>
    <row r="61" spans="1:32" ht="13.5" thickBot="1" x14ac:dyDescent="0.25">
      <c r="A61" s="723" t="s">
        <v>761</v>
      </c>
      <c r="B61" s="469"/>
      <c r="C61" s="465"/>
      <c r="D61" s="466"/>
      <c r="E61" s="472">
        <f>SUM(E65:E66)</f>
        <v>0</v>
      </c>
      <c r="F61" s="470"/>
      <c r="G61" s="471"/>
      <c r="H61" s="467">
        <f>SUM(H65:H66)</f>
        <v>0</v>
      </c>
      <c r="I61" s="1171">
        <f>SUM(I62)</f>
        <v>0</v>
      </c>
      <c r="J61" s="1619" t="s">
        <v>758</v>
      </c>
      <c r="K61" s="1620"/>
      <c r="L61" s="1636" t="s">
        <v>759</v>
      </c>
      <c r="M61" s="1620"/>
      <c r="N61" s="1636" t="s">
        <v>762</v>
      </c>
      <c r="O61" s="1620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2"/>
      <c r="AC61" s="12"/>
      <c r="AD61" s="591">
        <f t="shared" si="7"/>
        <v>0</v>
      </c>
      <c r="AE61" s="19">
        <v>330</v>
      </c>
      <c r="AF61" s="19">
        <v>275</v>
      </c>
    </row>
    <row r="62" spans="1:32" ht="15.75" thickBot="1" x14ac:dyDescent="0.25">
      <c r="A62" s="981" t="s">
        <v>757</v>
      </c>
      <c r="B62" s="255"/>
      <c r="C62" s="948" t="s">
        <v>25</v>
      </c>
      <c r="D62" s="437">
        <f>Прайс!D51</f>
        <v>5190</v>
      </c>
      <c r="E62" s="947">
        <f>D62*I62</f>
        <v>0</v>
      </c>
      <c r="F62" s="224">
        <f>'Условия+Итоги'!$H$56</f>
        <v>0</v>
      </c>
      <c r="G62" s="234">
        <f t="shared" ref="G62:G65" si="23">IF(I62=0,0,IF(ROUND(D62-D62*F62,0)=D62,0,ROUND(D62-D62*F62,0)))</f>
        <v>0</v>
      </c>
      <c r="H62" s="233">
        <f>G62*I62</f>
        <v>0</v>
      </c>
      <c r="I62" s="1160">
        <f>SUM(J62:O62)</f>
        <v>0</v>
      </c>
      <c r="J62" s="1617"/>
      <c r="K62" s="1618"/>
      <c r="L62" s="1629"/>
      <c r="M62" s="1618"/>
      <c r="N62" s="1629"/>
      <c r="O62" s="1618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D62" s="591">
        <f t="shared" si="7"/>
        <v>0</v>
      </c>
      <c r="AE62" s="19">
        <v>336</v>
      </c>
      <c r="AF62" s="19">
        <v>280</v>
      </c>
    </row>
    <row r="63" spans="1:32" x14ac:dyDescent="0.2">
      <c r="A63" s="723" t="s">
        <v>761</v>
      </c>
      <c r="B63" s="469"/>
      <c r="C63" s="465"/>
      <c r="D63" s="466"/>
      <c r="E63" s="472">
        <f>SUM(E64:E68)</f>
        <v>0</v>
      </c>
      <c r="F63" s="470"/>
      <c r="G63" s="471"/>
      <c r="H63" s="467">
        <f>SUM(H64:H68)</f>
        <v>0</v>
      </c>
      <c r="I63" s="1171">
        <f>SUM(I64:I66)</f>
        <v>0</v>
      </c>
      <c r="J63" s="839">
        <v>31</v>
      </c>
      <c r="K63" s="943">
        <v>32</v>
      </c>
      <c r="L63" s="943">
        <v>33</v>
      </c>
      <c r="M63" s="943">
        <v>34</v>
      </c>
      <c r="N63" s="943">
        <v>35</v>
      </c>
      <c r="O63" s="943">
        <v>36</v>
      </c>
      <c r="P63" s="943">
        <v>37</v>
      </c>
      <c r="Q63" s="943">
        <v>38</v>
      </c>
      <c r="R63" s="943">
        <v>39</v>
      </c>
      <c r="S63" s="943">
        <v>40</v>
      </c>
      <c r="T63" s="943">
        <v>41</v>
      </c>
      <c r="U63" s="943">
        <v>42</v>
      </c>
      <c r="V63" s="943">
        <v>43</v>
      </c>
      <c r="W63" s="943">
        <v>44</v>
      </c>
      <c r="X63" s="943">
        <v>45</v>
      </c>
      <c r="Y63" s="721">
        <v>46</v>
      </c>
      <c r="Z63" s="22"/>
      <c r="AA63" s="22"/>
      <c r="AD63" s="591">
        <f t="shared" si="7"/>
        <v>0</v>
      </c>
      <c r="AE63" s="19">
        <v>342</v>
      </c>
      <c r="AF63" s="19">
        <v>285</v>
      </c>
    </row>
    <row r="64" spans="1:32" ht="18.75" customHeight="1" thickBot="1" x14ac:dyDescent="0.25">
      <c r="A64" s="981" t="s">
        <v>738</v>
      </c>
      <c r="B64" s="113"/>
      <c r="C64" s="133" t="s">
        <v>20</v>
      </c>
      <c r="D64" s="437">
        <f>Прайс!D52</f>
        <v>5390</v>
      </c>
      <c r="E64" s="112">
        <f>D64*I64</f>
        <v>0</v>
      </c>
      <c r="F64" s="224">
        <f>'Условия+Итоги'!$H$56</f>
        <v>0</v>
      </c>
      <c r="G64" s="234">
        <f>IF(I64=0,0,IF(ROUND(D64-D64*F64,0)=D64,0,ROUND(D64-D64*F64,0)))</f>
        <v>0</v>
      </c>
      <c r="H64" s="233">
        <f>G64*I64</f>
        <v>0</v>
      </c>
      <c r="I64" s="1160">
        <f>SUM(J64:Y64)</f>
        <v>0</v>
      </c>
      <c r="J64" s="1110"/>
      <c r="K64" s="707"/>
      <c r="L64" s="707"/>
      <c r="M64" s="707"/>
      <c r="N64" s="707"/>
      <c r="O64" s="707"/>
      <c r="P64" s="707"/>
      <c r="Q64" s="707"/>
      <c r="R64" s="707"/>
      <c r="S64" s="707"/>
      <c r="T64" s="707"/>
      <c r="U64" s="707"/>
      <c r="V64" s="707"/>
      <c r="W64" s="707"/>
      <c r="X64" s="707"/>
      <c r="Y64" s="707"/>
      <c r="Z64" s="12"/>
      <c r="AA64" s="12"/>
      <c r="AD64" s="591">
        <f t="shared" si="7"/>
        <v>0</v>
      </c>
      <c r="AE64" s="19">
        <v>348</v>
      </c>
      <c r="AF64" s="19">
        <v>290</v>
      </c>
    </row>
    <row r="65" spans="1:32" s="12" customFormat="1" ht="15.75" thickBot="1" x14ac:dyDescent="0.25">
      <c r="A65" s="1173" t="s">
        <v>723</v>
      </c>
      <c r="B65" s="113"/>
      <c r="C65" s="133" t="s">
        <v>20</v>
      </c>
      <c r="D65" s="437">
        <f>Прайс!D53</f>
        <v>5390</v>
      </c>
      <c r="E65" s="112">
        <f>D65*I65</f>
        <v>0</v>
      </c>
      <c r="F65" s="224">
        <f>'Условия+Итоги'!$H$56</f>
        <v>0</v>
      </c>
      <c r="G65" s="234">
        <f t="shared" si="23"/>
        <v>0</v>
      </c>
      <c r="H65" s="233">
        <f>G65*I65</f>
        <v>0</v>
      </c>
      <c r="I65" s="1160">
        <f>SUM(K65:X65)</f>
        <v>0</v>
      </c>
      <c r="J65" s="1158"/>
      <c r="K65" s="707"/>
      <c r="L65" s="707"/>
      <c r="M65" s="707"/>
      <c r="N65" s="707"/>
      <c r="O65" s="707"/>
      <c r="P65" s="707"/>
      <c r="Q65" s="707"/>
      <c r="R65" s="707"/>
      <c r="S65" s="707"/>
      <c r="T65" s="707"/>
      <c r="U65" s="707"/>
      <c r="V65" s="707"/>
      <c r="W65" s="707"/>
      <c r="X65" s="707"/>
      <c r="Y65" s="698"/>
      <c r="Z65" s="22"/>
      <c r="AA65" s="22"/>
      <c r="AB65" s="19"/>
      <c r="AC65" s="19"/>
      <c r="AD65" s="591">
        <f t="shared" si="7"/>
        <v>0</v>
      </c>
      <c r="AE65" s="19">
        <v>354</v>
      </c>
      <c r="AF65" s="19">
        <v>295</v>
      </c>
    </row>
    <row r="66" spans="1:32" ht="15.75" thickBot="1" x14ac:dyDescent="0.25">
      <c r="A66" s="982" t="s">
        <v>756</v>
      </c>
      <c r="B66" s="309"/>
      <c r="C66" s="310" t="s">
        <v>20</v>
      </c>
      <c r="D66" s="1174">
        <f>Прайс!D54</f>
        <v>5390</v>
      </c>
      <c r="E66" s="302">
        <f>D66*I66</f>
        <v>0</v>
      </c>
      <c r="F66" s="303">
        <f>'Условия+Итоги'!$H$56</f>
        <v>0</v>
      </c>
      <c r="G66" s="311">
        <f>IF(I66=0,0,IF(ROUND(D66-D66*F66,0)=D66,0,ROUND(D66-D66*F66,0)))</f>
        <v>0</v>
      </c>
      <c r="H66" s="305">
        <f>G66*I66</f>
        <v>0</v>
      </c>
      <c r="I66" s="1161">
        <f>SUM(K66:Y66)</f>
        <v>0</v>
      </c>
      <c r="J66" s="1158"/>
      <c r="K66" s="707"/>
      <c r="L66" s="707"/>
      <c r="M66" s="707"/>
      <c r="N66" s="707"/>
      <c r="O66" s="707"/>
      <c r="P66" s="707"/>
      <c r="Q66" s="707"/>
      <c r="R66" s="707"/>
      <c r="S66" s="707"/>
      <c r="T66" s="707"/>
      <c r="U66" s="707"/>
      <c r="V66" s="707"/>
      <c r="W66" s="707"/>
      <c r="X66" s="707"/>
      <c r="Y66" s="708"/>
      <c r="AD66" s="591">
        <f t="shared" si="7"/>
        <v>0</v>
      </c>
      <c r="AE66" s="19">
        <v>360</v>
      </c>
      <c r="AF66" s="19">
        <v>300</v>
      </c>
    </row>
    <row r="67" spans="1:32" ht="13.5" thickBot="1" x14ac:dyDescent="0.25">
      <c r="D67" s="116"/>
      <c r="I67" s="118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AD67" s="591">
        <f t="shared" si="7"/>
        <v>0</v>
      </c>
      <c r="AE67" s="19">
        <v>366</v>
      </c>
      <c r="AF67" s="19">
        <v>305</v>
      </c>
    </row>
    <row r="68" spans="1:32" x14ac:dyDescent="0.2">
      <c r="A68" s="723" t="s">
        <v>28</v>
      </c>
      <c r="B68" s="469"/>
      <c r="C68" s="465"/>
      <c r="D68" s="466"/>
      <c r="E68" s="472">
        <f>SUM(E69:E70)</f>
        <v>0</v>
      </c>
      <c r="F68" s="470"/>
      <c r="G68" s="471"/>
      <c r="H68" s="467">
        <f>SUM(H69:H70)</f>
        <v>0</v>
      </c>
      <c r="I68" s="468">
        <f>SUM(I69:I70)</f>
        <v>0</v>
      </c>
      <c r="J68" s="714">
        <v>25</v>
      </c>
      <c r="K68" s="942">
        <v>26</v>
      </c>
      <c r="L68" s="942">
        <v>27</v>
      </c>
      <c r="M68" s="942">
        <v>28</v>
      </c>
      <c r="N68" s="942">
        <v>29</v>
      </c>
      <c r="O68" s="942">
        <v>30</v>
      </c>
      <c r="P68" s="942">
        <v>31</v>
      </c>
      <c r="Q68" s="942">
        <v>32</v>
      </c>
      <c r="R68" s="942">
        <v>33</v>
      </c>
      <c r="S68" s="942">
        <v>34</v>
      </c>
      <c r="T68" s="942">
        <v>35</v>
      </c>
      <c r="U68" s="942">
        <v>36</v>
      </c>
      <c r="V68" s="942">
        <v>37</v>
      </c>
      <c r="W68" s="942">
        <v>38</v>
      </c>
      <c r="X68" s="942">
        <v>39</v>
      </c>
      <c r="Y68" s="716">
        <v>40</v>
      </c>
      <c r="AB68" s="12"/>
      <c r="AC68" s="12"/>
      <c r="AD68" s="591">
        <f t="shared" si="7"/>
        <v>0</v>
      </c>
      <c r="AE68" s="19">
        <v>372</v>
      </c>
      <c r="AF68" s="19">
        <v>310</v>
      </c>
    </row>
    <row r="69" spans="1:32" x14ac:dyDescent="0.2">
      <c r="A69" s="1310" t="s">
        <v>29</v>
      </c>
      <c r="B69" s="255" t="s">
        <v>22</v>
      </c>
      <c r="C69" s="256" t="s">
        <v>32</v>
      </c>
      <c r="D69" s="252">
        <f>Прайс!D56</f>
        <v>250</v>
      </c>
      <c r="E69" s="250">
        <f>D69*I69</f>
        <v>0</v>
      </c>
      <c r="F69" s="251">
        <f>'Условия+Итоги'!$H$56</f>
        <v>0</v>
      </c>
      <c r="G69" s="252">
        <f>IF(I69=0,0,IF(ROUND(D69-D69*F69,0)=D69,0,ROUND(D69-D69*F69,0)))</f>
        <v>0</v>
      </c>
      <c r="H69" s="253">
        <f>G69*I69</f>
        <v>0</v>
      </c>
      <c r="I69" s="249">
        <f>SUM(K69:Y69)</f>
        <v>0</v>
      </c>
      <c r="J69" s="944"/>
      <c r="K69" s="707"/>
      <c r="L69" s="707"/>
      <c r="M69" s="707"/>
      <c r="N69" s="707"/>
      <c r="O69" s="707"/>
      <c r="P69" s="707"/>
      <c r="Q69" s="707"/>
      <c r="R69" s="707"/>
      <c r="S69" s="707"/>
      <c r="T69" s="707"/>
      <c r="U69" s="707"/>
      <c r="V69" s="707"/>
      <c r="W69" s="707"/>
      <c r="X69" s="707"/>
      <c r="Y69" s="707"/>
      <c r="AD69" s="591">
        <f t="shared" si="7"/>
        <v>0</v>
      </c>
      <c r="AE69" s="19">
        <v>378</v>
      </c>
      <c r="AF69" s="19">
        <v>315</v>
      </c>
    </row>
    <row r="70" spans="1:32" ht="13.5" thickBot="1" x14ac:dyDescent="0.25">
      <c r="A70" s="1311" t="s">
        <v>30</v>
      </c>
      <c r="B70" s="309" t="s">
        <v>24</v>
      </c>
      <c r="C70" s="310" t="s">
        <v>32</v>
      </c>
      <c r="D70" s="304">
        <f>Прайс!D56</f>
        <v>250</v>
      </c>
      <c r="E70" s="302">
        <f>D70*I70</f>
        <v>0</v>
      </c>
      <c r="F70" s="303">
        <f>'Условия+Итоги'!$H$56</f>
        <v>0</v>
      </c>
      <c r="G70" s="311">
        <f>IF(I70=0,0,IF(ROUND(D70-D70*F70,0)=D70,0,ROUND(D70-D70*F70,0)))</f>
        <v>0</v>
      </c>
      <c r="H70" s="305">
        <f>G70*I70</f>
        <v>0</v>
      </c>
      <c r="I70" s="249">
        <f>SUM(J70:X70)</f>
        <v>0</v>
      </c>
      <c r="J70" s="707"/>
      <c r="K70" s="707"/>
      <c r="L70" s="707"/>
      <c r="M70" s="707"/>
      <c r="N70" s="707"/>
      <c r="O70" s="707"/>
      <c r="P70" s="707"/>
      <c r="Q70" s="707"/>
      <c r="R70" s="707"/>
      <c r="S70" s="707"/>
      <c r="T70" s="707"/>
      <c r="U70" s="707"/>
      <c r="V70" s="707"/>
      <c r="W70" s="707"/>
      <c r="X70" s="707"/>
      <c r="Y70" s="944"/>
      <c r="AD70" s="591">
        <f t="shared" si="7"/>
        <v>0</v>
      </c>
      <c r="AE70" s="19">
        <v>384</v>
      </c>
      <c r="AF70" s="19">
        <v>320</v>
      </c>
    </row>
    <row r="71" spans="1:32" x14ac:dyDescent="0.2">
      <c r="A71" s="114"/>
      <c r="B71" s="115"/>
      <c r="C71" s="19"/>
      <c r="D71" s="116"/>
      <c r="E71" s="117"/>
      <c r="AD71" s="591">
        <f t="shared" si="7"/>
        <v>0</v>
      </c>
      <c r="AE71" s="19">
        <v>390</v>
      </c>
      <c r="AF71" s="19">
        <v>325</v>
      </c>
    </row>
    <row r="72" spans="1:32" s="12" customFormat="1" x14ac:dyDescent="0.2">
      <c r="A72" s="246" t="s">
        <v>766</v>
      </c>
      <c r="B72" s="246"/>
      <c r="C72" s="246"/>
      <c r="D72" s="246"/>
      <c r="E72" s="246"/>
      <c r="F72" s="246"/>
      <c r="G72" s="246"/>
      <c r="H72" s="246"/>
      <c r="I72" s="246"/>
      <c r="J72" s="246"/>
      <c r="K72" s="246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56"/>
      <c r="AE72" s="19">
        <v>396</v>
      </c>
      <c r="AF72" s="19">
        <v>330</v>
      </c>
    </row>
    <row r="73" spans="1:32" x14ac:dyDescent="0.2">
      <c r="G73" s="119"/>
      <c r="J73" s="118"/>
      <c r="K73" s="118"/>
      <c r="AE73" s="19">
        <v>402</v>
      </c>
      <c r="AF73" s="19">
        <v>335</v>
      </c>
    </row>
    <row r="74" spans="1:32" x14ac:dyDescent="0.2">
      <c r="G74" s="119"/>
      <c r="AE74" s="19">
        <v>408</v>
      </c>
      <c r="AF74" s="19">
        <v>340</v>
      </c>
    </row>
    <row r="75" spans="1:32" x14ac:dyDescent="0.2">
      <c r="AE75" s="19">
        <v>414</v>
      </c>
      <c r="AF75" s="19">
        <v>345</v>
      </c>
    </row>
    <row r="76" spans="1:32" x14ac:dyDescent="0.2">
      <c r="AE76" s="19">
        <v>420</v>
      </c>
      <c r="AF76" s="19">
        <v>350</v>
      </c>
    </row>
    <row r="77" spans="1:32" x14ac:dyDescent="0.2">
      <c r="AE77" s="19">
        <v>426</v>
      </c>
      <c r="AF77" s="19">
        <v>355</v>
      </c>
    </row>
    <row r="78" spans="1:32" x14ac:dyDescent="0.2">
      <c r="AE78" s="19">
        <v>432</v>
      </c>
      <c r="AF78" s="19">
        <v>360</v>
      </c>
    </row>
    <row r="79" spans="1:32" x14ac:dyDescent="0.2">
      <c r="AE79" s="19">
        <v>438</v>
      </c>
      <c r="AF79" s="19">
        <v>365</v>
      </c>
    </row>
    <row r="80" spans="1:32" x14ac:dyDescent="0.2">
      <c r="AE80" s="19">
        <v>444</v>
      </c>
      <c r="AF80" s="19">
        <v>370</v>
      </c>
    </row>
    <row r="81" spans="31:32" x14ac:dyDescent="0.2">
      <c r="AE81" s="19">
        <v>450</v>
      </c>
      <c r="AF81" s="19">
        <v>375</v>
      </c>
    </row>
    <row r="82" spans="31:32" x14ac:dyDescent="0.2">
      <c r="AE82" s="19">
        <v>456</v>
      </c>
      <c r="AF82" s="19">
        <v>380</v>
      </c>
    </row>
    <row r="83" spans="31:32" x14ac:dyDescent="0.2">
      <c r="AE83" s="19">
        <v>462</v>
      </c>
      <c r="AF83" s="19">
        <v>385</v>
      </c>
    </row>
    <row r="84" spans="31:32" x14ac:dyDescent="0.2">
      <c r="AE84" s="19">
        <v>468</v>
      </c>
      <c r="AF84" s="19">
        <v>390</v>
      </c>
    </row>
    <row r="85" spans="31:32" x14ac:dyDescent="0.2">
      <c r="AE85" s="19">
        <v>474</v>
      </c>
      <c r="AF85" s="19">
        <v>395</v>
      </c>
    </row>
    <row r="86" spans="31:32" x14ac:dyDescent="0.2">
      <c r="AE86" s="19">
        <v>480</v>
      </c>
      <c r="AF86" s="19">
        <v>400</v>
      </c>
    </row>
    <row r="87" spans="31:32" x14ac:dyDescent="0.2">
      <c r="AE87" s="19">
        <v>486</v>
      </c>
      <c r="AF87" s="19">
        <v>405</v>
      </c>
    </row>
    <row r="88" spans="31:32" x14ac:dyDescent="0.2">
      <c r="AE88" s="19">
        <v>492</v>
      </c>
      <c r="AF88" s="19">
        <v>410</v>
      </c>
    </row>
    <row r="89" spans="31:32" x14ac:dyDescent="0.2">
      <c r="AE89" s="19">
        <v>498</v>
      </c>
      <c r="AF89" s="19">
        <v>415</v>
      </c>
    </row>
    <row r="90" spans="31:32" x14ac:dyDescent="0.2">
      <c r="AE90" s="19">
        <v>504</v>
      </c>
      <c r="AF90" s="19">
        <v>420</v>
      </c>
    </row>
    <row r="91" spans="31:32" x14ac:dyDescent="0.2">
      <c r="AE91" s="19">
        <v>510</v>
      </c>
      <c r="AF91" s="19">
        <v>425</v>
      </c>
    </row>
    <row r="92" spans="31:32" x14ac:dyDescent="0.2">
      <c r="AE92" s="19">
        <v>516</v>
      </c>
      <c r="AF92" s="19">
        <v>430</v>
      </c>
    </row>
    <row r="93" spans="31:32" x14ac:dyDescent="0.2">
      <c r="AE93" s="19">
        <v>522</v>
      </c>
      <c r="AF93" s="19">
        <v>435</v>
      </c>
    </row>
    <row r="94" spans="31:32" x14ac:dyDescent="0.2">
      <c r="AE94" s="19">
        <v>528</v>
      </c>
      <c r="AF94" s="19">
        <v>440</v>
      </c>
    </row>
    <row r="95" spans="31:32" x14ac:dyDescent="0.2">
      <c r="AE95" s="19">
        <v>534</v>
      </c>
      <c r="AF95" s="19">
        <v>445</v>
      </c>
    </row>
    <row r="96" spans="31:32" x14ac:dyDescent="0.2">
      <c r="AE96" s="19">
        <v>540</v>
      </c>
      <c r="AF96" s="19">
        <v>450</v>
      </c>
    </row>
    <row r="97" spans="31:32" x14ac:dyDescent="0.2">
      <c r="AE97" s="19">
        <v>546</v>
      </c>
      <c r="AF97" s="19">
        <v>455</v>
      </c>
    </row>
    <row r="98" spans="31:32" x14ac:dyDescent="0.2">
      <c r="AE98" s="19">
        <v>552</v>
      </c>
      <c r="AF98" s="19">
        <v>460</v>
      </c>
    </row>
    <row r="99" spans="31:32" x14ac:dyDescent="0.2">
      <c r="AE99" s="19">
        <v>558</v>
      </c>
      <c r="AF99" s="19">
        <v>465</v>
      </c>
    </row>
    <row r="100" spans="31:32" x14ac:dyDescent="0.2">
      <c r="AE100" s="19">
        <v>564</v>
      </c>
      <c r="AF100" s="19">
        <v>470</v>
      </c>
    </row>
    <row r="101" spans="31:32" x14ac:dyDescent="0.2">
      <c r="AE101" s="19">
        <v>570</v>
      </c>
      <c r="AF101" s="19">
        <v>475</v>
      </c>
    </row>
    <row r="102" spans="31:32" x14ac:dyDescent="0.2">
      <c r="AE102" s="19">
        <v>576</v>
      </c>
      <c r="AF102" s="19">
        <v>480</v>
      </c>
    </row>
    <row r="103" spans="31:32" x14ac:dyDescent="0.2">
      <c r="AE103" s="19">
        <v>582</v>
      </c>
      <c r="AF103" s="19">
        <v>485</v>
      </c>
    </row>
    <row r="104" spans="31:32" x14ac:dyDescent="0.2">
      <c r="AE104" s="19">
        <v>588</v>
      </c>
      <c r="AF104" s="19">
        <v>490</v>
      </c>
    </row>
    <row r="105" spans="31:32" x14ac:dyDescent="0.2">
      <c r="AE105" s="19">
        <v>594</v>
      </c>
      <c r="AF105" s="19">
        <v>495</v>
      </c>
    </row>
    <row r="106" spans="31:32" x14ac:dyDescent="0.2">
      <c r="AE106" s="19">
        <v>600</v>
      </c>
      <c r="AF106" s="19">
        <v>500</v>
      </c>
    </row>
    <row r="107" spans="31:32" x14ac:dyDescent="0.2">
      <c r="AE107" s="19">
        <v>606</v>
      </c>
      <c r="AF107" s="19">
        <v>505</v>
      </c>
    </row>
    <row r="108" spans="31:32" x14ac:dyDescent="0.2">
      <c r="AE108" s="19">
        <v>612</v>
      </c>
      <c r="AF108" s="19">
        <v>510</v>
      </c>
    </row>
    <row r="109" spans="31:32" x14ac:dyDescent="0.2">
      <c r="AE109" s="19">
        <v>618</v>
      </c>
      <c r="AF109" s="19">
        <v>515</v>
      </c>
    </row>
    <row r="110" spans="31:32" x14ac:dyDescent="0.2">
      <c r="AE110" s="19">
        <v>624</v>
      </c>
      <c r="AF110" s="19">
        <v>520</v>
      </c>
    </row>
    <row r="111" spans="31:32" x14ac:dyDescent="0.2">
      <c r="AE111" s="19">
        <v>630</v>
      </c>
      <c r="AF111" s="19">
        <v>525</v>
      </c>
    </row>
    <row r="112" spans="31:32" x14ac:dyDescent="0.2">
      <c r="AE112" s="19">
        <v>636</v>
      </c>
      <c r="AF112" s="19">
        <v>530</v>
      </c>
    </row>
    <row r="113" spans="31:32" x14ac:dyDescent="0.2">
      <c r="AE113" s="19">
        <v>642</v>
      </c>
      <c r="AF113" s="19">
        <v>535</v>
      </c>
    </row>
    <row r="114" spans="31:32" x14ac:dyDescent="0.2">
      <c r="AE114" s="19">
        <v>648</v>
      </c>
      <c r="AF114" s="19">
        <v>540</v>
      </c>
    </row>
    <row r="115" spans="31:32" x14ac:dyDescent="0.2">
      <c r="AE115" s="19">
        <v>654</v>
      </c>
      <c r="AF115" s="19">
        <v>545</v>
      </c>
    </row>
    <row r="116" spans="31:32" x14ac:dyDescent="0.2">
      <c r="AE116" s="19">
        <v>660</v>
      </c>
      <c r="AF116" s="19">
        <v>550</v>
      </c>
    </row>
    <row r="117" spans="31:32" x14ac:dyDescent="0.2">
      <c r="AE117" s="19">
        <v>666</v>
      </c>
      <c r="AF117" s="19">
        <v>555</v>
      </c>
    </row>
    <row r="118" spans="31:32" x14ac:dyDescent="0.2">
      <c r="AE118" s="19">
        <v>672</v>
      </c>
      <c r="AF118" s="19">
        <v>560</v>
      </c>
    </row>
    <row r="119" spans="31:32" x14ac:dyDescent="0.2">
      <c r="AE119" s="19">
        <v>678</v>
      </c>
      <c r="AF119" s="19">
        <v>565</v>
      </c>
    </row>
    <row r="120" spans="31:32" x14ac:dyDescent="0.2">
      <c r="AE120" s="19">
        <v>684</v>
      </c>
      <c r="AF120" s="19">
        <v>570</v>
      </c>
    </row>
    <row r="121" spans="31:32" x14ac:dyDescent="0.2">
      <c r="AE121" s="19">
        <v>690</v>
      </c>
      <c r="AF121" s="19">
        <v>575</v>
      </c>
    </row>
    <row r="122" spans="31:32" x14ac:dyDescent="0.2">
      <c r="AE122" s="19">
        <v>696</v>
      </c>
      <c r="AF122" s="19">
        <v>580</v>
      </c>
    </row>
    <row r="123" spans="31:32" x14ac:dyDescent="0.2">
      <c r="AE123" s="19">
        <v>702</v>
      </c>
      <c r="AF123" s="19">
        <v>585</v>
      </c>
    </row>
    <row r="124" spans="31:32" x14ac:dyDescent="0.2">
      <c r="AE124" s="19">
        <v>708</v>
      </c>
      <c r="AF124" s="19">
        <v>590</v>
      </c>
    </row>
    <row r="125" spans="31:32" x14ac:dyDescent="0.2">
      <c r="AE125" s="19">
        <v>714</v>
      </c>
      <c r="AF125" s="19">
        <v>595</v>
      </c>
    </row>
    <row r="126" spans="31:32" x14ac:dyDescent="0.2">
      <c r="AE126" s="19">
        <v>720</v>
      </c>
      <c r="AF126" s="19">
        <v>600</v>
      </c>
    </row>
    <row r="127" spans="31:32" x14ac:dyDescent="0.2">
      <c r="AE127" s="19">
        <v>726</v>
      </c>
      <c r="AF127" s="19">
        <v>605</v>
      </c>
    </row>
    <row r="128" spans="31:32" x14ac:dyDescent="0.2">
      <c r="AE128" s="19">
        <v>732</v>
      </c>
      <c r="AF128" s="19">
        <v>610</v>
      </c>
    </row>
    <row r="129" spans="31:32" x14ac:dyDescent="0.2">
      <c r="AE129" s="19">
        <v>738</v>
      </c>
      <c r="AF129" s="19">
        <v>615</v>
      </c>
    </row>
    <row r="130" spans="31:32" x14ac:dyDescent="0.2">
      <c r="AE130" s="19">
        <v>744</v>
      </c>
      <c r="AF130" s="19">
        <v>620</v>
      </c>
    </row>
    <row r="131" spans="31:32" x14ac:dyDescent="0.2">
      <c r="AE131" s="19">
        <v>750</v>
      </c>
      <c r="AF131" s="19">
        <v>625</v>
      </c>
    </row>
    <row r="132" spans="31:32" x14ac:dyDescent="0.2">
      <c r="AE132" s="19">
        <v>756</v>
      </c>
      <c r="AF132" s="19">
        <v>630</v>
      </c>
    </row>
    <row r="133" spans="31:32" x14ac:dyDescent="0.2">
      <c r="AE133" s="19">
        <v>762</v>
      </c>
      <c r="AF133" s="19">
        <v>635</v>
      </c>
    </row>
    <row r="134" spans="31:32" x14ac:dyDescent="0.2">
      <c r="AE134" s="19">
        <v>768</v>
      </c>
      <c r="AF134" s="19">
        <v>640</v>
      </c>
    </row>
    <row r="135" spans="31:32" x14ac:dyDescent="0.2">
      <c r="AE135" s="19">
        <v>774</v>
      </c>
      <c r="AF135" s="19">
        <v>645</v>
      </c>
    </row>
    <row r="136" spans="31:32" x14ac:dyDescent="0.2">
      <c r="AE136" s="19">
        <v>780</v>
      </c>
      <c r="AF136" s="19">
        <v>650</v>
      </c>
    </row>
    <row r="137" spans="31:32" x14ac:dyDescent="0.2">
      <c r="AE137" s="19">
        <v>786</v>
      </c>
      <c r="AF137" s="19">
        <v>655</v>
      </c>
    </row>
    <row r="138" spans="31:32" x14ac:dyDescent="0.2">
      <c r="AE138" s="19">
        <v>792</v>
      </c>
      <c r="AF138" s="19">
        <v>660</v>
      </c>
    </row>
    <row r="139" spans="31:32" x14ac:dyDescent="0.2">
      <c r="AE139" s="19">
        <v>798</v>
      </c>
      <c r="AF139" s="19">
        <v>665</v>
      </c>
    </row>
    <row r="140" spans="31:32" x14ac:dyDescent="0.2">
      <c r="AE140" s="19">
        <v>804</v>
      </c>
      <c r="AF140" s="19">
        <v>670</v>
      </c>
    </row>
    <row r="141" spans="31:32" x14ac:dyDescent="0.2">
      <c r="AE141" s="19">
        <v>810</v>
      </c>
      <c r="AF141" s="19">
        <v>675</v>
      </c>
    </row>
    <row r="142" spans="31:32" x14ac:dyDescent="0.2">
      <c r="AE142" s="19">
        <v>816</v>
      </c>
      <c r="AF142" s="19">
        <v>680</v>
      </c>
    </row>
    <row r="143" spans="31:32" x14ac:dyDescent="0.2">
      <c r="AE143" s="19">
        <v>822</v>
      </c>
      <c r="AF143" s="19">
        <v>685</v>
      </c>
    </row>
    <row r="144" spans="31:32" x14ac:dyDescent="0.2">
      <c r="AE144" s="19">
        <v>828</v>
      </c>
      <c r="AF144" s="19">
        <v>690</v>
      </c>
    </row>
    <row r="145" spans="31:32" x14ac:dyDescent="0.2">
      <c r="AE145" s="19">
        <v>834</v>
      </c>
      <c r="AF145" s="19">
        <v>695</v>
      </c>
    </row>
    <row r="146" spans="31:32" x14ac:dyDescent="0.2">
      <c r="AE146" s="19">
        <v>840</v>
      </c>
      <c r="AF146" s="19">
        <v>700</v>
      </c>
    </row>
    <row r="147" spans="31:32" x14ac:dyDescent="0.2">
      <c r="AE147" s="19">
        <v>846</v>
      </c>
      <c r="AF147" s="19">
        <v>705</v>
      </c>
    </row>
    <row r="148" spans="31:32" x14ac:dyDescent="0.2">
      <c r="AE148" s="19">
        <v>852</v>
      </c>
      <c r="AF148" s="19">
        <v>710</v>
      </c>
    </row>
    <row r="149" spans="31:32" x14ac:dyDescent="0.2">
      <c r="AE149" s="19">
        <v>858</v>
      </c>
      <c r="AF149" s="19">
        <v>715</v>
      </c>
    </row>
    <row r="150" spans="31:32" x14ac:dyDescent="0.2">
      <c r="AE150" s="19">
        <v>864</v>
      </c>
      <c r="AF150" s="19">
        <v>720</v>
      </c>
    </row>
    <row r="151" spans="31:32" x14ac:dyDescent="0.2">
      <c r="AE151" s="19">
        <v>870</v>
      </c>
      <c r="AF151" s="19">
        <v>725</v>
      </c>
    </row>
    <row r="152" spans="31:32" x14ac:dyDescent="0.2">
      <c r="AE152" s="19">
        <v>876</v>
      </c>
      <c r="AF152" s="19">
        <v>730</v>
      </c>
    </row>
    <row r="153" spans="31:32" x14ac:dyDescent="0.2">
      <c r="AE153" s="19">
        <v>882</v>
      </c>
      <c r="AF153" s="19">
        <v>735</v>
      </c>
    </row>
    <row r="154" spans="31:32" x14ac:dyDescent="0.2">
      <c r="AE154" s="19">
        <v>888</v>
      </c>
      <c r="AF154" s="19">
        <v>740</v>
      </c>
    </row>
    <row r="155" spans="31:32" x14ac:dyDescent="0.2">
      <c r="AE155" s="19">
        <v>894</v>
      </c>
      <c r="AF155" s="19">
        <v>745</v>
      </c>
    </row>
    <row r="156" spans="31:32" x14ac:dyDescent="0.2">
      <c r="AE156" s="19">
        <v>900</v>
      </c>
      <c r="AF156" s="19">
        <v>750</v>
      </c>
    </row>
    <row r="157" spans="31:32" x14ac:dyDescent="0.2">
      <c r="AE157" s="19">
        <v>906</v>
      </c>
      <c r="AF157" s="19">
        <v>755</v>
      </c>
    </row>
    <row r="158" spans="31:32" x14ac:dyDescent="0.2">
      <c r="AE158" s="19">
        <v>912</v>
      </c>
      <c r="AF158" s="19">
        <v>760</v>
      </c>
    </row>
    <row r="159" spans="31:32" x14ac:dyDescent="0.2">
      <c r="AE159" s="19">
        <v>918</v>
      </c>
      <c r="AF159" s="19">
        <v>765</v>
      </c>
    </row>
    <row r="160" spans="31:32" x14ac:dyDescent="0.2">
      <c r="AE160" s="19">
        <v>924</v>
      </c>
      <c r="AF160" s="19">
        <v>770</v>
      </c>
    </row>
    <row r="161" spans="31:32" x14ac:dyDescent="0.2">
      <c r="AE161" s="19">
        <v>930</v>
      </c>
      <c r="AF161" s="19">
        <v>775</v>
      </c>
    </row>
    <row r="162" spans="31:32" x14ac:dyDescent="0.2">
      <c r="AE162" s="19">
        <v>936</v>
      </c>
      <c r="AF162" s="19">
        <v>780</v>
      </c>
    </row>
    <row r="163" spans="31:32" x14ac:dyDescent="0.2">
      <c r="AE163" s="19">
        <v>942</v>
      </c>
      <c r="AF163" s="19">
        <v>785</v>
      </c>
    </row>
    <row r="164" spans="31:32" x14ac:dyDescent="0.2">
      <c r="AE164" s="19">
        <v>948</v>
      </c>
      <c r="AF164" s="19">
        <v>790</v>
      </c>
    </row>
    <row r="165" spans="31:32" x14ac:dyDescent="0.2">
      <c r="AE165" s="19">
        <v>954</v>
      </c>
      <c r="AF165" s="19">
        <v>795</v>
      </c>
    </row>
    <row r="166" spans="31:32" x14ac:dyDescent="0.2">
      <c r="AE166" s="19">
        <v>960</v>
      </c>
      <c r="AF166" s="19">
        <v>800</v>
      </c>
    </row>
    <row r="167" spans="31:32" x14ac:dyDescent="0.2">
      <c r="AE167" s="19">
        <v>966</v>
      </c>
      <c r="AF167" s="19">
        <v>805</v>
      </c>
    </row>
    <row r="168" spans="31:32" x14ac:dyDescent="0.2">
      <c r="AE168" s="19">
        <v>972</v>
      </c>
      <c r="AF168" s="19">
        <v>810</v>
      </c>
    </row>
    <row r="169" spans="31:32" x14ac:dyDescent="0.2">
      <c r="AE169" s="19">
        <v>978</v>
      </c>
      <c r="AF169" s="19">
        <v>815</v>
      </c>
    </row>
    <row r="170" spans="31:32" x14ac:dyDescent="0.2">
      <c r="AE170" s="19">
        <v>984</v>
      </c>
      <c r="AF170" s="19">
        <v>820</v>
      </c>
    </row>
    <row r="171" spans="31:32" x14ac:dyDescent="0.2">
      <c r="AE171" s="19">
        <v>990</v>
      </c>
      <c r="AF171" s="19">
        <v>825</v>
      </c>
    </row>
    <row r="172" spans="31:32" x14ac:dyDescent="0.2">
      <c r="AE172" s="19">
        <v>996</v>
      </c>
      <c r="AF172" s="19">
        <v>830</v>
      </c>
    </row>
    <row r="173" spans="31:32" x14ac:dyDescent="0.2">
      <c r="AE173" s="19">
        <v>1002</v>
      </c>
      <c r="AF173" s="19">
        <v>835</v>
      </c>
    </row>
    <row r="174" spans="31:32" x14ac:dyDescent="0.2">
      <c r="AF174" s="19">
        <v>840</v>
      </c>
    </row>
    <row r="175" spans="31:32" x14ac:dyDescent="0.2">
      <c r="AF175" s="19">
        <v>845</v>
      </c>
    </row>
    <row r="176" spans="31:32" x14ac:dyDescent="0.2">
      <c r="AF176" s="19">
        <v>850</v>
      </c>
    </row>
    <row r="177" spans="32:32" x14ac:dyDescent="0.2">
      <c r="AF177" s="19">
        <v>855</v>
      </c>
    </row>
    <row r="178" spans="32:32" x14ac:dyDescent="0.2">
      <c r="AF178" s="19">
        <v>860</v>
      </c>
    </row>
    <row r="179" spans="32:32" x14ac:dyDescent="0.2">
      <c r="AF179" s="19">
        <v>865</v>
      </c>
    </row>
    <row r="180" spans="32:32" x14ac:dyDescent="0.2">
      <c r="AF180" s="19">
        <v>870</v>
      </c>
    </row>
    <row r="181" spans="32:32" x14ac:dyDescent="0.2">
      <c r="AF181" s="19">
        <v>875</v>
      </c>
    </row>
    <row r="182" spans="32:32" x14ac:dyDescent="0.2">
      <c r="AF182" s="19">
        <v>880</v>
      </c>
    </row>
    <row r="183" spans="32:32" x14ac:dyDescent="0.2">
      <c r="AF183" s="19">
        <v>885</v>
      </c>
    </row>
    <row r="184" spans="32:32" x14ac:dyDescent="0.2">
      <c r="AF184" s="19">
        <v>890</v>
      </c>
    </row>
    <row r="185" spans="32:32" x14ac:dyDescent="0.2">
      <c r="AF185" s="19">
        <v>895</v>
      </c>
    </row>
    <row r="186" spans="32:32" x14ac:dyDescent="0.2">
      <c r="AF186" s="19">
        <v>900</v>
      </c>
    </row>
    <row r="187" spans="32:32" x14ac:dyDescent="0.2">
      <c r="AF187" s="19">
        <v>905</v>
      </c>
    </row>
    <row r="188" spans="32:32" x14ac:dyDescent="0.2">
      <c r="AF188" s="19">
        <v>910</v>
      </c>
    </row>
    <row r="189" spans="32:32" x14ac:dyDescent="0.2">
      <c r="AF189" s="19">
        <v>915</v>
      </c>
    </row>
    <row r="190" spans="32:32" x14ac:dyDescent="0.2">
      <c r="AF190" s="19">
        <v>920</v>
      </c>
    </row>
    <row r="191" spans="32:32" x14ac:dyDescent="0.2">
      <c r="AF191" s="19">
        <v>925</v>
      </c>
    </row>
    <row r="192" spans="32:32" x14ac:dyDescent="0.2">
      <c r="AF192" s="19">
        <v>930</v>
      </c>
    </row>
    <row r="193" spans="32:32" x14ac:dyDescent="0.2">
      <c r="AF193" s="19">
        <v>935</v>
      </c>
    </row>
    <row r="194" spans="32:32" x14ac:dyDescent="0.2">
      <c r="AF194" s="19">
        <v>940</v>
      </c>
    </row>
    <row r="195" spans="32:32" x14ac:dyDescent="0.2">
      <c r="AF195" s="19">
        <v>945</v>
      </c>
    </row>
    <row r="196" spans="32:32" x14ac:dyDescent="0.2">
      <c r="AF196" s="19">
        <v>950</v>
      </c>
    </row>
    <row r="197" spans="32:32" x14ac:dyDescent="0.2">
      <c r="AF197" s="19">
        <v>955</v>
      </c>
    </row>
    <row r="198" spans="32:32" x14ac:dyDescent="0.2">
      <c r="AF198" s="19">
        <v>960</v>
      </c>
    </row>
    <row r="199" spans="32:32" x14ac:dyDescent="0.2">
      <c r="AF199" s="19">
        <v>965</v>
      </c>
    </row>
    <row r="200" spans="32:32" x14ac:dyDescent="0.2">
      <c r="AF200" s="19">
        <v>970</v>
      </c>
    </row>
    <row r="201" spans="32:32" x14ac:dyDescent="0.2">
      <c r="AF201" s="19">
        <v>975</v>
      </c>
    </row>
    <row r="202" spans="32:32" x14ac:dyDescent="0.2">
      <c r="AF202" s="19">
        <v>980</v>
      </c>
    </row>
    <row r="203" spans="32:32" x14ac:dyDescent="0.2">
      <c r="AF203" s="19">
        <v>985</v>
      </c>
    </row>
    <row r="204" spans="32:32" x14ac:dyDescent="0.2">
      <c r="AF204" s="19">
        <v>990</v>
      </c>
    </row>
    <row r="205" spans="32:32" x14ac:dyDescent="0.2">
      <c r="AF205" s="19">
        <v>995</v>
      </c>
    </row>
    <row r="206" spans="32:32" x14ac:dyDescent="0.2">
      <c r="AF206" s="19">
        <v>1000</v>
      </c>
    </row>
    <row r="207" spans="32:32" x14ac:dyDescent="0.2">
      <c r="AF207" s="19">
        <v>1005</v>
      </c>
    </row>
    <row r="208" spans="32:32" x14ac:dyDescent="0.2">
      <c r="AF208" s="19">
        <v>1010</v>
      </c>
    </row>
    <row r="209" spans="32:32" x14ac:dyDescent="0.2">
      <c r="AF209" s="19">
        <v>1015</v>
      </c>
    </row>
    <row r="210" spans="32:32" x14ac:dyDescent="0.2">
      <c r="AF210" s="19">
        <v>1020</v>
      </c>
    </row>
    <row r="211" spans="32:32" x14ac:dyDescent="0.2">
      <c r="AF211" s="19">
        <v>1025</v>
      </c>
    </row>
    <row r="212" spans="32:32" x14ac:dyDescent="0.2">
      <c r="AF212" s="19">
        <v>1030</v>
      </c>
    </row>
    <row r="213" spans="32:32" x14ac:dyDescent="0.2">
      <c r="AF213" s="19">
        <v>1035</v>
      </c>
    </row>
    <row r="214" spans="32:32" x14ac:dyDescent="0.2">
      <c r="AF214" s="19">
        <v>1040</v>
      </c>
    </row>
    <row r="215" spans="32:32" x14ac:dyDescent="0.2">
      <c r="AF215" s="19">
        <v>1045</v>
      </c>
    </row>
    <row r="216" spans="32:32" x14ac:dyDescent="0.2">
      <c r="AF216" s="19">
        <v>1050</v>
      </c>
    </row>
    <row r="217" spans="32:32" x14ac:dyDescent="0.2">
      <c r="AF217" s="19">
        <v>1055</v>
      </c>
    </row>
    <row r="218" spans="32:32" x14ac:dyDescent="0.2">
      <c r="AF218" s="19">
        <v>1060</v>
      </c>
    </row>
    <row r="219" spans="32:32" x14ac:dyDescent="0.2">
      <c r="AF219" s="19">
        <v>1065</v>
      </c>
    </row>
    <row r="220" spans="32:32" x14ac:dyDescent="0.2">
      <c r="AF220" s="19">
        <v>1070</v>
      </c>
    </row>
    <row r="221" spans="32:32" x14ac:dyDescent="0.2">
      <c r="AF221" s="19">
        <v>1075</v>
      </c>
    </row>
    <row r="222" spans="32:32" x14ac:dyDescent="0.2">
      <c r="AF222" s="19">
        <v>1080</v>
      </c>
    </row>
    <row r="223" spans="32:32" x14ac:dyDescent="0.2">
      <c r="AF223" s="19">
        <v>1085</v>
      </c>
    </row>
    <row r="224" spans="32:32" x14ac:dyDescent="0.2">
      <c r="AF224" s="19">
        <v>1090</v>
      </c>
    </row>
    <row r="225" spans="32:32" x14ac:dyDescent="0.2">
      <c r="AF225" s="19">
        <v>1095</v>
      </c>
    </row>
    <row r="226" spans="32:32" x14ac:dyDescent="0.2">
      <c r="AF226" s="19">
        <v>1100</v>
      </c>
    </row>
    <row r="227" spans="32:32" x14ac:dyDescent="0.2">
      <c r="AF227" s="19">
        <v>1105</v>
      </c>
    </row>
    <row r="228" spans="32:32" x14ac:dyDescent="0.2">
      <c r="AF228" s="19">
        <v>1110</v>
      </c>
    </row>
    <row r="229" spans="32:32" x14ac:dyDescent="0.2">
      <c r="AF229" s="19">
        <v>1115</v>
      </c>
    </row>
    <row r="230" spans="32:32" x14ac:dyDescent="0.2">
      <c r="AF230" s="19">
        <v>1120</v>
      </c>
    </row>
    <row r="231" spans="32:32" x14ac:dyDescent="0.2">
      <c r="AF231" s="19">
        <v>1125</v>
      </c>
    </row>
    <row r="232" spans="32:32" x14ac:dyDescent="0.2">
      <c r="AF232" s="19">
        <v>1130</v>
      </c>
    </row>
    <row r="233" spans="32:32" x14ac:dyDescent="0.2">
      <c r="AF233" s="19">
        <v>1135</v>
      </c>
    </row>
    <row r="234" spans="32:32" x14ac:dyDescent="0.2">
      <c r="AF234" s="19">
        <v>1140</v>
      </c>
    </row>
    <row r="235" spans="32:32" x14ac:dyDescent="0.2">
      <c r="AF235" s="19">
        <v>1145</v>
      </c>
    </row>
    <row r="236" spans="32:32" x14ac:dyDescent="0.2">
      <c r="AF236" s="19">
        <v>1150</v>
      </c>
    </row>
    <row r="237" spans="32:32" x14ac:dyDescent="0.2">
      <c r="AF237" s="19">
        <v>1155</v>
      </c>
    </row>
    <row r="238" spans="32:32" x14ac:dyDescent="0.2">
      <c r="AF238" s="19">
        <v>1160</v>
      </c>
    </row>
    <row r="239" spans="32:32" x14ac:dyDescent="0.2">
      <c r="AF239" s="19">
        <v>1165</v>
      </c>
    </row>
    <row r="240" spans="32:32" x14ac:dyDescent="0.2">
      <c r="AF240" s="19">
        <v>1170</v>
      </c>
    </row>
    <row r="241" spans="32:32" x14ac:dyDescent="0.2">
      <c r="AF241" s="19">
        <v>1175</v>
      </c>
    </row>
    <row r="242" spans="32:32" x14ac:dyDescent="0.2">
      <c r="AF242" s="19">
        <v>1180</v>
      </c>
    </row>
    <row r="243" spans="32:32" x14ac:dyDescent="0.2">
      <c r="AF243" s="19">
        <v>1185</v>
      </c>
    </row>
    <row r="244" spans="32:32" x14ac:dyDescent="0.2">
      <c r="AF244" s="19">
        <v>1190</v>
      </c>
    </row>
    <row r="245" spans="32:32" x14ac:dyDescent="0.2">
      <c r="AF245" s="19">
        <v>1195</v>
      </c>
    </row>
    <row r="246" spans="32:32" x14ac:dyDescent="0.2">
      <c r="AF246" s="19">
        <v>1200</v>
      </c>
    </row>
    <row r="247" spans="32:32" x14ac:dyDescent="0.2">
      <c r="AF247" s="19">
        <v>1205</v>
      </c>
    </row>
    <row r="248" spans="32:32" x14ac:dyDescent="0.2">
      <c r="AF248" s="19">
        <v>1210</v>
      </c>
    </row>
    <row r="249" spans="32:32" x14ac:dyDescent="0.2">
      <c r="AF249" s="19">
        <v>1215</v>
      </c>
    </row>
    <row r="250" spans="32:32" x14ac:dyDescent="0.2">
      <c r="AF250" s="19">
        <v>1220</v>
      </c>
    </row>
    <row r="251" spans="32:32" x14ac:dyDescent="0.2">
      <c r="AF251" s="19">
        <v>1225</v>
      </c>
    </row>
    <row r="252" spans="32:32" x14ac:dyDescent="0.2">
      <c r="AF252" s="19">
        <v>1230</v>
      </c>
    </row>
    <row r="253" spans="32:32" x14ac:dyDescent="0.2">
      <c r="AF253" s="19">
        <v>1235</v>
      </c>
    </row>
    <row r="254" spans="32:32" x14ac:dyDescent="0.2">
      <c r="AF254" s="19">
        <v>1240</v>
      </c>
    </row>
    <row r="255" spans="32:32" x14ac:dyDescent="0.2">
      <c r="AF255" s="19">
        <v>1245</v>
      </c>
    </row>
    <row r="256" spans="32:32" x14ac:dyDescent="0.2">
      <c r="AF256" s="19">
        <v>1250</v>
      </c>
    </row>
    <row r="257" spans="32:32" x14ac:dyDescent="0.2">
      <c r="AF257" s="19">
        <v>1255</v>
      </c>
    </row>
    <row r="258" spans="32:32" x14ac:dyDescent="0.2">
      <c r="AF258" s="19">
        <v>1260</v>
      </c>
    </row>
    <row r="259" spans="32:32" x14ac:dyDescent="0.2">
      <c r="AF259" s="19">
        <v>1265</v>
      </c>
    </row>
    <row r="260" spans="32:32" x14ac:dyDescent="0.2">
      <c r="AF260" s="19">
        <v>1270</v>
      </c>
    </row>
    <row r="261" spans="32:32" x14ac:dyDescent="0.2">
      <c r="AF261" s="19">
        <v>1275</v>
      </c>
    </row>
    <row r="262" spans="32:32" x14ac:dyDescent="0.2">
      <c r="AF262" s="19">
        <v>1280</v>
      </c>
    </row>
    <row r="263" spans="32:32" x14ac:dyDescent="0.2">
      <c r="AF263" s="19">
        <v>1285</v>
      </c>
    </row>
    <row r="264" spans="32:32" x14ac:dyDescent="0.2">
      <c r="AF264" s="19">
        <v>1290</v>
      </c>
    </row>
    <row r="265" spans="32:32" x14ac:dyDescent="0.2">
      <c r="AF265" s="19">
        <v>1295</v>
      </c>
    </row>
    <row r="266" spans="32:32" x14ac:dyDescent="0.2">
      <c r="AF266" s="19">
        <v>1300</v>
      </c>
    </row>
    <row r="267" spans="32:32" x14ac:dyDescent="0.2">
      <c r="AF267" s="19">
        <v>1305</v>
      </c>
    </row>
    <row r="268" spans="32:32" x14ac:dyDescent="0.2">
      <c r="AF268" s="19">
        <v>1310</v>
      </c>
    </row>
    <row r="269" spans="32:32" x14ac:dyDescent="0.2">
      <c r="AF269" s="19">
        <v>1315</v>
      </c>
    </row>
    <row r="270" spans="32:32" x14ac:dyDescent="0.2">
      <c r="AF270" s="19">
        <v>1320</v>
      </c>
    </row>
    <row r="271" spans="32:32" x14ac:dyDescent="0.2">
      <c r="AF271" s="19">
        <v>1325</v>
      </c>
    </row>
    <row r="272" spans="32:32" x14ac:dyDescent="0.2">
      <c r="AF272" s="19">
        <v>1330</v>
      </c>
    </row>
    <row r="273" spans="32:32" x14ac:dyDescent="0.2">
      <c r="AF273" s="19">
        <v>1335</v>
      </c>
    </row>
    <row r="274" spans="32:32" x14ac:dyDescent="0.2">
      <c r="AF274" s="19">
        <v>1340</v>
      </c>
    </row>
    <row r="275" spans="32:32" x14ac:dyDescent="0.2">
      <c r="AF275" s="19">
        <v>1345</v>
      </c>
    </row>
    <row r="276" spans="32:32" x14ac:dyDescent="0.2">
      <c r="AF276" s="19">
        <v>1350</v>
      </c>
    </row>
    <row r="277" spans="32:32" x14ac:dyDescent="0.2">
      <c r="AF277" s="19">
        <v>1355</v>
      </c>
    </row>
    <row r="278" spans="32:32" x14ac:dyDescent="0.2">
      <c r="AF278" s="19">
        <v>1360</v>
      </c>
    </row>
    <row r="279" spans="32:32" x14ac:dyDescent="0.2">
      <c r="AF279" s="19">
        <v>1365</v>
      </c>
    </row>
    <row r="280" spans="32:32" x14ac:dyDescent="0.2">
      <c r="AF280" s="19">
        <v>1370</v>
      </c>
    </row>
    <row r="281" spans="32:32" x14ac:dyDescent="0.2">
      <c r="AF281" s="19">
        <v>1375</v>
      </c>
    </row>
    <row r="282" spans="32:32" x14ac:dyDescent="0.2">
      <c r="AF282" s="19">
        <v>1380</v>
      </c>
    </row>
    <row r="283" spans="32:32" x14ac:dyDescent="0.2">
      <c r="AF283" s="19">
        <v>1385</v>
      </c>
    </row>
    <row r="284" spans="32:32" x14ac:dyDescent="0.2">
      <c r="AF284" s="19">
        <v>1390</v>
      </c>
    </row>
    <row r="285" spans="32:32" x14ac:dyDescent="0.2">
      <c r="AF285" s="19">
        <v>1395</v>
      </c>
    </row>
    <row r="286" spans="32:32" x14ac:dyDescent="0.2">
      <c r="AF286" s="19">
        <v>1400</v>
      </c>
    </row>
    <row r="287" spans="32:32" x14ac:dyDescent="0.2">
      <c r="AF287" s="19">
        <v>1405</v>
      </c>
    </row>
    <row r="288" spans="32:32" x14ac:dyDescent="0.2">
      <c r="AF288" s="19">
        <v>1410</v>
      </c>
    </row>
    <row r="289" spans="32:32" x14ac:dyDescent="0.2">
      <c r="AF289" s="19">
        <v>1415</v>
      </c>
    </row>
    <row r="290" spans="32:32" x14ac:dyDescent="0.2">
      <c r="AF290" s="19">
        <v>1420</v>
      </c>
    </row>
    <row r="291" spans="32:32" x14ac:dyDescent="0.2">
      <c r="AF291" s="19">
        <v>1425</v>
      </c>
    </row>
    <row r="292" spans="32:32" x14ac:dyDescent="0.2">
      <c r="AF292" s="19">
        <v>1430</v>
      </c>
    </row>
    <row r="293" spans="32:32" x14ac:dyDescent="0.2">
      <c r="AF293" s="19">
        <v>1435</v>
      </c>
    </row>
    <row r="294" spans="32:32" x14ac:dyDescent="0.2">
      <c r="AF294" s="19">
        <v>1440</v>
      </c>
    </row>
    <row r="295" spans="32:32" x14ac:dyDescent="0.2">
      <c r="AF295" s="19">
        <v>1445</v>
      </c>
    </row>
    <row r="296" spans="32:32" x14ac:dyDescent="0.2">
      <c r="AF296" s="19">
        <v>1450</v>
      </c>
    </row>
    <row r="297" spans="32:32" x14ac:dyDescent="0.2">
      <c r="AF297" s="19">
        <v>1455</v>
      </c>
    </row>
    <row r="298" spans="32:32" x14ac:dyDescent="0.2">
      <c r="AF298" s="19">
        <v>1460</v>
      </c>
    </row>
    <row r="299" spans="32:32" x14ac:dyDescent="0.2">
      <c r="AF299" s="19">
        <v>1465</v>
      </c>
    </row>
    <row r="300" spans="32:32" x14ac:dyDescent="0.2">
      <c r="AF300" s="19">
        <v>1470</v>
      </c>
    </row>
    <row r="301" spans="32:32" x14ac:dyDescent="0.2">
      <c r="AF301" s="19">
        <v>1475</v>
      </c>
    </row>
    <row r="302" spans="32:32" x14ac:dyDescent="0.2">
      <c r="AF302" s="19">
        <v>1480</v>
      </c>
    </row>
    <row r="303" spans="32:32" x14ac:dyDescent="0.2">
      <c r="AF303" s="19">
        <v>1485</v>
      </c>
    </row>
    <row r="304" spans="32:32" x14ac:dyDescent="0.2">
      <c r="AF304" s="19">
        <v>1490</v>
      </c>
    </row>
    <row r="305" spans="32:32" x14ac:dyDescent="0.2">
      <c r="AF305" s="19">
        <v>1495</v>
      </c>
    </row>
    <row r="306" spans="32:32" x14ac:dyDescent="0.2">
      <c r="AF306" s="19">
        <v>1500</v>
      </c>
    </row>
    <row r="307" spans="32:32" x14ac:dyDescent="0.2">
      <c r="AF307" s="19">
        <v>1505</v>
      </c>
    </row>
    <row r="308" spans="32:32" x14ac:dyDescent="0.2">
      <c r="AF308" s="19">
        <v>1510</v>
      </c>
    </row>
    <row r="309" spans="32:32" x14ac:dyDescent="0.2">
      <c r="AF309" s="19">
        <v>1515</v>
      </c>
    </row>
    <row r="310" spans="32:32" x14ac:dyDescent="0.2">
      <c r="AF310" s="19">
        <v>1520</v>
      </c>
    </row>
    <row r="311" spans="32:32" x14ac:dyDescent="0.2">
      <c r="AF311" s="19">
        <v>1525</v>
      </c>
    </row>
    <row r="312" spans="32:32" x14ac:dyDescent="0.2">
      <c r="AF312" s="19">
        <v>1530</v>
      </c>
    </row>
    <row r="313" spans="32:32" x14ac:dyDescent="0.2">
      <c r="AF313" s="19">
        <v>1535</v>
      </c>
    </row>
    <row r="314" spans="32:32" x14ac:dyDescent="0.2">
      <c r="AF314" s="19">
        <v>1540</v>
      </c>
    </row>
    <row r="315" spans="32:32" x14ac:dyDescent="0.2">
      <c r="AF315" s="19">
        <v>1545</v>
      </c>
    </row>
    <row r="316" spans="32:32" x14ac:dyDescent="0.2">
      <c r="AF316" s="19">
        <v>1550</v>
      </c>
    </row>
    <row r="317" spans="32:32" x14ac:dyDescent="0.2">
      <c r="AF317" s="19">
        <v>1555</v>
      </c>
    </row>
    <row r="318" spans="32:32" x14ac:dyDescent="0.2">
      <c r="AF318" s="19">
        <v>1560</v>
      </c>
    </row>
    <row r="319" spans="32:32" x14ac:dyDescent="0.2">
      <c r="AF319" s="19">
        <v>1565</v>
      </c>
    </row>
    <row r="320" spans="32:32" x14ac:dyDescent="0.2">
      <c r="AF320" s="19">
        <v>1570</v>
      </c>
    </row>
    <row r="321" spans="32:32" x14ac:dyDescent="0.2">
      <c r="AF321" s="19">
        <v>1575</v>
      </c>
    </row>
    <row r="322" spans="32:32" x14ac:dyDescent="0.2">
      <c r="AF322" s="19">
        <v>1580</v>
      </c>
    </row>
    <row r="323" spans="32:32" x14ac:dyDescent="0.2">
      <c r="AF323" s="19">
        <v>1585</v>
      </c>
    </row>
    <row r="324" spans="32:32" x14ac:dyDescent="0.2">
      <c r="AF324" s="19">
        <v>1590</v>
      </c>
    </row>
    <row r="325" spans="32:32" x14ac:dyDescent="0.2">
      <c r="AF325" s="19">
        <v>1595</v>
      </c>
    </row>
    <row r="326" spans="32:32" x14ac:dyDescent="0.2">
      <c r="AF326" s="19">
        <v>1600</v>
      </c>
    </row>
    <row r="327" spans="32:32" x14ac:dyDescent="0.2">
      <c r="AF327" s="19">
        <v>1605</v>
      </c>
    </row>
    <row r="328" spans="32:32" x14ac:dyDescent="0.2">
      <c r="AF328" s="19">
        <v>1610</v>
      </c>
    </row>
    <row r="329" spans="32:32" x14ac:dyDescent="0.2">
      <c r="AF329" s="19">
        <v>1615</v>
      </c>
    </row>
    <row r="330" spans="32:32" x14ac:dyDescent="0.2">
      <c r="AF330" s="19">
        <v>1620</v>
      </c>
    </row>
    <row r="331" spans="32:32" x14ac:dyDescent="0.2">
      <c r="AF331" s="19">
        <v>1625</v>
      </c>
    </row>
    <row r="332" spans="32:32" x14ac:dyDescent="0.2">
      <c r="AF332" s="19">
        <v>1630</v>
      </c>
    </row>
    <row r="333" spans="32:32" x14ac:dyDescent="0.2">
      <c r="AF333" s="19">
        <v>1635</v>
      </c>
    </row>
    <row r="334" spans="32:32" x14ac:dyDescent="0.2">
      <c r="AF334" s="19">
        <v>1640</v>
      </c>
    </row>
    <row r="335" spans="32:32" x14ac:dyDescent="0.2">
      <c r="AF335" s="19">
        <v>1645</v>
      </c>
    </row>
    <row r="336" spans="32:32" x14ac:dyDescent="0.2">
      <c r="AF336" s="19">
        <v>1650</v>
      </c>
    </row>
    <row r="337" spans="32:32" x14ac:dyDescent="0.2">
      <c r="AF337" s="19">
        <v>1655</v>
      </c>
    </row>
    <row r="338" spans="32:32" x14ac:dyDescent="0.2">
      <c r="AF338" s="19">
        <v>1660</v>
      </c>
    </row>
    <row r="339" spans="32:32" x14ac:dyDescent="0.2">
      <c r="AF339" s="19">
        <v>1665</v>
      </c>
    </row>
    <row r="340" spans="32:32" x14ac:dyDescent="0.2">
      <c r="AF340" s="19">
        <v>1670</v>
      </c>
    </row>
    <row r="341" spans="32:32" x14ac:dyDescent="0.2">
      <c r="AF341" s="19">
        <v>1675</v>
      </c>
    </row>
    <row r="342" spans="32:32" x14ac:dyDescent="0.2">
      <c r="AF342" s="19">
        <v>1680</v>
      </c>
    </row>
    <row r="343" spans="32:32" x14ac:dyDescent="0.2">
      <c r="AF343" s="19">
        <v>1685</v>
      </c>
    </row>
    <row r="344" spans="32:32" x14ac:dyDescent="0.2">
      <c r="AF344" s="19">
        <v>1690</v>
      </c>
    </row>
    <row r="345" spans="32:32" x14ac:dyDescent="0.2">
      <c r="AF345" s="19">
        <v>1695</v>
      </c>
    </row>
    <row r="346" spans="32:32" x14ac:dyDescent="0.2">
      <c r="AF346" s="19">
        <v>1700</v>
      </c>
    </row>
    <row r="347" spans="32:32" x14ac:dyDescent="0.2">
      <c r="AF347" s="19">
        <v>1705</v>
      </c>
    </row>
    <row r="348" spans="32:32" x14ac:dyDescent="0.2">
      <c r="AF348" s="19">
        <v>1710</v>
      </c>
    </row>
    <row r="349" spans="32:32" x14ac:dyDescent="0.2">
      <c r="AF349" s="19">
        <v>1715</v>
      </c>
    </row>
    <row r="350" spans="32:32" x14ac:dyDescent="0.2">
      <c r="AF350" s="19">
        <v>1720</v>
      </c>
    </row>
    <row r="351" spans="32:32" x14ac:dyDescent="0.2">
      <c r="AF351" s="19">
        <v>1725</v>
      </c>
    </row>
    <row r="352" spans="32:32" x14ac:dyDescent="0.2">
      <c r="AF352" s="19">
        <v>1730</v>
      </c>
    </row>
    <row r="353" spans="32:32" x14ac:dyDescent="0.2">
      <c r="AF353" s="19">
        <v>1735</v>
      </c>
    </row>
    <row r="354" spans="32:32" x14ac:dyDescent="0.2">
      <c r="AF354" s="19">
        <v>1740</v>
      </c>
    </row>
    <row r="355" spans="32:32" x14ac:dyDescent="0.2">
      <c r="AF355" s="19">
        <v>1745</v>
      </c>
    </row>
    <row r="356" spans="32:32" x14ac:dyDescent="0.2">
      <c r="AF356" s="19">
        <v>1750</v>
      </c>
    </row>
    <row r="357" spans="32:32" x14ac:dyDescent="0.2">
      <c r="AF357" s="19">
        <v>1755</v>
      </c>
    </row>
    <row r="358" spans="32:32" x14ac:dyDescent="0.2">
      <c r="AF358" s="19">
        <v>1760</v>
      </c>
    </row>
    <row r="359" spans="32:32" x14ac:dyDescent="0.2">
      <c r="AF359" s="19">
        <v>1765</v>
      </c>
    </row>
    <row r="360" spans="32:32" x14ac:dyDescent="0.2">
      <c r="AF360" s="19">
        <v>1770</v>
      </c>
    </row>
    <row r="361" spans="32:32" x14ac:dyDescent="0.2">
      <c r="AF361" s="19">
        <v>1775</v>
      </c>
    </row>
    <row r="362" spans="32:32" x14ac:dyDescent="0.2">
      <c r="AF362" s="19">
        <v>1780</v>
      </c>
    </row>
    <row r="363" spans="32:32" x14ac:dyDescent="0.2">
      <c r="AF363" s="19">
        <v>1785</v>
      </c>
    </row>
    <row r="364" spans="32:32" x14ac:dyDescent="0.2">
      <c r="AF364" s="19">
        <v>1790</v>
      </c>
    </row>
    <row r="365" spans="32:32" x14ac:dyDescent="0.2">
      <c r="AF365" s="19">
        <v>1795</v>
      </c>
    </row>
    <row r="366" spans="32:32" x14ac:dyDescent="0.2">
      <c r="AF366" s="19">
        <v>1800</v>
      </c>
    </row>
    <row r="367" spans="32:32" x14ac:dyDescent="0.2">
      <c r="AF367" s="19">
        <v>1805</v>
      </c>
    </row>
    <row r="368" spans="32:32" x14ac:dyDescent="0.2">
      <c r="AF368" s="19">
        <v>1810</v>
      </c>
    </row>
    <row r="369" spans="32:32" x14ac:dyDescent="0.2">
      <c r="AF369" s="19">
        <v>1815</v>
      </c>
    </row>
    <row r="370" spans="32:32" x14ac:dyDescent="0.2">
      <c r="AF370" s="19">
        <v>1820</v>
      </c>
    </row>
    <row r="371" spans="32:32" x14ac:dyDescent="0.2">
      <c r="AF371" s="19">
        <v>1825</v>
      </c>
    </row>
    <row r="372" spans="32:32" x14ac:dyDescent="0.2">
      <c r="AF372" s="19">
        <v>1830</v>
      </c>
    </row>
    <row r="373" spans="32:32" x14ac:dyDescent="0.2">
      <c r="AF373" s="19">
        <v>1835</v>
      </c>
    </row>
    <row r="374" spans="32:32" x14ac:dyDescent="0.2">
      <c r="AF374" s="19">
        <v>1840</v>
      </c>
    </row>
    <row r="375" spans="32:32" x14ac:dyDescent="0.2">
      <c r="AF375" s="19">
        <v>1845</v>
      </c>
    </row>
    <row r="376" spans="32:32" x14ac:dyDescent="0.2">
      <c r="AF376" s="19">
        <v>1850</v>
      </c>
    </row>
    <row r="377" spans="32:32" x14ac:dyDescent="0.2">
      <c r="AF377" s="19">
        <v>1855</v>
      </c>
    </row>
    <row r="378" spans="32:32" x14ac:dyDescent="0.2">
      <c r="AF378" s="19">
        <v>1860</v>
      </c>
    </row>
    <row r="379" spans="32:32" x14ac:dyDescent="0.2">
      <c r="AF379" s="19">
        <v>1865</v>
      </c>
    </row>
    <row r="380" spans="32:32" x14ac:dyDescent="0.2">
      <c r="AF380" s="19">
        <v>1870</v>
      </c>
    </row>
    <row r="381" spans="32:32" x14ac:dyDescent="0.2">
      <c r="AF381" s="19">
        <v>1875</v>
      </c>
    </row>
    <row r="382" spans="32:32" x14ac:dyDescent="0.2">
      <c r="AF382" s="19">
        <v>1880</v>
      </c>
    </row>
    <row r="383" spans="32:32" x14ac:dyDescent="0.2">
      <c r="AF383" s="19">
        <v>1885</v>
      </c>
    </row>
    <row r="384" spans="32:32" x14ac:dyDescent="0.2">
      <c r="AF384" s="19">
        <v>1890</v>
      </c>
    </row>
    <row r="385" spans="32:32" x14ac:dyDescent="0.2">
      <c r="AF385" s="19">
        <v>1895</v>
      </c>
    </row>
    <row r="386" spans="32:32" x14ac:dyDescent="0.2">
      <c r="AF386" s="19">
        <v>1900</v>
      </c>
    </row>
    <row r="387" spans="32:32" x14ac:dyDescent="0.2">
      <c r="AF387" s="19">
        <v>1905</v>
      </c>
    </row>
    <row r="388" spans="32:32" x14ac:dyDescent="0.2">
      <c r="AF388" s="19">
        <v>1910</v>
      </c>
    </row>
    <row r="389" spans="32:32" x14ac:dyDescent="0.2">
      <c r="AF389" s="19">
        <v>1915</v>
      </c>
    </row>
    <row r="390" spans="32:32" x14ac:dyDescent="0.2">
      <c r="AF390" s="19">
        <v>1920</v>
      </c>
    </row>
    <row r="391" spans="32:32" x14ac:dyDescent="0.2">
      <c r="AF391" s="19">
        <v>1925</v>
      </c>
    </row>
    <row r="392" spans="32:32" x14ac:dyDescent="0.2">
      <c r="AF392" s="19">
        <v>1930</v>
      </c>
    </row>
    <row r="393" spans="32:32" x14ac:dyDescent="0.2">
      <c r="AF393" s="19">
        <v>1935</v>
      </c>
    </row>
    <row r="394" spans="32:32" x14ac:dyDescent="0.2">
      <c r="AF394" s="19">
        <v>1940</v>
      </c>
    </row>
    <row r="395" spans="32:32" x14ac:dyDescent="0.2">
      <c r="AF395" s="19">
        <v>1945</v>
      </c>
    </row>
    <row r="396" spans="32:32" x14ac:dyDescent="0.2">
      <c r="AF396" s="19">
        <v>1950</v>
      </c>
    </row>
    <row r="397" spans="32:32" x14ac:dyDescent="0.2">
      <c r="AF397" s="19">
        <v>1955</v>
      </c>
    </row>
    <row r="398" spans="32:32" x14ac:dyDescent="0.2">
      <c r="AF398" s="19">
        <v>1960</v>
      </c>
    </row>
    <row r="399" spans="32:32" x14ac:dyDescent="0.2">
      <c r="AF399" s="19">
        <v>1965</v>
      </c>
    </row>
    <row r="400" spans="32:32" x14ac:dyDescent="0.2">
      <c r="AF400" s="19">
        <v>1970</v>
      </c>
    </row>
    <row r="401" spans="32:32" x14ac:dyDescent="0.2">
      <c r="AF401" s="19">
        <v>1975</v>
      </c>
    </row>
    <row r="402" spans="32:32" x14ac:dyDescent="0.2">
      <c r="AF402" s="19">
        <v>1980</v>
      </c>
    </row>
    <row r="403" spans="32:32" x14ac:dyDescent="0.2">
      <c r="AF403" s="19">
        <v>1985</v>
      </c>
    </row>
    <row r="404" spans="32:32" x14ac:dyDescent="0.2">
      <c r="AF404" s="19">
        <v>1990</v>
      </c>
    </row>
    <row r="405" spans="32:32" x14ac:dyDescent="0.2">
      <c r="AF405" s="19">
        <v>1995</v>
      </c>
    </row>
    <row r="406" spans="32:32" x14ac:dyDescent="0.2">
      <c r="AF406" s="19">
        <v>2000</v>
      </c>
    </row>
    <row r="407" spans="32:32" x14ac:dyDescent="0.2">
      <c r="AF407" s="19">
        <v>2005</v>
      </c>
    </row>
    <row r="408" spans="32:32" x14ac:dyDescent="0.2">
      <c r="AF408" s="19">
        <v>2010</v>
      </c>
    </row>
    <row r="409" spans="32:32" x14ac:dyDescent="0.2">
      <c r="AF409" s="19">
        <v>2015</v>
      </c>
    </row>
    <row r="410" spans="32:32" x14ac:dyDescent="0.2">
      <c r="AF410" s="19">
        <v>2020</v>
      </c>
    </row>
    <row r="411" spans="32:32" x14ac:dyDescent="0.2">
      <c r="AF411" s="19">
        <v>2025</v>
      </c>
    </row>
    <row r="412" spans="32:32" x14ac:dyDescent="0.2">
      <c r="AF412" s="19">
        <v>2030</v>
      </c>
    </row>
    <row r="413" spans="32:32" x14ac:dyDescent="0.2">
      <c r="AF413" s="19">
        <v>2035</v>
      </c>
    </row>
    <row r="414" spans="32:32" x14ac:dyDescent="0.2">
      <c r="AF414" s="19">
        <v>2040</v>
      </c>
    </row>
    <row r="415" spans="32:32" x14ac:dyDescent="0.2">
      <c r="AF415" s="19">
        <v>2045</v>
      </c>
    </row>
    <row r="416" spans="32:32" x14ac:dyDescent="0.2">
      <c r="AF416" s="19">
        <v>2050</v>
      </c>
    </row>
    <row r="417" spans="32:32" x14ac:dyDescent="0.2">
      <c r="AF417" s="19">
        <v>2055</v>
      </c>
    </row>
    <row r="418" spans="32:32" x14ac:dyDescent="0.2">
      <c r="AF418" s="19">
        <v>2060</v>
      </c>
    </row>
    <row r="419" spans="32:32" x14ac:dyDescent="0.2">
      <c r="AF419" s="19">
        <v>2065</v>
      </c>
    </row>
    <row r="420" spans="32:32" x14ac:dyDescent="0.2">
      <c r="AF420" s="19">
        <v>2070</v>
      </c>
    </row>
    <row r="421" spans="32:32" x14ac:dyDescent="0.2">
      <c r="AF421" s="19">
        <v>2075</v>
      </c>
    </row>
    <row r="422" spans="32:32" x14ac:dyDescent="0.2">
      <c r="AF422" s="19">
        <v>2080</v>
      </c>
    </row>
    <row r="423" spans="32:32" x14ac:dyDescent="0.2">
      <c r="AF423" s="19">
        <v>2085</v>
      </c>
    </row>
    <row r="424" spans="32:32" x14ac:dyDescent="0.2">
      <c r="AF424" s="19">
        <v>2090</v>
      </c>
    </row>
    <row r="425" spans="32:32" x14ac:dyDescent="0.2">
      <c r="AF425" s="19">
        <v>2095</v>
      </c>
    </row>
    <row r="426" spans="32:32" x14ac:dyDescent="0.2">
      <c r="AF426" s="19">
        <v>2100</v>
      </c>
    </row>
    <row r="427" spans="32:32" x14ac:dyDescent="0.2">
      <c r="AF427" s="19">
        <v>2105</v>
      </c>
    </row>
    <row r="428" spans="32:32" x14ac:dyDescent="0.2">
      <c r="AF428" s="19">
        <v>2110</v>
      </c>
    </row>
    <row r="429" spans="32:32" x14ac:dyDescent="0.2">
      <c r="AF429" s="19">
        <v>2115</v>
      </c>
    </row>
    <row r="430" spans="32:32" x14ac:dyDescent="0.2">
      <c r="AF430" s="19">
        <v>2120</v>
      </c>
    </row>
    <row r="431" spans="32:32" x14ac:dyDescent="0.2">
      <c r="AF431" s="19">
        <v>2125</v>
      </c>
    </row>
    <row r="432" spans="32:32" x14ac:dyDescent="0.2">
      <c r="AF432" s="19">
        <v>2130</v>
      </c>
    </row>
    <row r="433" spans="32:32" x14ac:dyDescent="0.2">
      <c r="AF433" s="19">
        <v>2135</v>
      </c>
    </row>
    <row r="434" spans="32:32" x14ac:dyDescent="0.2">
      <c r="AF434" s="19">
        <v>2140</v>
      </c>
    </row>
    <row r="435" spans="32:32" x14ac:dyDescent="0.2">
      <c r="AF435" s="19">
        <v>2145</v>
      </c>
    </row>
    <row r="436" spans="32:32" x14ac:dyDescent="0.2">
      <c r="AF436" s="19">
        <v>2150</v>
      </c>
    </row>
    <row r="437" spans="32:32" x14ac:dyDescent="0.2">
      <c r="AF437" s="19">
        <v>2155</v>
      </c>
    </row>
    <row r="438" spans="32:32" x14ac:dyDescent="0.2">
      <c r="AF438" s="19">
        <v>2160</v>
      </c>
    </row>
    <row r="439" spans="32:32" x14ac:dyDescent="0.2">
      <c r="AF439" s="19">
        <v>2165</v>
      </c>
    </row>
    <row r="440" spans="32:32" x14ac:dyDescent="0.2">
      <c r="AF440" s="19">
        <v>2170</v>
      </c>
    </row>
    <row r="441" spans="32:32" x14ac:dyDescent="0.2">
      <c r="AF441" s="19">
        <v>2175</v>
      </c>
    </row>
    <row r="442" spans="32:32" x14ac:dyDescent="0.2">
      <c r="AF442" s="19">
        <v>2180</v>
      </c>
    </row>
    <row r="443" spans="32:32" x14ac:dyDescent="0.2">
      <c r="AF443" s="19">
        <v>2185</v>
      </c>
    </row>
    <row r="444" spans="32:32" x14ac:dyDescent="0.2">
      <c r="AF444" s="19">
        <v>2190</v>
      </c>
    </row>
    <row r="445" spans="32:32" x14ac:dyDescent="0.2">
      <c r="AF445" s="19">
        <v>2195</v>
      </c>
    </row>
    <row r="446" spans="32:32" x14ac:dyDescent="0.2">
      <c r="AF446" s="19">
        <v>2200</v>
      </c>
    </row>
    <row r="447" spans="32:32" x14ac:dyDescent="0.2">
      <c r="AF447" s="19">
        <v>2205</v>
      </c>
    </row>
    <row r="448" spans="32:32" x14ac:dyDescent="0.2">
      <c r="AF448" s="19">
        <v>2210</v>
      </c>
    </row>
    <row r="449" spans="32:32" x14ac:dyDescent="0.2">
      <c r="AF449" s="19">
        <v>2215</v>
      </c>
    </row>
    <row r="450" spans="32:32" x14ac:dyDescent="0.2">
      <c r="AF450" s="19">
        <v>2220</v>
      </c>
    </row>
    <row r="451" spans="32:32" x14ac:dyDescent="0.2">
      <c r="AF451" s="19">
        <v>2225</v>
      </c>
    </row>
    <row r="452" spans="32:32" x14ac:dyDescent="0.2">
      <c r="AF452" s="19">
        <v>2230</v>
      </c>
    </row>
    <row r="453" spans="32:32" x14ac:dyDescent="0.2">
      <c r="AF453" s="19">
        <v>2235</v>
      </c>
    </row>
    <row r="454" spans="32:32" x14ac:dyDescent="0.2">
      <c r="AF454" s="19">
        <v>2240</v>
      </c>
    </row>
    <row r="455" spans="32:32" x14ac:dyDescent="0.2">
      <c r="AF455" s="19">
        <v>2245</v>
      </c>
    </row>
    <row r="456" spans="32:32" x14ac:dyDescent="0.2">
      <c r="AF456" s="19">
        <v>2250</v>
      </c>
    </row>
    <row r="457" spans="32:32" x14ac:dyDescent="0.2">
      <c r="AF457" s="19">
        <v>2255</v>
      </c>
    </row>
    <row r="458" spans="32:32" x14ac:dyDescent="0.2">
      <c r="AF458" s="19">
        <v>2260</v>
      </c>
    </row>
    <row r="459" spans="32:32" x14ac:dyDescent="0.2">
      <c r="AF459" s="19">
        <v>2265</v>
      </c>
    </row>
    <row r="460" spans="32:32" x14ac:dyDescent="0.2">
      <c r="AF460" s="19">
        <v>2270</v>
      </c>
    </row>
    <row r="461" spans="32:32" x14ac:dyDescent="0.2">
      <c r="AF461" s="19">
        <v>2275</v>
      </c>
    </row>
    <row r="462" spans="32:32" x14ac:dyDescent="0.2">
      <c r="AF462" s="19">
        <v>2280</v>
      </c>
    </row>
    <row r="463" spans="32:32" x14ac:dyDescent="0.2">
      <c r="AF463" s="19">
        <v>2285</v>
      </c>
    </row>
    <row r="464" spans="32:32" x14ac:dyDescent="0.2">
      <c r="AF464" s="19">
        <v>2290</v>
      </c>
    </row>
    <row r="465" spans="32:32" x14ac:dyDescent="0.2">
      <c r="AF465" s="19">
        <v>2295</v>
      </c>
    </row>
    <row r="466" spans="32:32" x14ac:dyDescent="0.2">
      <c r="AF466" s="19">
        <v>2300</v>
      </c>
    </row>
    <row r="467" spans="32:32" x14ac:dyDescent="0.2">
      <c r="AF467" s="19">
        <v>2305</v>
      </c>
    </row>
    <row r="468" spans="32:32" x14ac:dyDescent="0.2">
      <c r="AF468" s="19">
        <v>2310</v>
      </c>
    </row>
    <row r="469" spans="32:32" x14ac:dyDescent="0.2">
      <c r="AF469" s="19">
        <v>2315</v>
      </c>
    </row>
    <row r="470" spans="32:32" x14ac:dyDescent="0.2">
      <c r="AF470" s="19">
        <v>2320</v>
      </c>
    </row>
    <row r="471" spans="32:32" x14ac:dyDescent="0.2">
      <c r="AF471" s="19">
        <v>2325</v>
      </c>
    </row>
    <row r="472" spans="32:32" x14ac:dyDescent="0.2">
      <c r="AF472" s="19">
        <v>2330</v>
      </c>
    </row>
    <row r="473" spans="32:32" x14ac:dyDescent="0.2">
      <c r="AF473" s="19">
        <v>2335</v>
      </c>
    </row>
    <row r="474" spans="32:32" x14ac:dyDescent="0.2">
      <c r="AF474" s="19">
        <v>2340</v>
      </c>
    </row>
    <row r="475" spans="32:32" x14ac:dyDescent="0.2">
      <c r="AF475" s="19">
        <v>2345</v>
      </c>
    </row>
    <row r="476" spans="32:32" x14ac:dyDescent="0.2">
      <c r="AF476" s="19">
        <v>2350</v>
      </c>
    </row>
    <row r="477" spans="32:32" x14ac:dyDescent="0.2">
      <c r="AF477" s="19">
        <v>2355</v>
      </c>
    </row>
    <row r="478" spans="32:32" x14ac:dyDescent="0.2">
      <c r="AF478" s="19">
        <v>2360</v>
      </c>
    </row>
    <row r="479" spans="32:32" x14ac:dyDescent="0.2">
      <c r="AF479" s="19">
        <v>2365</v>
      </c>
    </row>
    <row r="480" spans="32:32" x14ac:dyDescent="0.2">
      <c r="AF480" s="19">
        <v>2370</v>
      </c>
    </row>
    <row r="481" spans="32:32" x14ac:dyDescent="0.2">
      <c r="AF481" s="19">
        <v>2375</v>
      </c>
    </row>
    <row r="482" spans="32:32" x14ac:dyDescent="0.2">
      <c r="AF482" s="19">
        <v>2380</v>
      </c>
    </row>
    <row r="483" spans="32:32" x14ac:dyDescent="0.2">
      <c r="AF483" s="19">
        <v>2385</v>
      </c>
    </row>
    <row r="484" spans="32:32" x14ac:dyDescent="0.2">
      <c r="AF484" s="19">
        <v>2390</v>
      </c>
    </row>
    <row r="485" spans="32:32" x14ac:dyDescent="0.2">
      <c r="AF485" s="19">
        <v>2395</v>
      </c>
    </row>
    <row r="486" spans="32:32" x14ac:dyDescent="0.2">
      <c r="AF486" s="19">
        <v>2400</v>
      </c>
    </row>
    <row r="487" spans="32:32" x14ac:dyDescent="0.2">
      <c r="AF487" s="19">
        <v>2405</v>
      </c>
    </row>
    <row r="488" spans="32:32" x14ac:dyDescent="0.2">
      <c r="AF488" s="19">
        <v>2410</v>
      </c>
    </row>
    <row r="489" spans="32:32" x14ac:dyDescent="0.2">
      <c r="AF489" s="19">
        <v>2415</v>
      </c>
    </row>
    <row r="490" spans="32:32" x14ac:dyDescent="0.2">
      <c r="AF490" s="19">
        <v>2420</v>
      </c>
    </row>
    <row r="491" spans="32:32" x14ac:dyDescent="0.2">
      <c r="AF491" s="19">
        <v>2425</v>
      </c>
    </row>
    <row r="492" spans="32:32" x14ac:dyDescent="0.2">
      <c r="AF492" s="19">
        <v>2430</v>
      </c>
    </row>
    <row r="493" spans="32:32" x14ac:dyDescent="0.2">
      <c r="AF493" s="19">
        <v>2435</v>
      </c>
    </row>
    <row r="494" spans="32:32" x14ac:dyDescent="0.2">
      <c r="AF494" s="19">
        <v>2440</v>
      </c>
    </row>
    <row r="495" spans="32:32" x14ac:dyDescent="0.2">
      <c r="AF495" s="19">
        <v>2445</v>
      </c>
    </row>
    <row r="496" spans="32:32" x14ac:dyDescent="0.2">
      <c r="AF496" s="19">
        <v>2450</v>
      </c>
    </row>
    <row r="497" spans="32:32" x14ac:dyDescent="0.2">
      <c r="AF497" s="19">
        <v>2455</v>
      </c>
    </row>
    <row r="498" spans="32:32" x14ac:dyDescent="0.2">
      <c r="AF498" s="19">
        <v>2460</v>
      </c>
    </row>
    <row r="499" spans="32:32" x14ac:dyDescent="0.2">
      <c r="AF499" s="19">
        <v>2465</v>
      </c>
    </row>
    <row r="500" spans="32:32" x14ac:dyDescent="0.2">
      <c r="AF500" s="19">
        <v>2470</v>
      </c>
    </row>
    <row r="501" spans="32:32" x14ac:dyDescent="0.2">
      <c r="AF501" s="19">
        <v>2475</v>
      </c>
    </row>
    <row r="502" spans="32:32" x14ac:dyDescent="0.2">
      <c r="AF502" s="19">
        <v>2480</v>
      </c>
    </row>
    <row r="503" spans="32:32" x14ac:dyDescent="0.2">
      <c r="AF503" s="19">
        <v>2485</v>
      </c>
    </row>
    <row r="504" spans="32:32" x14ac:dyDescent="0.2">
      <c r="AF504" s="19">
        <v>2490</v>
      </c>
    </row>
    <row r="505" spans="32:32" x14ac:dyDescent="0.2">
      <c r="AF505" s="19">
        <v>2495</v>
      </c>
    </row>
    <row r="506" spans="32:32" x14ac:dyDescent="0.2">
      <c r="AF506" s="19">
        <v>2500</v>
      </c>
    </row>
    <row r="507" spans="32:32" x14ac:dyDescent="0.2">
      <c r="AF507" s="19">
        <v>2505</v>
      </c>
    </row>
    <row r="508" spans="32:32" x14ac:dyDescent="0.2">
      <c r="AF508" s="19">
        <v>2510</v>
      </c>
    </row>
    <row r="509" spans="32:32" x14ac:dyDescent="0.2">
      <c r="AF509" s="19">
        <v>2515</v>
      </c>
    </row>
    <row r="510" spans="32:32" x14ac:dyDescent="0.2">
      <c r="AF510" s="19">
        <v>2520</v>
      </c>
    </row>
    <row r="511" spans="32:32" x14ac:dyDescent="0.2">
      <c r="AF511" s="19">
        <v>2525</v>
      </c>
    </row>
    <row r="512" spans="32:32" x14ac:dyDescent="0.2">
      <c r="AF512" s="19">
        <v>2530</v>
      </c>
    </row>
    <row r="513" spans="32:32" x14ac:dyDescent="0.2">
      <c r="AF513" s="19">
        <v>2535</v>
      </c>
    </row>
    <row r="514" spans="32:32" x14ac:dyDescent="0.2">
      <c r="AF514" s="19">
        <v>2540</v>
      </c>
    </row>
    <row r="515" spans="32:32" x14ac:dyDescent="0.2">
      <c r="AF515" s="19">
        <v>2545</v>
      </c>
    </row>
    <row r="516" spans="32:32" x14ac:dyDescent="0.2">
      <c r="AF516" s="19">
        <v>2550</v>
      </c>
    </row>
    <row r="517" spans="32:32" x14ac:dyDescent="0.2">
      <c r="AF517" s="19">
        <v>2555</v>
      </c>
    </row>
    <row r="518" spans="32:32" x14ac:dyDescent="0.2">
      <c r="AF518" s="19">
        <v>2560</v>
      </c>
    </row>
    <row r="519" spans="32:32" x14ac:dyDescent="0.2">
      <c r="AF519" s="19">
        <v>2565</v>
      </c>
    </row>
    <row r="520" spans="32:32" x14ac:dyDescent="0.2">
      <c r="AF520" s="19">
        <v>2570</v>
      </c>
    </row>
    <row r="521" spans="32:32" x14ac:dyDescent="0.2">
      <c r="AF521" s="19">
        <v>2575</v>
      </c>
    </row>
    <row r="522" spans="32:32" x14ac:dyDescent="0.2">
      <c r="AF522" s="19">
        <v>2580</v>
      </c>
    </row>
    <row r="523" spans="32:32" x14ac:dyDescent="0.2">
      <c r="AF523" s="19">
        <v>2585</v>
      </c>
    </row>
    <row r="524" spans="32:32" x14ac:dyDescent="0.2">
      <c r="AF524" s="19">
        <v>2590</v>
      </c>
    </row>
    <row r="525" spans="32:32" x14ac:dyDescent="0.2">
      <c r="AF525" s="19">
        <v>2595</v>
      </c>
    </row>
    <row r="526" spans="32:32" x14ac:dyDescent="0.2">
      <c r="AF526" s="19">
        <v>2600</v>
      </c>
    </row>
    <row r="527" spans="32:32" x14ac:dyDescent="0.2">
      <c r="AF527" s="19">
        <v>2605</v>
      </c>
    </row>
    <row r="528" spans="32:32" x14ac:dyDescent="0.2">
      <c r="AF528" s="19">
        <v>2610</v>
      </c>
    </row>
    <row r="529" spans="32:32" x14ac:dyDescent="0.2">
      <c r="AF529" s="19">
        <v>2615</v>
      </c>
    </row>
    <row r="530" spans="32:32" x14ac:dyDescent="0.2">
      <c r="AF530" s="19">
        <v>2620</v>
      </c>
    </row>
    <row r="531" spans="32:32" x14ac:dyDescent="0.2">
      <c r="AF531" s="19">
        <v>2625</v>
      </c>
    </row>
    <row r="532" spans="32:32" x14ac:dyDescent="0.2">
      <c r="AF532" s="19">
        <v>2630</v>
      </c>
    </row>
    <row r="533" spans="32:32" x14ac:dyDescent="0.2">
      <c r="AF533" s="19">
        <v>2635</v>
      </c>
    </row>
    <row r="534" spans="32:32" x14ac:dyDescent="0.2">
      <c r="AF534" s="19">
        <v>2640</v>
      </c>
    </row>
    <row r="535" spans="32:32" x14ac:dyDescent="0.2">
      <c r="AF535" s="19">
        <v>2645</v>
      </c>
    </row>
    <row r="536" spans="32:32" x14ac:dyDescent="0.2">
      <c r="AF536" s="19">
        <v>2650</v>
      </c>
    </row>
    <row r="537" spans="32:32" x14ac:dyDescent="0.2">
      <c r="AF537" s="19">
        <v>2655</v>
      </c>
    </row>
    <row r="538" spans="32:32" x14ac:dyDescent="0.2">
      <c r="AF538" s="19">
        <v>2660</v>
      </c>
    </row>
    <row r="539" spans="32:32" x14ac:dyDescent="0.2">
      <c r="AF539" s="19">
        <v>2665</v>
      </c>
    </row>
    <row r="540" spans="32:32" x14ac:dyDescent="0.2">
      <c r="AF540" s="19">
        <v>2670</v>
      </c>
    </row>
    <row r="541" spans="32:32" x14ac:dyDescent="0.2">
      <c r="AF541" s="19">
        <v>2675</v>
      </c>
    </row>
    <row r="542" spans="32:32" x14ac:dyDescent="0.2">
      <c r="AF542" s="19">
        <v>2680</v>
      </c>
    </row>
    <row r="543" spans="32:32" x14ac:dyDescent="0.2">
      <c r="AF543" s="19">
        <v>2685</v>
      </c>
    </row>
    <row r="544" spans="32:32" x14ac:dyDescent="0.2">
      <c r="AF544" s="19">
        <v>2690</v>
      </c>
    </row>
    <row r="545" spans="32:32" x14ac:dyDescent="0.2">
      <c r="AF545" s="19">
        <v>2695</v>
      </c>
    </row>
    <row r="546" spans="32:32" x14ac:dyDescent="0.2">
      <c r="AF546" s="19">
        <v>2700</v>
      </c>
    </row>
    <row r="547" spans="32:32" x14ac:dyDescent="0.2">
      <c r="AF547" s="19">
        <v>2705</v>
      </c>
    </row>
    <row r="548" spans="32:32" x14ac:dyDescent="0.2">
      <c r="AF548" s="19">
        <v>2710</v>
      </c>
    </row>
    <row r="549" spans="32:32" x14ac:dyDescent="0.2">
      <c r="AF549" s="19">
        <v>2715</v>
      </c>
    </row>
    <row r="550" spans="32:32" x14ac:dyDescent="0.2">
      <c r="AF550" s="19">
        <v>2720</v>
      </c>
    </row>
    <row r="551" spans="32:32" x14ac:dyDescent="0.2">
      <c r="AF551" s="19">
        <v>2725</v>
      </c>
    </row>
    <row r="552" spans="32:32" x14ac:dyDescent="0.2">
      <c r="AF552" s="19">
        <v>2730</v>
      </c>
    </row>
    <row r="553" spans="32:32" x14ac:dyDescent="0.2">
      <c r="AF553" s="19">
        <v>2735</v>
      </c>
    </row>
    <row r="554" spans="32:32" x14ac:dyDescent="0.2">
      <c r="AF554" s="19">
        <v>2740</v>
      </c>
    </row>
    <row r="555" spans="32:32" x14ac:dyDescent="0.2">
      <c r="AF555" s="19">
        <v>2745</v>
      </c>
    </row>
    <row r="556" spans="32:32" x14ac:dyDescent="0.2">
      <c r="AF556" s="19">
        <v>2750</v>
      </c>
    </row>
    <row r="557" spans="32:32" x14ac:dyDescent="0.2">
      <c r="AF557" s="19">
        <v>2755</v>
      </c>
    </row>
    <row r="558" spans="32:32" x14ac:dyDescent="0.2">
      <c r="AF558" s="19">
        <v>2760</v>
      </c>
    </row>
    <row r="559" spans="32:32" x14ac:dyDescent="0.2">
      <c r="AF559" s="19">
        <v>2765</v>
      </c>
    </row>
    <row r="560" spans="32:32" x14ac:dyDescent="0.2">
      <c r="AF560" s="19">
        <v>2770</v>
      </c>
    </row>
    <row r="561" spans="32:32" x14ac:dyDescent="0.2">
      <c r="AF561" s="19">
        <v>2775</v>
      </c>
    </row>
    <row r="562" spans="32:32" x14ac:dyDescent="0.2">
      <c r="AF562" s="19">
        <v>2780</v>
      </c>
    </row>
    <row r="563" spans="32:32" x14ac:dyDescent="0.2">
      <c r="AF563" s="19">
        <v>2785</v>
      </c>
    </row>
    <row r="564" spans="32:32" x14ac:dyDescent="0.2">
      <c r="AF564" s="19">
        <v>2790</v>
      </c>
    </row>
    <row r="565" spans="32:32" x14ac:dyDescent="0.2">
      <c r="AF565" s="19">
        <v>2795</v>
      </c>
    </row>
    <row r="566" spans="32:32" x14ac:dyDescent="0.2">
      <c r="AF566" s="19">
        <v>2800</v>
      </c>
    </row>
    <row r="567" spans="32:32" x14ac:dyDescent="0.2">
      <c r="AF567" s="19">
        <v>2805</v>
      </c>
    </row>
    <row r="568" spans="32:32" x14ac:dyDescent="0.2">
      <c r="AF568" s="19">
        <v>2810</v>
      </c>
    </row>
    <row r="569" spans="32:32" x14ac:dyDescent="0.2">
      <c r="AF569" s="19">
        <v>2815</v>
      </c>
    </row>
    <row r="570" spans="32:32" x14ac:dyDescent="0.2">
      <c r="AF570" s="19">
        <v>2820</v>
      </c>
    </row>
    <row r="571" spans="32:32" x14ac:dyDescent="0.2">
      <c r="AF571" s="19">
        <v>2825</v>
      </c>
    </row>
    <row r="572" spans="32:32" x14ac:dyDescent="0.2">
      <c r="AF572" s="19">
        <v>2830</v>
      </c>
    </row>
    <row r="573" spans="32:32" x14ac:dyDescent="0.2">
      <c r="AF573" s="19">
        <v>2835</v>
      </c>
    </row>
    <row r="574" spans="32:32" x14ac:dyDescent="0.2">
      <c r="AF574" s="19">
        <v>2840</v>
      </c>
    </row>
    <row r="575" spans="32:32" x14ac:dyDescent="0.2">
      <c r="AF575" s="19">
        <v>2845</v>
      </c>
    </row>
    <row r="576" spans="32:32" x14ac:dyDescent="0.2">
      <c r="AF576" s="19">
        <v>2850</v>
      </c>
    </row>
    <row r="577" spans="32:32" x14ac:dyDescent="0.2">
      <c r="AF577" s="19">
        <v>2855</v>
      </c>
    </row>
    <row r="578" spans="32:32" x14ac:dyDescent="0.2">
      <c r="AF578" s="19">
        <v>2860</v>
      </c>
    </row>
    <row r="579" spans="32:32" x14ac:dyDescent="0.2">
      <c r="AF579" s="19">
        <v>2865</v>
      </c>
    </row>
    <row r="580" spans="32:32" x14ac:dyDescent="0.2">
      <c r="AF580" s="19">
        <v>2870</v>
      </c>
    </row>
    <row r="581" spans="32:32" x14ac:dyDescent="0.2">
      <c r="AF581" s="19">
        <v>2875</v>
      </c>
    </row>
    <row r="582" spans="32:32" x14ac:dyDescent="0.2">
      <c r="AF582" s="19">
        <v>2880</v>
      </c>
    </row>
    <row r="583" spans="32:32" x14ac:dyDescent="0.2">
      <c r="AF583" s="19">
        <v>2885</v>
      </c>
    </row>
    <row r="584" spans="32:32" x14ac:dyDescent="0.2">
      <c r="AF584" s="19">
        <v>2890</v>
      </c>
    </row>
    <row r="585" spans="32:32" x14ac:dyDescent="0.2">
      <c r="AF585" s="19">
        <v>2895</v>
      </c>
    </row>
    <row r="586" spans="32:32" x14ac:dyDescent="0.2">
      <c r="AF586" s="19">
        <v>2900</v>
      </c>
    </row>
    <row r="587" spans="32:32" x14ac:dyDescent="0.2">
      <c r="AF587" s="19">
        <v>2905</v>
      </c>
    </row>
    <row r="588" spans="32:32" x14ac:dyDescent="0.2">
      <c r="AF588" s="19">
        <v>2910</v>
      </c>
    </row>
    <row r="589" spans="32:32" x14ac:dyDescent="0.2">
      <c r="AF589" s="19">
        <v>2915</v>
      </c>
    </row>
    <row r="590" spans="32:32" x14ac:dyDescent="0.2">
      <c r="AF590" s="19">
        <v>2920</v>
      </c>
    </row>
    <row r="591" spans="32:32" x14ac:dyDescent="0.2">
      <c r="AF591" s="19">
        <v>2925</v>
      </c>
    </row>
    <row r="592" spans="32:32" x14ac:dyDescent="0.2">
      <c r="AF592" s="19">
        <v>2930</v>
      </c>
    </row>
    <row r="593" spans="32:32" x14ac:dyDescent="0.2">
      <c r="AF593" s="19">
        <v>2935</v>
      </c>
    </row>
    <row r="594" spans="32:32" x14ac:dyDescent="0.2">
      <c r="AF594" s="19">
        <v>2940</v>
      </c>
    </row>
    <row r="595" spans="32:32" x14ac:dyDescent="0.2">
      <c r="AF595" s="19">
        <v>2945</v>
      </c>
    </row>
    <row r="596" spans="32:32" x14ac:dyDescent="0.2">
      <c r="AF596" s="19">
        <v>2950</v>
      </c>
    </row>
    <row r="597" spans="32:32" x14ac:dyDescent="0.2">
      <c r="AF597" s="19">
        <v>2955</v>
      </c>
    </row>
    <row r="598" spans="32:32" x14ac:dyDescent="0.2">
      <c r="AF598" s="19">
        <v>2960</v>
      </c>
    </row>
    <row r="599" spans="32:32" x14ac:dyDescent="0.2">
      <c r="AF599" s="19">
        <v>2965</v>
      </c>
    </row>
    <row r="600" spans="32:32" x14ac:dyDescent="0.2">
      <c r="AF600" s="19">
        <v>2970</v>
      </c>
    </row>
    <row r="601" spans="32:32" x14ac:dyDescent="0.2">
      <c r="AF601" s="19">
        <v>2975</v>
      </c>
    </row>
    <row r="602" spans="32:32" x14ac:dyDescent="0.2">
      <c r="AF602" s="19">
        <v>2980</v>
      </c>
    </row>
    <row r="603" spans="32:32" x14ac:dyDescent="0.2">
      <c r="AF603" s="19">
        <v>2985</v>
      </c>
    </row>
    <row r="604" spans="32:32" x14ac:dyDescent="0.2">
      <c r="AF604" s="19">
        <v>2990</v>
      </c>
    </row>
    <row r="605" spans="32:32" x14ac:dyDescent="0.2">
      <c r="AF605" s="19">
        <v>2995</v>
      </c>
    </row>
    <row r="606" spans="32:32" x14ac:dyDescent="0.2">
      <c r="AF606" s="19">
        <v>3000</v>
      </c>
    </row>
    <row r="607" spans="32:32" x14ac:dyDescent="0.2">
      <c r="AF607" s="19">
        <v>3005</v>
      </c>
    </row>
    <row r="608" spans="32:32" x14ac:dyDescent="0.2">
      <c r="AF608" s="19">
        <v>3010</v>
      </c>
    </row>
    <row r="609" spans="32:32" x14ac:dyDescent="0.2">
      <c r="AF609" s="19">
        <v>3015</v>
      </c>
    </row>
    <row r="610" spans="32:32" x14ac:dyDescent="0.2">
      <c r="AF610" s="19">
        <v>3020</v>
      </c>
    </row>
    <row r="611" spans="32:32" x14ac:dyDescent="0.2">
      <c r="AF611" s="19">
        <v>3025</v>
      </c>
    </row>
    <row r="612" spans="32:32" x14ac:dyDescent="0.2">
      <c r="AF612" s="19">
        <v>3030</v>
      </c>
    </row>
    <row r="613" spans="32:32" x14ac:dyDescent="0.2">
      <c r="AF613" s="19">
        <v>3035</v>
      </c>
    </row>
    <row r="614" spans="32:32" x14ac:dyDescent="0.2">
      <c r="AF614" s="19">
        <v>3040</v>
      </c>
    </row>
    <row r="615" spans="32:32" x14ac:dyDescent="0.2">
      <c r="AF615" s="19">
        <v>3045</v>
      </c>
    </row>
    <row r="616" spans="32:32" x14ac:dyDescent="0.2">
      <c r="AF616" s="19">
        <v>3050</v>
      </c>
    </row>
    <row r="617" spans="32:32" x14ac:dyDescent="0.2">
      <c r="AF617" s="19">
        <v>3055</v>
      </c>
    </row>
    <row r="618" spans="32:32" x14ac:dyDescent="0.2">
      <c r="AF618" s="19">
        <v>3060</v>
      </c>
    </row>
    <row r="619" spans="32:32" x14ac:dyDescent="0.2">
      <c r="AF619" s="19">
        <v>3065</v>
      </c>
    </row>
    <row r="620" spans="32:32" x14ac:dyDescent="0.2">
      <c r="AF620" s="19">
        <v>3070</v>
      </c>
    </row>
    <row r="621" spans="32:32" x14ac:dyDescent="0.2">
      <c r="AF621" s="19">
        <v>3075</v>
      </c>
    </row>
    <row r="622" spans="32:32" x14ac:dyDescent="0.2">
      <c r="AF622" s="19">
        <v>3080</v>
      </c>
    </row>
    <row r="623" spans="32:32" x14ac:dyDescent="0.2">
      <c r="AF623" s="19">
        <v>3085</v>
      </c>
    </row>
    <row r="624" spans="32:32" x14ac:dyDescent="0.2">
      <c r="AF624" s="19">
        <v>3090</v>
      </c>
    </row>
    <row r="625" spans="32:32" x14ac:dyDescent="0.2">
      <c r="AF625" s="19">
        <v>3095</v>
      </c>
    </row>
    <row r="626" spans="32:32" x14ac:dyDescent="0.2">
      <c r="AF626" s="19">
        <v>3100</v>
      </c>
    </row>
    <row r="627" spans="32:32" x14ac:dyDescent="0.2">
      <c r="AF627" s="19">
        <v>3105</v>
      </c>
    </row>
    <row r="628" spans="32:32" x14ac:dyDescent="0.2">
      <c r="AF628" s="19">
        <v>3110</v>
      </c>
    </row>
    <row r="629" spans="32:32" x14ac:dyDescent="0.2">
      <c r="AF629" s="19">
        <v>3115</v>
      </c>
    </row>
    <row r="630" spans="32:32" x14ac:dyDescent="0.2">
      <c r="AF630" s="19">
        <v>3120</v>
      </c>
    </row>
    <row r="631" spans="32:32" x14ac:dyDescent="0.2">
      <c r="AF631" s="19">
        <v>3125</v>
      </c>
    </row>
    <row r="632" spans="32:32" x14ac:dyDescent="0.2">
      <c r="AF632" s="19">
        <v>3130</v>
      </c>
    </row>
    <row r="633" spans="32:32" x14ac:dyDescent="0.2">
      <c r="AF633" s="19">
        <v>3135</v>
      </c>
    </row>
    <row r="634" spans="32:32" x14ac:dyDescent="0.2">
      <c r="AF634" s="19">
        <v>3140</v>
      </c>
    </row>
    <row r="635" spans="32:32" x14ac:dyDescent="0.2">
      <c r="AF635" s="19">
        <v>3145</v>
      </c>
    </row>
    <row r="636" spans="32:32" x14ac:dyDescent="0.2">
      <c r="AF636" s="19">
        <v>3150</v>
      </c>
    </row>
    <row r="637" spans="32:32" x14ac:dyDescent="0.2">
      <c r="AF637" s="19">
        <v>3155</v>
      </c>
    </row>
    <row r="638" spans="32:32" x14ac:dyDescent="0.2">
      <c r="AF638" s="19">
        <v>3160</v>
      </c>
    </row>
    <row r="639" spans="32:32" x14ac:dyDescent="0.2">
      <c r="AF639" s="19">
        <v>3165</v>
      </c>
    </row>
    <row r="640" spans="32:32" x14ac:dyDescent="0.2">
      <c r="AF640" s="19">
        <v>3170</v>
      </c>
    </row>
    <row r="641" spans="32:32" x14ac:dyDescent="0.2">
      <c r="AF641" s="19">
        <v>3175</v>
      </c>
    </row>
    <row r="642" spans="32:32" x14ac:dyDescent="0.2">
      <c r="AF642" s="19">
        <v>3180</v>
      </c>
    </row>
    <row r="643" spans="32:32" x14ac:dyDescent="0.2">
      <c r="AF643" s="19">
        <v>3185</v>
      </c>
    </row>
    <row r="644" spans="32:32" x14ac:dyDescent="0.2">
      <c r="AF644" s="19">
        <v>3190</v>
      </c>
    </row>
    <row r="645" spans="32:32" x14ac:dyDescent="0.2">
      <c r="AF645" s="19">
        <v>3195</v>
      </c>
    </row>
    <row r="646" spans="32:32" x14ac:dyDescent="0.2">
      <c r="AF646" s="19">
        <v>3200</v>
      </c>
    </row>
    <row r="647" spans="32:32" x14ac:dyDescent="0.2">
      <c r="AF647" s="19">
        <v>3205</v>
      </c>
    </row>
    <row r="648" spans="32:32" x14ac:dyDescent="0.2">
      <c r="AF648" s="19">
        <v>3210</v>
      </c>
    </row>
    <row r="649" spans="32:32" x14ac:dyDescent="0.2">
      <c r="AF649" s="19">
        <v>3215</v>
      </c>
    </row>
    <row r="650" spans="32:32" x14ac:dyDescent="0.2">
      <c r="AF650" s="19">
        <v>3220</v>
      </c>
    </row>
    <row r="651" spans="32:32" x14ac:dyDescent="0.2">
      <c r="AF651" s="19">
        <v>3225</v>
      </c>
    </row>
    <row r="652" spans="32:32" x14ac:dyDescent="0.2">
      <c r="AF652" s="19">
        <v>3230</v>
      </c>
    </row>
    <row r="653" spans="32:32" x14ac:dyDescent="0.2">
      <c r="AF653" s="19">
        <v>3235</v>
      </c>
    </row>
    <row r="654" spans="32:32" x14ac:dyDescent="0.2">
      <c r="AF654" s="19">
        <v>3240</v>
      </c>
    </row>
    <row r="655" spans="32:32" x14ac:dyDescent="0.2">
      <c r="AF655" s="19">
        <v>3245</v>
      </c>
    </row>
    <row r="656" spans="32:32" x14ac:dyDescent="0.2">
      <c r="AF656" s="19">
        <v>3250</v>
      </c>
    </row>
    <row r="657" spans="32:32" x14ac:dyDescent="0.2">
      <c r="AF657" s="19">
        <v>3255</v>
      </c>
    </row>
    <row r="658" spans="32:32" x14ac:dyDescent="0.2">
      <c r="AF658" s="19">
        <v>3260</v>
      </c>
    </row>
    <row r="659" spans="32:32" x14ac:dyDescent="0.2">
      <c r="AF659" s="19">
        <v>3265</v>
      </c>
    </row>
    <row r="660" spans="32:32" x14ac:dyDescent="0.2">
      <c r="AF660" s="19">
        <v>3270</v>
      </c>
    </row>
    <row r="661" spans="32:32" x14ac:dyDescent="0.2">
      <c r="AF661" s="19">
        <v>3275</v>
      </c>
    </row>
    <row r="662" spans="32:32" x14ac:dyDescent="0.2">
      <c r="AF662" s="19">
        <v>3280</v>
      </c>
    </row>
    <row r="663" spans="32:32" x14ac:dyDescent="0.2">
      <c r="AF663" s="19">
        <v>3285</v>
      </c>
    </row>
    <row r="664" spans="32:32" x14ac:dyDescent="0.2">
      <c r="AF664" s="19">
        <v>3290</v>
      </c>
    </row>
    <row r="665" spans="32:32" x14ac:dyDescent="0.2">
      <c r="AF665" s="19">
        <v>3295</v>
      </c>
    </row>
    <row r="666" spans="32:32" x14ac:dyDescent="0.2">
      <c r="AF666" s="19">
        <v>3300</v>
      </c>
    </row>
    <row r="667" spans="32:32" x14ac:dyDescent="0.2">
      <c r="AF667" s="19">
        <v>3305</v>
      </c>
    </row>
    <row r="668" spans="32:32" x14ac:dyDescent="0.2">
      <c r="AF668" s="19">
        <v>3310</v>
      </c>
    </row>
    <row r="669" spans="32:32" x14ac:dyDescent="0.2">
      <c r="AF669" s="19">
        <v>3315</v>
      </c>
    </row>
    <row r="670" spans="32:32" x14ac:dyDescent="0.2">
      <c r="AF670" s="19">
        <v>3320</v>
      </c>
    </row>
    <row r="671" spans="32:32" x14ac:dyDescent="0.2">
      <c r="AF671" s="19">
        <v>3325</v>
      </c>
    </row>
    <row r="672" spans="32:32" x14ac:dyDescent="0.2">
      <c r="AF672" s="19">
        <v>3330</v>
      </c>
    </row>
    <row r="673" spans="32:32" x14ac:dyDescent="0.2">
      <c r="AF673" s="19">
        <v>3335</v>
      </c>
    </row>
    <row r="674" spans="32:32" x14ac:dyDescent="0.2">
      <c r="AF674" s="19">
        <v>3340</v>
      </c>
    </row>
    <row r="675" spans="32:32" x14ac:dyDescent="0.2">
      <c r="AF675" s="19">
        <v>3345</v>
      </c>
    </row>
    <row r="676" spans="32:32" x14ac:dyDescent="0.2">
      <c r="AF676" s="19">
        <v>3350</v>
      </c>
    </row>
    <row r="677" spans="32:32" x14ac:dyDescent="0.2">
      <c r="AF677" s="19">
        <v>3355</v>
      </c>
    </row>
    <row r="678" spans="32:32" x14ac:dyDescent="0.2">
      <c r="AF678" s="19">
        <v>3360</v>
      </c>
    </row>
    <row r="679" spans="32:32" x14ac:dyDescent="0.2">
      <c r="AF679" s="19">
        <v>3365</v>
      </c>
    </row>
    <row r="680" spans="32:32" x14ac:dyDescent="0.2">
      <c r="AF680" s="19">
        <v>3370</v>
      </c>
    </row>
    <row r="681" spans="32:32" x14ac:dyDescent="0.2">
      <c r="AF681" s="19">
        <v>3375</v>
      </c>
    </row>
    <row r="682" spans="32:32" x14ac:dyDescent="0.2">
      <c r="AF682" s="19">
        <v>3380</v>
      </c>
    </row>
    <row r="683" spans="32:32" x14ac:dyDescent="0.2">
      <c r="AF683" s="19">
        <v>3385</v>
      </c>
    </row>
    <row r="684" spans="32:32" x14ac:dyDescent="0.2">
      <c r="AF684" s="19">
        <v>3390</v>
      </c>
    </row>
    <row r="685" spans="32:32" x14ac:dyDescent="0.2">
      <c r="AF685" s="19">
        <v>3395</v>
      </c>
    </row>
    <row r="686" spans="32:32" x14ac:dyDescent="0.2">
      <c r="AF686" s="19">
        <v>3400</v>
      </c>
    </row>
    <row r="687" spans="32:32" x14ac:dyDescent="0.2">
      <c r="AF687" s="19">
        <v>3405</v>
      </c>
    </row>
    <row r="688" spans="32:32" x14ac:dyDescent="0.2">
      <c r="AF688" s="19">
        <v>3410</v>
      </c>
    </row>
    <row r="689" spans="32:32" x14ac:dyDescent="0.2">
      <c r="AF689" s="19">
        <v>3415</v>
      </c>
    </row>
    <row r="690" spans="32:32" x14ac:dyDescent="0.2">
      <c r="AF690" s="19">
        <v>3420</v>
      </c>
    </row>
    <row r="691" spans="32:32" x14ac:dyDescent="0.2">
      <c r="AF691" s="19">
        <v>3425</v>
      </c>
    </row>
    <row r="692" spans="32:32" x14ac:dyDescent="0.2">
      <c r="AF692" s="19">
        <v>3430</v>
      </c>
    </row>
    <row r="693" spans="32:32" x14ac:dyDescent="0.2">
      <c r="AF693" s="19">
        <v>3435</v>
      </c>
    </row>
    <row r="694" spans="32:32" x14ac:dyDescent="0.2">
      <c r="AF694" s="19">
        <v>3440</v>
      </c>
    </row>
    <row r="695" spans="32:32" x14ac:dyDescent="0.2">
      <c r="AF695" s="19">
        <v>3445</v>
      </c>
    </row>
    <row r="696" spans="32:32" x14ac:dyDescent="0.2">
      <c r="AF696" s="19">
        <v>3450</v>
      </c>
    </row>
    <row r="697" spans="32:32" x14ac:dyDescent="0.2">
      <c r="AF697" s="19">
        <v>3455</v>
      </c>
    </row>
    <row r="698" spans="32:32" x14ac:dyDescent="0.2">
      <c r="AF698" s="19">
        <v>3460</v>
      </c>
    </row>
    <row r="699" spans="32:32" x14ac:dyDescent="0.2">
      <c r="AF699" s="19">
        <v>3465</v>
      </c>
    </row>
    <row r="700" spans="32:32" x14ac:dyDescent="0.2">
      <c r="AF700" s="19">
        <v>3470</v>
      </c>
    </row>
    <row r="701" spans="32:32" x14ac:dyDescent="0.2">
      <c r="AF701" s="19">
        <v>3475</v>
      </c>
    </row>
    <row r="702" spans="32:32" x14ac:dyDescent="0.2">
      <c r="AF702" s="19">
        <v>3480</v>
      </c>
    </row>
    <row r="703" spans="32:32" x14ac:dyDescent="0.2">
      <c r="AF703" s="19">
        <v>3485</v>
      </c>
    </row>
    <row r="704" spans="32:32" x14ac:dyDescent="0.2">
      <c r="AF704" s="19">
        <v>3490</v>
      </c>
    </row>
    <row r="705" spans="32:32" x14ac:dyDescent="0.2">
      <c r="AF705" s="19">
        <v>3495</v>
      </c>
    </row>
    <row r="706" spans="32:32" x14ac:dyDescent="0.2">
      <c r="AF706" s="19">
        <v>3500</v>
      </c>
    </row>
    <row r="707" spans="32:32" x14ac:dyDescent="0.2">
      <c r="AF707" s="19">
        <v>3505</v>
      </c>
    </row>
    <row r="708" spans="32:32" x14ac:dyDescent="0.2">
      <c r="AF708" s="19">
        <v>3510</v>
      </c>
    </row>
    <row r="709" spans="32:32" x14ac:dyDescent="0.2">
      <c r="AF709" s="19">
        <v>3515</v>
      </c>
    </row>
    <row r="710" spans="32:32" x14ac:dyDescent="0.2">
      <c r="AF710" s="19">
        <v>3520</v>
      </c>
    </row>
    <row r="711" spans="32:32" x14ac:dyDescent="0.2">
      <c r="AF711" s="19">
        <v>3525</v>
      </c>
    </row>
    <row r="712" spans="32:32" x14ac:dyDescent="0.2">
      <c r="AF712" s="19">
        <v>3530</v>
      </c>
    </row>
    <row r="713" spans="32:32" x14ac:dyDescent="0.2">
      <c r="AF713" s="19">
        <v>3535</v>
      </c>
    </row>
    <row r="714" spans="32:32" x14ac:dyDescent="0.2">
      <c r="AF714" s="19">
        <v>3540</v>
      </c>
    </row>
    <row r="715" spans="32:32" x14ac:dyDescent="0.2">
      <c r="AF715" s="19">
        <v>3545</v>
      </c>
    </row>
    <row r="716" spans="32:32" x14ac:dyDescent="0.2">
      <c r="AF716" s="19">
        <v>3550</v>
      </c>
    </row>
    <row r="717" spans="32:32" x14ac:dyDescent="0.2">
      <c r="AF717" s="19">
        <v>3555</v>
      </c>
    </row>
    <row r="718" spans="32:32" x14ac:dyDescent="0.2">
      <c r="AF718" s="19">
        <v>3560</v>
      </c>
    </row>
    <row r="719" spans="32:32" x14ac:dyDescent="0.2">
      <c r="AF719" s="19">
        <v>3565</v>
      </c>
    </row>
    <row r="720" spans="32:32" x14ac:dyDescent="0.2">
      <c r="AF720" s="19">
        <v>3570</v>
      </c>
    </row>
    <row r="721" spans="32:32" x14ac:dyDescent="0.2">
      <c r="AF721" s="19">
        <v>3575</v>
      </c>
    </row>
    <row r="722" spans="32:32" x14ac:dyDescent="0.2">
      <c r="AF722" s="19">
        <v>3580</v>
      </c>
    </row>
    <row r="723" spans="32:32" x14ac:dyDescent="0.2">
      <c r="AF723" s="19">
        <v>3585</v>
      </c>
    </row>
    <row r="724" spans="32:32" x14ac:dyDescent="0.2">
      <c r="AF724" s="19">
        <v>3590</v>
      </c>
    </row>
    <row r="725" spans="32:32" x14ac:dyDescent="0.2">
      <c r="AF725" s="19">
        <v>3595</v>
      </c>
    </row>
    <row r="726" spans="32:32" x14ac:dyDescent="0.2">
      <c r="AF726" s="19">
        <v>3600</v>
      </c>
    </row>
    <row r="727" spans="32:32" x14ac:dyDescent="0.2">
      <c r="AF727" s="19">
        <v>3605</v>
      </c>
    </row>
    <row r="728" spans="32:32" x14ac:dyDescent="0.2">
      <c r="AF728" s="19">
        <v>3610</v>
      </c>
    </row>
    <row r="729" spans="32:32" x14ac:dyDescent="0.2">
      <c r="AF729" s="19">
        <v>3615</v>
      </c>
    </row>
    <row r="730" spans="32:32" x14ac:dyDescent="0.2">
      <c r="AF730" s="19">
        <v>3620</v>
      </c>
    </row>
    <row r="731" spans="32:32" x14ac:dyDescent="0.2">
      <c r="AF731" s="19">
        <v>3625</v>
      </c>
    </row>
    <row r="732" spans="32:32" x14ac:dyDescent="0.2">
      <c r="AF732" s="19">
        <v>3630</v>
      </c>
    </row>
    <row r="733" spans="32:32" x14ac:dyDescent="0.2">
      <c r="AF733" s="19">
        <v>3635</v>
      </c>
    </row>
    <row r="734" spans="32:32" x14ac:dyDescent="0.2">
      <c r="AF734" s="19">
        <v>3640</v>
      </c>
    </row>
    <row r="735" spans="32:32" x14ac:dyDescent="0.2">
      <c r="AF735" s="19">
        <v>3645</v>
      </c>
    </row>
    <row r="736" spans="32:32" x14ac:dyDescent="0.2">
      <c r="AF736" s="19">
        <v>3650</v>
      </c>
    </row>
    <row r="737" spans="32:32" x14ac:dyDescent="0.2">
      <c r="AF737" s="19">
        <v>3655</v>
      </c>
    </row>
    <row r="738" spans="32:32" x14ac:dyDescent="0.2">
      <c r="AF738" s="19">
        <v>3660</v>
      </c>
    </row>
    <row r="739" spans="32:32" x14ac:dyDescent="0.2">
      <c r="AF739" s="19">
        <v>3665</v>
      </c>
    </row>
    <row r="740" spans="32:32" x14ac:dyDescent="0.2">
      <c r="AF740" s="19">
        <v>3670</v>
      </c>
    </row>
    <row r="741" spans="32:32" x14ac:dyDescent="0.2">
      <c r="AF741" s="19">
        <v>3675</v>
      </c>
    </row>
    <row r="742" spans="32:32" x14ac:dyDescent="0.2">
      <c r="AF742" s="19">
        <v>3680</v>
      </c>
    </row>
    <row r="743" spans="32:32" x14ac:dyDescent="0.2">
      <c r="AF743" s="19">
        <v>3685</v>
      </c>
    </row>
    <row r="744" spans="32:32" x14ac:dyDescent="0.2">
      <c r="AF744" s="19">
        <v>3690</v>
      </c>
    </row>
    <row r="745" spans="32:32" x14ac:dyDescent="0.2">
      <c r="AF745" s="19">
        <v>3695</v>
      </c>
    </row>
    <row r="746" spans="32:32" x14ac:dyDescent="0.2">
      <c r="AF746" s="19">
        <v>3700</v>
      </c>
    </row>
    <row r="747" spans="32:32" x14ac:dyDescent="0.2">
      <c r="AF747" s="19">
        <v>3705</v>
      </c>
    </row>
    <row r="748" spans="32:32" x14ac:dyDescent="0.2">
      <c r="AF748" s="19">
        <v>3710</v>
      </c>
    </row>
    <row r="749" spans="32:32" x14ac:dyDescent="0.2">
      <c r="AF749" s="19">
        <v>3715</v>
      </c>
    </row>
    <row r="750" spans="32:32" x14ac:dyDescent="0.2">
      <c r="AF750" s="19">
        <v>3720</v>
      </c>
    </row>
    <row r="751" spans="32:32" x14ac:dyDescent="0.2">
      <c r="AF751" s="19">
        <v>3725</v>
      </c>
    </row>
    <row r="752" spans="32:32" x14ac:dyDescent="0.2">
      <c r="AF752" s="19">
        <v>3730</v>
      </c>
    </row>
    <row r="753" spans="32:32" x14ac:dyDescent="0.2">
      <c r="AF753" s="19">
        <v>3735</v>
      </c>
    </row>
    <row r="754" spans="32:32" x14ac:dyDescent="0.2">
      <c r="AF754" s="19">
        <v>3740</v>
      </c>
    </row>
    <row r="755" spans="32:32" x14ac:dyDescent="0.2">
      <c r="AF755" s="19">
        <v>3745</v>
      </c>
    </row>
    <row r="756" spans="32:32" x14ac:dyDescent="0.2">
      <c r="AF756" s="19">
        <v>3750</v>
      </c>
    </row>
    <row r="757" spans="32:32" x14ac:dyDescent="0.2">
      <c r="AF757" s="19">
        <v>3755</v>
      </c>
    </row>
    <row r="758" spans="32:32" x14ac:dyDescent="0.2">
      <c r="AF758" s="19">
        <v>3760</v>
      </c>
    </row>
    <row r="759" spans="32:32" x14ac:dyDescent="0.2">
      <c r="AF759" s="19">
        <v>3765</v>
      </c>
    </row>
    <row r="760" spans="32:32" x14ac:dyDescent="0.2">
      <c r="AF760" s="19">
        <v>3770</v>
      </c>
    </row>
    <row r="761" spans="32:32" x14ac:dyDescent="0.2">
      <c r="AF761" s="19">
        <v>3775</v>
      </c>
    </row>
    <row r="762" spans="32:32" x14ac:dyDescent="0.2">
      <c r="AF762" s="19">
        <v>3780</v>
      </c>
    </row>
    <row r="763" spans="32:32" x14ac:dyDescent="0.2">
      <c r="AF763" s="19">
        <v>3785</v>
      </c>
    </row>
    <row r="764" spans="32:32" x14ac:dyDescent="0.2">
      <c r="AF764" s="19">
        <v>3790</v>
      </c>
    </row>
    <row r="765" spans="32:32" x14ac:dyDescent="0.2">
      <c r="AF765" s="19">
        <v>3795</v>
      </c>
    </row>
    <row r="766" spans="32:32" x14ac:dyDescent="0.2">
      <c r="AF766" s="19">
        <v>3800</v>
      </c>
    </row>
    <row r="767" spans="32:32" x14ac:dyDescent="0.2">
      <c r="AF767" s="19">
        <v>3805</v>
      </c>
    </row>
    <row r="768" spans="32:32" x14ac:dyDescent="0.2">
      <c r="AF768" s="19">
        <v>3810</v>
      </c>
    </row>
    <row r="769" spans="32:32" x14ac:dyDescent="0.2">
      <c r="AF769" s="19">
        <v>3815</v>
      </c>
    </row>
    <row r="770" spans="32:32" x14ac:dyDescent="0.2">
      <c r="AF770" s="19">
        <v>3820</v>
      </c>
    </row>
    <row r="771" spans="32:32" x14ac:dyDescent="0.2">
      <c r="AF771" s="19">
        <v>3825</v>
      </c>
    </row>
    <row r="772" spans="32:32" x14ac:dyDescent="0.2">
      <c r="AF772" s="19">
        <v>3830</v>
      </c>
    </row>
    <row r="773" spans="32:32" x14ac:dyDescent="0.2">
      <c r="AF773" s="19">
        <v>3835</v>
      </c>
    </row>
    <row r="774" spans="32:32" x14ac:dyDescent="0.2">
      <c r="AF774" s="19">
        <v>3840</v>
      </c>
    </row>
    <row r="775" spans="32:32" x14ac:dyDescent="0.2">
      <c r="AF775" s="19">
        <v>3845</v>
      </c>
    </row>
    <row r="776" spans="32:32" x14ac:dyDescent="0.2">
      <c r="AF776" s="19">
        <v>3850</v>
      </c>
    </row>
    <row r="777" spans="32:32" x14ac:dyDescent="0.2">
      <c r="AF777" s="19">
        <v>3855</v>
      </c>
    </row>
    <row r="778" spans="32:32" x14ac:dyDescent="0.2">
      <c r="AF778" s="19">
        <v>3860</v>
      </c>
    </row>
    <row r="779" spans="32:32" x14ac:dyDescent="0.2">
      <c r="AF779" s="19">
        <v>3865</v>
      </c>
    </row>
    <row r="780" spans="32:32" x14ac:dyDescent="0.2">
      <c r="AF780" s="19">
        <v>3870</v>
      </c>
    </row>
    <row r="781" spans="32:32" x14ac:dyDescent="0.2">
      <c r="AF781" s="19">
        <v>3875</v>
      </c>
    </row>
    <row r="782" spans="32:32" x14ac:dyDescent="0.2">
      <c r="AF782" s="19">
        <v>3880</v>
      </c>
    </row>
    <row r="783" spans="32:32" x14ac:dyDescent="0.2">
      <c r="AF783" s="19">
        <v>3885</v>
      </c>
    </row>
    <row r="784" spans="32:32" x14ac:dyDescent="0.2">
      <c r="AF784" s="19">
        <v>3890</v>
      </c>
    </row>
    <row r="785" spans="32:32" x14ac:dyDescent="0.2">
      <c r="AF785" s="19">
        <v>3895</v>
      </c>
    </row>
    <row r="786" spans="32:32" x14ac:dyDescent="0.2">
      <c r="AF786" s="19">
        <v>3900</v>
      </c>
    </row>
    <row r="787" spans="32:32" x14ac:dyDescent="0.2">
      <c r="AF787" s="19">
        <v>3905</v>
      </c>
    </row>
    <row r="788" spans="32:32" x14ac:dyDescent="0.2">
      <c r="AF788" s="19">
        <v>3910</v>
      </c>
    </row>
    <row r="789" spans="32:32" x14ac:dyDescent="0.2">
      <c r="AF789" s="19">
        <v>3915</v>
      </c>
    </row>
    <row r="790" spans="32:32" x14ac:dyDescent="0.2">
      <c r="AF790" s="19">
        <v>3920</v>
      </c>
    </row>
    <row r="791" spans="32:32" x14ac:dyDescent="0.2">
      <c r="AF791" s="19">
        <v>3925</v>
      </c>
    </row>
    <row r="792" spans="32:32" x14ac:dyDescent="0.2">
      <c r="AF792" s="19">
        <v>3930</v>
      </c>
    </row>
    <row r="793" spans="32:32" x14ac:dyDescent="0.2">
      <c r="AF793" s="19">
        <v>3935</v>
      </c>
    </row>
    <row r="794" spans="32:32" x14ac:dyDescent="0.2">
      <c r="AF794" s="19">
        <v>3940</v>
      </c>
    </row>
    <row r="795" spans="32:32" x14ac:dyDescent="0.2">
      <c r="AF795" s="19">
        <v>3945</v>
      </c>
    </row>
    <row r="796" spans="32:32" x14ac:dyDescent="0.2">
      <c r="AF796" s="19">
        <v>3950</v>
      </c>
    </row>
    <row r="797" spans="32:32" x14ac:dyDescent="0.2">
      <c r="AF797" s="19">
        <v>3955</v>
      </c>
    </row>
    <row r="798" spans="32:32" x14ac:dyDescent="0.2">
      <c r="AF798" s="19">
        <v>3960</v>
      </c>
    </row>
    <row r="799" spans="32:32" x14ac:dyDescent="0.2">
      <c r="AF799" s="19">
        <v>3965</v>
      </c>
    </row>
    <row r="800" spans="32:32" x14ac:dyDescent="0.2">
      <c r="AF800" s="19">
        <v>3970</v>
      </c>
    </row>
    <row r="801" spans="32:32" x14ac:dyDescent="0.2">
      <c r="AF801" s="19">
        <v>3975</v>
      </c>
    </row>
    <row r="802" spans="32:32" x14ac:dyDescent="0.2">
      <c r="AF802" s="19">
        <v>3980</v>
      </c>
    </row>
    <row r="803" spans="32:32" x14ac:dyDescent="0.2">
      <c r="AF803" s="19">
        <v>3985</v>
      </c>
    </row>
    <row r="804" spans="32:32" x14ac:dyDescent="0.2">
      <c r="AF804" s="19">
        <v>3990</v>
      </c>
    </row>
    <row r="805" spans="32:32" x14ac:dyDescent="0.2">
      <c r="AF805" s="19">
        <v>3995</v>
      </c>
    </row>
    <row r="806" spans="32:32" x14ac:dyDescent="0.2">
      <c r="AF806" s="19">
        <v>4000</v>
      </c>
    </row>
    <row r="807" spans="32:32" x14ac:dyDescent="0.2">
      <c r="AF807" s="19">
        <v>4005</v>
      </c>
    </row>
    <row r="808" spans="32:32" x14ac:dyDescent="0.2">
      <c r="AF808" s="19">
        <v>4010</v>
      </c>
    </row>
    <row r="809" spans="32:32" x14ac:dyDescent="0.2">
      <c r="AF809" s="19">
        <v>4015</v>
      </c>
    </row>
    <row r="810" spans="32:32" x14ac:dyDescent="0.2">
      <c r="AF810" s="19">
        <v>4020</v>
      </c>
    </row>
    <row r="811" spans="32:32" x14ac:dyDescent="0.2">
      <c r="AF811" s="19">
        <v>4025</v>
      </c>
    </row>
    <row r="812" spans="32:32" x14ac:dyDescent="0.2">
      <c r="AF812" s="19">
        <v>4030</v>
      </c>
    </row>
    <row r="813" spans="32:32" x14ac:dyDescent="0.2">
      <c r="AF813" s="19">
        <v>4035</v>
      </c>
    </row>
    <row r="814" spans="32:32" x14ac:dyDescent="0.2">
      <c r="AF814" s="19">
        <v>4040</v>
      </c>
    </row>
    <row r="815" spans="32:32" x14ac:dyDescent="0.2">
      <c r="AF815" s="19">
        <v>4045</v>
      </c>
    </row>
    <row r="816" spans="32:32" x14ac:dyDescent="0.2">
      <c r="AF816" s="19">
        <v>4050</v>
      </c>
    </row>
    <row r="817" spans="32:32" x14ac:dyDescent="0.2">
      <c r="AF817" s="19">
        <v>4055</v>
      </c>
    </row>
    <row r="818" spans="32:32" x14ac:dyDescent="0.2">
      <c r="AF818" s="19">
        <v>4060</v>
      </c>
    </row>
    <row r="819" spans="32:32" x14ac:dyDescent="0.2">
      <c r="AF819" s="19">
        <v>4065</v>
      </c>
    </row>
    <row r="820" spans="32:32" x14ac:dyDescent="0.2">
      <c r="AF820" s="19">
        <v>4070</v>
      </c>
    </row>
    <row r="821" spans="32:32" x14ac:dyDescent="0.2">
      <c r="AF821" s="19">
        <v>4075</v>
      </c>
    </row>
    <row r="822" spans="32:32" x14ac:dyDescent="0.2">
      <c r="AF822" s="19">
        <v>4080</v>
      </c>
    </row>
    <row r="823" spans="32:32" x14ac:dyDescent="0.2">
      <c r="AF823" s="19">
        <v>4085</v>
      </c>
    </row>
    <row r="824" spans="32:32" x14ac:dyDescent="0.2">
      <c r="AF824" s="19">
        <v>4090</v>
      </c>
    </row>
    <row r="825" spans="32:32" x14ac:dyDescent="0.2">
      <c r="AF825" s="19">
        <v>4095</v>
      </c>
    </row>
    <row r="826" spans="32:32" x14ac:dyDescent="0.2">
      <c r="AF826" s="19">
        <v>4100</v>
      </c>
    </row>
    <row r="827" spans="32:32" x14ac:dyDescent="0.2">
      <c r="AF827" s="19">
        <v>4105</v>
      </c>
    </row>
    <row r="828" spans="32:32" x14ac:dyDescent="0.2">
      <c r="AF828" s="19">
        <v>4110</v>
      </c>
    </row>
    <row r="829" spans="32:32" x14ac:dyDescent="0.2">
      <c r="AF829" s="19">
        <v>4115</v>
      </c>
    </row>
    <row r="830" spans="32:32" x14ac:dyDescent="0.2">
      <c r="AF830" s="19">
        <v>4120</v>
      </c>
    </row>
    <row r="831" spans="32:32" x14ac:dyDescent="0.2">
      <c r="AF831" s="19">
        <v>4125</v>
      </c>
    </row>
    <row r="832" spans="32:32" x14ac:dyDescent="0.2">
      <c r="AF832" s="19">
        <v>4130</v>
      </c>
    </row>
    <row r="833" spans="32:32" x14ac:dyDescent="0.2">
      <c r="AF833" s="19">
        <v>4135</v>
      </c>
    </row>
    <row r="834" spans="32:32" x14ac:dyDescent="0.2">
      <c r="AF834" s="19">
        <v>4140</v>
      </c>
    </row>
    <row r="835" spans="32:32" x14ac:dyDescent="0.2">
      <c r="AF835" s="19">
        <v>4145</v>
      </c>
    </row>
    <row r="836" spans="32:32" x14ac:dyDescent="0.2">
      <c r="AF836" s="19">
        <v>4150</v>
      </c>
    </row>
    <row r="837" spans="32:32" x14ac:dyDescent="0.2">
      <c r="AF837" s="19">
        <v>4155</v>
      </c>
    </row>
    <row r="838" spans="32:32" x14ac:dyDescent="0.2">
      <c r="AF838" s="19">
        <v>4160</v>
      </c>
    </row>
    <row r="839" spans="32:32" x14ac:dyDescent="0.2">
      <c r="AF839" s="19">
        <v>4165</v>
      </c>
    </row>
    <row r="840" spans="32:32" x14ac:dyDescent="0.2">
      <c r="AF840" s="19">
        <v>4170</v>
      </c>
    </row>
    <row r="841" spans="32:32" x14ac:dyDescent="0.2">
      <c r="AF841" s="19">
        <v>4175</v>
      </c>
    </row>
    <row r="842" spans="32:32" x14ac:dyDescent="0.2">
      <c r="AF842" s="19">
        <v>4180</v>
      </c>
    </row>
    <row r="843" spans="32:32" x14ac:dyDescent="0.2">
      <c r="AF843" s="19">
        <v>4185</v>
      </c>
    </row>
    <row r="844" spans="32:32" x14ac:dyDescent="0.2">
      <c r="AF844" s="19">
        <v>4190</v>
      </c>
    </row>
    <row r="845" spans="32:32" x14ac:dyDescent="0.2">
      <c r="AF845" s="19">
        <v>4195</v>
      </c>
    </row>
    <row r="846" spans="32:32" x14ac:dyDescent="0.2">
      <c r="AF846" s="19">
        <v>4200</v>
      </c>
    </row>
    <row r="847" spans="32:32" x14ac:dyDescent="0.2">
      <c r="AF847" s="19">
        <v>4205</v>
      </c>
    </row>
    <row r="848" spans="32:32" x14ac:dyDescent="0.2">
      <c r="AF848" s="19">
        <v>4210</v>
      </c>
    </row>
    <row r="849" spans="32:32" x14ac:dyDescent="0.2">
      <c r="AF849" s="19">
        <v>4215</v>
      </c>
    </row>
    <row r="850" spans="32:32" x14ac:dyDescent="0.2">
      <c r="AF850" s="19">
        <v>4220</v>
      </c>
    </row>
    <row r="851" spans="32:32" x14ac:dyDescent="0.2">
      <c r="AF851" s="19">
        <v>4225</v>
      </c>
    </row>
    <row r="852" spans="32:32" x14ac:dyDescent="0.2">
      <c r="AF852" s="19">
        <v>4230</v>
      </c>
    </row>
    <row r="853" spans="32:32" x14ac:dyDescent="0.2">
      <c r="AF853" s="19">
        <v>4235</v>
      </c>
    </row>
    <row r="854" spans="32:32" x14ac:dyDescent="0.2">
      <c r="AF854" s="19">
        <v>4240</v>
      </c>
    </row>
    <row r="855" spans="32:32" x14ac:dyDescent="0.2">
      <c r="AF855" s="19">
        <v>4245</v>
      </c>
    </row>
    <row r="856" spans="32:32" x14ac:dyDescent="0.2">
      <c r="AF856" s="19">
        <v>4250</v>
      </c>
    </row>
    <row r="857" spans="32:32" x14ac:dyDescent="0.2">
      <c r="AF857" s="19">
        <v>4255</v>
      </c>
    </row>
    <row r="858" spans="32:32" x14ac:dyDescent="0.2">
      <c r="AF858" s="19">
        <v>4260</v>
      </c>
    </row>
    <row r="859" spans="32:32" x14ac:dyDescent="0.2">
      <c r="AF859" s="19">
        <v>4265</v>
      </c>
    </row>
    <row r="860" spans="32:32" x14ac:dyDescent="0.2">
      <c r="AF860" s="19">
        <v>4270</v>
      </c>
    </row>
    <row r="861" spans="32:32" x14ac:dyDescent="0.2">
      <c r="AF861" s="19">
        <v>4275</v>
      </c>
    </row>
    <row r="862" spans="32:32" x14ac:dyDescent="0.2">
      <c r="AF862" s="19">
        <v>4280</v>
      </c>
    </row>
    <row r="863" spans="32:32" x14ac:dyDescent="0.2">
      <c r="AF863" s="19">
        <v>4285</v>
      </c>
    </row>
    <row r="864" spans="32:32" x14ac:dyDescent="0.2">
      <c r="AF864" s="19">
        <v>4290</v>
      </c>
    </row>
    <row r="865" spans="32:32" x14ac:dyDescent="0.2">
      <c r="AF865" s="19">
        <v>4295</v>
      </c>
    </row>
    <row r="866" spans="32:32" x14ac:dyDescent="0.2">
      <c r="AF866" s="19">
        <v>4300</v>
      </c>
    </row>
    <row r="867" spans="32:32" x14ac:dyDescent="0.2">
      <c r="AF867" s="19">
        <v>4305</v>
      </c>
    </row>
    <row r="868" spans="32:32" x14ac:dyDescent="0.2">
      <c r="AF868" s="19">
        <v>4310</v>
      </c>
    </row>
    <row r="869" spans="32:32" x14ac:dyDescent="0.2">
      <c r="AF869" s="19">
        <v>4315</v>
      </c>
    </row>
    <row r="870" spans="32:32" x14ac:dyDescent="0.2">
      <c r="AF870" s="19">
        <v>4320</v>
      </c>
    </row>
    <row r="871" spans="32:32" x14ac:dyDescent="0.2">
      <c r="AF871" s="19">
        <v>4325</v>
      </c>
    </row>
    <row r="872" spans="32:32" x14ac:dyDescent="0.2">
      <c r="AF872" s="19">
        <v>4330</v>
      </c>
    </row>
    <row r="873" spans="32:32" x14ac:dyDescent="0.2">
      <c r="AF873" s="19">
        <v>4335</v>
      </c>
    </row>
    <row r="874" spans="32:32" x14ac:dyDescent="0.2">
      <c r="AF874" s="19">
        <v>4340</v>
      </c>
    </row>
    <row r="875" spans="32:32" x14ac:dyDescent="0.2">
      <c r="AF875" s="19">
        <v>4345</v>
      </c>
    </row>
    <row r="876" spans="32:32" x14ac:dyDescent="0.2">
      <c r="AF876" s="19">
        <v>4350</v>
      </c>
    </row>
    <row r="877" spans="32:32" x14ac:dyDescent="0.2">
      <c r="AF877" s="19">
        <v>4355</v>
      </c>
    </row>
    <row r="878" spans="32:32" x14ac:dyDescent="0.2">
      <c r="AF878" s="19">
        <v>4360</v>
      </c>
    </row>
    <row r="879" spans="32:32" x14ac:dyDescent="0.2">
      <c r="AF879" s="19">
        <v>4365</v>
      </c>
    </row>
    <row r="880" spans="32:32" x14ac:dyDescent="0.2">
      <c r="AF880" s="19">
        <v>4370</v>
      </c>
    </row>
    <row r="881" spans="32:32" x14ac:dyDescent="0.2">
      <c r="AF881" s="19">
        <v>4375</v>
      </c>
    </row>
    <row r="882" spans="32:32" x14ac:dyDescent="0.2">
      <c r="AF882" s="19">
        <v>4380</v>
      </c>
    </row>
    <row r="883" spans="32:32" x14ac:dyDescent="0.2">
      <c r="AF883" s="19">
        <v>4385</v>
      </c>
    </row>
    <row r="884" spans="32:32" x14ac:dyDescent="0.2">
      <c r="AF884" s="19">
        <v>4390</v>
      </c>
    </row>
    <row r="885" spans="32:32" x14ac:dyDescent="0.2">
      <c r="AF885" s="19">
        <v>4395</v>
      </c>
    </row>
    <row r="886" spans="32:32" x14ac:dyDescent="0.2">
      <c r="AF886" s="19">
        <v>4400</v>
      </c>
    </row>
    <row r="887" spans="32:32" x14ac:dyDescent="0.2">
      <c r="AF887" s="19">
        <v>4405</v>
      </c>
    </row>
    <row r="888" spans="32:32" x14ac:dyDescent="0.2">
      <c r="AF888" s="19">
        <v>4410</v>
      </c>
    </row>
    <row r="889" spans="32:32" x14ac:dyDescent="0.2">
      <c r="AF889" s="19">
        <v>4415</v>
      </c>
    </row>
    <row r="890" spans="32:32" x14ac:dyDescent="0.2">
      <c r="AF890" s="19">
        <v>4420</v>
      </c>
    </row>
    <row r="891" spans="32:32" x14ac:dyDescent="0.2">
      <c r="AF891" s="19">
        <v>4425</v>
      </c>
    </row>
    <row r="892" spans="32:32" x14ac:dyDescent="0.2">
      <c r="AF892" s="19">
        <v>4430</v>
      </c>
    </row>
    <row r="893" spans="32:32" x14ac:dyDescent="0.2">
      <c r="AF893" s="19">
        <v>4435</v>
      </c>
    </row>
    <row r="894" spans="32:32" x14ac:dyDescent="0.2">
      <c r="AF894" s="19">
        <v>4440</v>
      </c>
    </row>
    <row r="895" spans="32:32" x14ac:dyDescent="0.2">
      <c r="AF895" s="19">
        <v>4445</v>
      </c>
    </row>
    <row r="896" spans="32:32" x14ac:dyDescent="0.2">
      <c r="AF896" s="19">
        <v>4450</v>
      </c>
    </row>
    <row r="897" spans="32:32" x14ac:dyDescent="0.2">
      <c r="AF897" s="19">
        <v>4455</v>
      </c>
    </row>
    <row r="898" spans="32:32" x14ac:dyDescent="0.2">
      <c r="AF898" s="19">
        <v>4460</v>
      </c>
    </row>
    <row r="899" spans="32:32" x14ac:dyDescent="0.2">
      <c r="AF899" s="19">
        <v>4465</v>
      </c>
    </row>
    <row r="900" spans="32:32" x14ac:dyDescent="0.2">
      <c r="AF900" s="19">
        <v>4470</v>
      </c>
    </row>
    <row r="901" spans="32:32" x14ac:dyDescent="0.2">
      <c r="AF901" s="19">
        <v>4475</v>
      </c>
    </row>
    <row r="902" spans="32:32" x14ac:dyDescent="0.2">
      <c r="AF902" s="19">
        <v>4480</v>
      </c>
    </row>
    <row r="903" spans="32:32" x14ac:dyDescent="0.2">
      <c r="AF903" s="19">
        <v>4485</v>
      </c>
    </row>
    <row r="904" spans="32:32" x14ac:dyDescent="0.2">
      <c r="AF904" s="19">
        <v>4490</v>
      </c>
    </row>
    <row r="905" spans="32:32" x14ac:dyDescent="0.2">
      <c r="AF905" s="19">
        <v>4495</v>
      </c>
    </row>
    <row r="906" spans="32:32" x14ac:dyDescent="0.2">
      <c r="AF906" s="19">
        <v>4500</v>
      </c>
    </row>
    <row r="907" spans="32:32" x14ac:dyDescent="0.2">
      <c r="AF907" s="19">
        <v>4505</v>
      </c>
    </row>
    <row r="908" spans="32:32" x14ac:dyDescent="0.2">
      <c r="AF908" s="19">
        <v>4510</v>
      </c>
    </row>
    <row r="909" spans="32:32" x14ac:dyDescent="0.2">
      <c r="AF909" s="19">
        <v>4515</v>
      </c>
    </row>
    <row r="910" spans="32:32" x14ac:dyDescent="0.2">
      <c r="AF910" s="19">
        <v>4520</v>
      </c>
    </row>
    <row r="911" spans="32:32" x14ac:dyDescent="0.2">
      <c r="AF911" s="19">
        <v>4525</v>
      </c>
    </row>
    <row r="912" spans="32:32" x14ac:dyDescent="0.2">
      <c r="AF912" s="19">
        <v>4530</v>
      </c>
    </row>
    <row r="913" spans="32:32" x14ac:dyDescent="0.2">
      <c r="AF913" s="19">
        <v>4535</v>
      </c>
    </row>
    <row r="914" spans="32:32" x14ac:dyDescent="0.2">
      <c r="AF914" s="19">
        <v>4540</v>
      </c>
    </row>
    <row r="915" spans="32:32" x14ac:dyDescent="0.2">
      <c r="AF915" s="19">
        <v>4545</v>
      </c>
    </row>
    <row r="916" spans="32:32" x14ac:dyDescent="0.2">
      <c r="AF916" s="19">
        <v>4550</v>
      </c>
    </row>
    <row r="917" spans="32:32" x14ac:dyDescent="0.2">
      <c r="AF917" s="19">
        <v>4555</v>
      </c>
    </row>
    <row r="918" spans="32:32" x14ac:dyDescent="0.2">
      <c r="AF918" s="19">
        <v>4560</v>
      </c>
    </row>
    <row r="919" spans="32:32" x14ac:dyDescent="0.2">
      <c r="AF919" s="19">
        <v>4565</v>
      </c>
    </row>
    <row r="920" spans="32:32" x14ac:dyDescent="0.2">
      <c r="AF920" s="19">
        <v>4570</v>
      </c>
    </row>
    <row r="921" spans="32:32" x14ac:dyDescent="0.2">
      <c r="AF921" s="19">
        <v>4575</v>
      </c>
    </row>
    <row r="922" spans="32:32" x14ac:dyDescent="0.2">
      <c r="AF922" s="19">
        <v>4580</v>
      </c>
    </row>
    <row r="923" spans="32:32" x14ac:dyDescent="0.2">
      <c r="AF923" s="19">
        <v>4585</v>
      </c>
    </row>
    <row r="924" spans="32:32" x14ac:dyDescent="0.2">
      <c r="AF924" s="19">
        <v>4590</v>
      </c>
    </row>
    <row r="925" spans="32:32" x14ac:dyDescent="0.2">
      <c r="AF925" s="19">
        <v>4595</v>
      </c>
    </row>
    <row r="926" spans="32:32" x14ac:dyDescent="0.2">
      <c r="AF926" s="19">
        <v>4600</v>
      </c>
    </row>
    <row r="927" spans="32:32" x14ac:dyDescent="0.2">
      <c r="AF927" s="19">
        <v>4605</v>
      </c>
    </row>
    <row r="928" spans="32:32" x14ac:dyDescent="0.2">
      <c r="AF928" s="19">
        <v>4610</v>
      </c>
    </row>
    <row r="929" spans="32:32" x14ac:dyDescent="0.2">
      <c r="AF929" s="19">
        <v>4615</v>
      </c>
    </row>
    <row r="930" spans="32:32" x14ac:dyDescent="0.2">
      <c r="AF930" s="19">
        <v>4620</v>
      </c>
    </row>
    <row r="931" spans="32:32" x14ac:dyDescent="0.2">
      <c r="AF931" s="19">
        <v>4625</v>
      </c>
    </row>
    <row r="932" spans="32:32" x14ac:dyDescent="0.2">
      <c r="AF932" s="19">
        <v>4630</v>
      </c>
    </row>
    <row r="933" spans="32:32" x14ac:dyDescent="0.2">
      <c r="AF933" s="19">
        <v>4635</v>
      </c>
    </row>
    <row r="934" spans="32:32" x14ac:dyDescent="0.2">
      <c r="AF934" s="19">
        <v>4640</v>
      </c>
    </row>
    <row r="935" spans="32:32" x14ac:dyDescent="0.2">
      <c r="AF935" s="19">
        <v>4645</v>
      </c>
    </row>
    <row r="936" spans="32:32" x14ac:dyDescent="0.2">
      <c r="AF936" s="19">
        <v>4650</v>
      </c>
    </row>
    <row r="937" spans="32:32" x14ac:dyDescent="0.2">
      <c r="AF937" s="19">
        <v>4655</v>
      </c>
    </row>
    <row r="938" spans="32:32" x14ac:dyDescent="0.2">
      <c r="AF938" s="19">
        <v>4660</v>
      </c>
    </row>
    <row r="939" spans="32:32" x14ac:dyDescent="0.2">
      <c r="AF939" s="19">
        <v>4665</v>
      </c>
    </row>
    <row r="940" spans="32:32" x14ac:dyDescent="0.2">
      <c r="AF940" s="19">
        <v>4670</v>
      </c>
    </row>
    <row r="941" spans="32:32" x14ac:dyDescent="0.2">
      <c r="AF941" s="19">
        <v>4675</v>
      </c>
    </row>
    <row r="942" spans="32:32" x14ac:dyDescent="0.2">
      <c r="AF942" s="19">
        <v>4680</v>
      </c>
    </row>
    <row r="943" spans="32:32" x14ac:dyDescent="0.2">
      <c r="AF943" s="19">
        <v>4685</v>
      </c>
    </row>
    <row r="944" spans="32:32" x14ac:dyDescent="0.2">
      <c r="AF944" s="19">
        <v>4690</v>
      </c>
    </row>
    <row r="945" spans="32:32" x14ac:dyDescent="0.2">
      <c r="AF945" s="19">
        <v>4695</v>
      </c>
    </row>
    <row r="946" spans="32:32" x14ac:dyDescent="0.2">
      <c r="AF946" s="19">
        <v>4700</v>
      </c>
    </row>
    <row r="947" spans="32:32" x14ac:dyDescent="0.2">
      <c r="AF947" s="19">
        <v>4705</v>
      </c>
    </row>
    <row r="948" spans="32:32" x14ac:dyDescent="0.2">
      <c r="AF948" s="19">
        <v>4710</v>
      </c>
    </row>
    <row r="949" spans="32:32" x14ac:dyDescent="0.2">
      <c r="AF949" s="19">
        <v>4715</v>
      </c>
    </row>
    <row r="950" spans="32:32" x14ac:dyDescent="0.2">
      <c r="AF950" s="19">
        <v>4720</v>
      </c>
    </row>
    <row r="951" spans="32:32" x14ac:dyDescent="0.2">
      <c r="AF951" s="19">
        <v>4725</v>
      </c>
    </row>
    <row r="952" spans="32:32" x14ac:dyDescent="0.2">
      <c r="AF952" s="19">
        <v>4730</v>
      </c>
    </row>
    <row r="953" spans="32:32" x14ac:dyDescent="0.2">
      <c r="AF953" s="19">
        <v>4735</v>
      </c>
    </row>
    <row r="954" spans="32:32" x14ac:dyDescent="0.2">
      <c r="AF954" s="19">
        <v>4740</v>
      </c>
    </row>
    <row r="955" spans="32:32" x14ac:dyDescent="0.2">
      <c r="AF955" s="19">
        <v>4745</v>
      </c>
    </row>
    <row r="956" spans="32:32" x14ac:dyDescent="0.2">
      <c r="AF956" s="19">
        <v>4750</v>
      </c>
    </row>
    <row r="957" spans="32:32" x14ac:dyDescent="0.2">
      <c r="AF957" s="19">
        <v>4755</v>
      </c>
    </row>
    <row r="958" spans="32:32" x14ac:dyDescent="0.2">
      <c r="AF958" s="19">
        <v>4760</v>
      </c>
    </row>
    <row r="959" spans="32:32" x14ac:dyDescent="0.2">
      <c r="AF959" s="19">
        <v>4765</v>
      </c>
    </row>
    <row r="960" spans="32:32" x14ac:dyDescent="0.2">
      <c r="AF960" s="19">
        <v>4770</v>
      </c>
    </row>
    <row r="961" spans="32:32" x14ac:dyDescent="0.2">
      <c r="AF961" s="19">
        <v>4775</v>
      </c>
    </row>
    <row r="962" spans="32:32" x14ac:dyDescent="0.2">
      <c r="AF962" s="19">
        <v>4780</v>
      </c>
    </row>
    <row r="963" spans="32:32" x14ac:dyDescent="0.2">
      <c r="AF963" s="19">
        <v>4785</v>
      </c>
    </row>
    <row r="964" spans="32:32" x14ac:dyDescent="0.2">
      <c r="AF964" s="19">
        <v>4790</v>
      </c>
    </row>
    <row r="965" spans="32:32" x14ac:dyDescent="0.2">
      <c r="AF965" s="19">
        <v>4795</v>
      </c>
    </row>
    <row r="966" spans="32:32" x14ac:dyDescent="0.2">
      <c r="AF966" s="19">
        <v>4800</v>
      </c>
    </row>
    <row r="967" spans="32:32" x14ac:dyDescent="0.2">
      <c r="AF967" s="19">
        <v>4805</v>
      </c>
    </row>
    <row r="968" spans="32:32" x14ac:dyDescent="0.2">
      <c r="AF968" s="19">
        <v>4810</v>
      </c>
    </row>
    <row r="969" spans="32:32" x14ac:dyDescent="0.2">
      <c r="AF969" s="19">
        <v>4815</v>
      </c>
    </row>
    <row r="970" spans="32:32" x14ac:dyDescent="0.2">
      <c r="AF970" s="19">
        <v>4820</v>
      </c>
    </row>
    <row r="971" spans="32:32" x14ac:dyDescent="0.2">
      <c r="AF971" s="19">
        <v>4825</v>
      </c>
    </row>
    <row r="972" spans="32:32" x14ac:dyDescent="0.2">
      <c r="AF972" s="19">
        <v>4830</v>
      </c>
    </row>
    <row r="973" spans="32:32" x14ac:dyDescent="0.2">
      <c r="AF973" s="19">
        <v>4835</v>
      </c>
    </row>
    <row r="974" spans="32:32" x14ac:dyDescent="0.2">
      <c r="AF974" s="19">
        <v>4840</v>
      </c>
    </row>
    <row r="975" spans="32:32" x14ac:dyDescent="0.2">
      <c r="AF975" s="19">
        <v>4845</v>
      </c>
    </row>
    <row r="976" spans="32:32" x14ac:dyDescent="0.2">
      <c r="AF976" s="19">
        <v>4850</v>
      </c>
    </row>
    <row r="977" spans="32:32" x14ac:dyDescent="0.2">
      <c r="AF977" s="19">
        <v>4855</v>
      </c>
    </row>
    <row r="978" spans="32:32" x14ac:dyDescent="0.2">
      <c r="AF978" s="19">
        <v>4860</v>
      </c>
    </row>
    <row r="979" spans="32:32" x14ac:dyDescent="0.2">
      <c r="AF979" s="19">
        <v>4865</v>
      </c>
    </row>
    <row r="980" spans="32:32" x14ac:dyDescent="0.2">
      <c r="AF980" s="19">
        <v>4870</v>
      </c>
    </row>
    <row r="981" spans="32:32" x14ac:dyDescent="0.2">
      <c r="AF981" s="19">
        <v>4875</v>
      </c>
    </row>
    <row r="982" spans="32:32" x14ac:dyDescent="0.2">
      <c r="AF982" s="19">
        <v>4880</v>
      </c>
    </row>
    <row r="983" spans="32:32" x14ac:dyDescent="0.2">
      <c r="AF983" s="19">
        <v>4885</v>
      </c>
    </row>
    <row r="984" spans="32:32" x14ac:dyDescent="0.2">
      <c r="AF984" s="19">
        <v>4890</v>
      </c>
    </row>
    <row r="985" spans="32:32" x14ac:dyDescent="0.2">
      <c r="AF985" s="19">
        <v>4895</v>
      </c>
    </row>
    <row r="986" spans="32:32" x14ac:dyDescent="0.2">
      <c r="AF986" s="19">
        <v>4900</v>
      </c>
    </row>
    <row r="987" spans="32:32" x14ac:dyDescent="0.2">
      <c r="AF987" s="19">
        <v>4905</v>
      </c>
    </row>
    <row r="988" spans="32:32" x14ac:dyDescent="0.2">
      <c r="AF988" s="19">
        <v>4910</v>
      </c>
    </row>
    <row r="989" spans="32:32" x14ac:dyDescent="0.2">
      <c r="AF989" s="19">
        <v>4915</v>
      </c>
    </row>
    <row r="990" spans="32:32" x14ac:dyDescent="0.2">
      <c r="AF990" s="19">
        <v>4920</v>
      </c>
    </row>
    <row r="991" spans="32:32" x14ac:dyDescent="0.2">
      <c r="AF991" s="19">
        <v>4925</v>
      </c>
    </row>
    <row r="992" spans="32:32" x14ac:dyDescent="0.2">
      <c r="AF992" s="19">
        <v>4930</v>
      </c>
    </row>
    <row r="993" spans="32:32" x14ac:dyDescent="0.2">
      <c r="AF993" s="19">
        <v>4935</v>
      </c>
    </row>
    <row r="994" spans="32:32" x14ac:dyDescent="0.2">
      <c r="AF994" s="19">
        <v>4940</v>
      </c>
    </row>
    <row r="995" spans="32:32" x14ac:dyDescent="0.2">
      <c r="AF995" s="19">
        <v>4945</v>
      </c>
    </row>
    <row r="996" spans="32:32" x14ac:dyDescent="0.2">
      <c r="AF996" s="19">
        <v>4950</v>
      </c>
    </row>
    <row r="997" spans="32:32" x14ac:dyDescent="0.2">
      <c r="AF997" s="19">
        <v>4955</v>
      </c>
    </row>
    <row r="998" spans="32:32" x14ac:dyDescent="0.2">
      <c r="AF998" s="19">
        <v>4960</v>
      </c>
    </row>
    <row r="999" spans="32:32" x14ac:dyDescent="0.2">
      <c r="AF999" s="19">
        <v>4965</v>
      </c>
    </row>
    <row r="1000" spans="32:32" x14ac:dyDescent="0.2">
      <c r="AF1000" s="19">
        <v>4970</v>
      </c>
    </row>
    <row r="1001" spans="32:32" x14ac:dyDescent="0.2">
      <c r="AF1001" s="19">
        <v>4975</v>
      </c>
    </row>
    <row r="1002" spans="32:32" x14ac:dyDescent="0.2">
      <c r="AF1002" s="19">
        <v>4980</v>
      </c>
    </row>
    <row r="1003" spans="32:32" x14ac:dyDescent="0.2">
      <c r="AF1003" s="19">
        <v>4985</v>
      </c>
    </row>
    <row r="1004" spans="32:32" x14ac:dyDescent="0.2">
      <c r="AF1004" s="19">
        <v>4990</v>
      </c>
    </row>
    <row r="1005" spans="32:32" x14ac:dyDescent="0.2">
      <c r="AF1005" s="19">
        <v>4995</v>
      </c>
    </row>
    <row r="1006" spans="32:32" x14ac:dyDescent="0.2">
      <c r="AF1006" s="19">
        <v>5000</v>
      </c>
    </row>
    <row r="1007" spans="32:32" x14ac:dyDescent="0.2">
      <c r="AF1007" s="19">
        <v>5005</v>
      </c>
    </row>
    <row r="1008" spans="32:32" x14ac:dyDescent="0.2">
      <c r="AF1008" s="19">
        <v>5010</v>
      </c>
    </row>
    <row r="1009" spans="32:32" x14ac:dyDescent="0.2">
      <c r="AF1009" s="19">
        <v>5015</v>
      </c>
    </row>
    <row r="1010" spans="32:32" x14ac:dyDescent="0.2">
      <c r="AF1010" s="19">
        <v>5020</v>
      </c>
    </row>
    <row r="1011" spans="32:32" x14ac:dyDescent="0.2">
      <c r="AF1011" s="19">
        <v>5025</v>
      </c>
    </row>
    <row r="1012" spans="32:32" x14ac:dyDescent="0.2">
      <c r="AF1012" s="19">
        <v>5030</v>
      </c>
    </row>
    <row r="1013" spans="32:32" x14ac:dyDescent="0.2">
      <c r="AF1013" s="19">
        <v>5035</v>
      </c>
    </row>
    <row r="1014" spans="32:32" x14ac:dyDescent="0.2">
      <c r="AF1014" s="19">
        <v>5040</v>
      </c>
    </row>
    <row r="1015" spans="32:32" x14ac:dyDescent="0.2">
      <c r="AF1015" s="19">
        <v>5045</v>
      </c>
    </row>
    <row r="1016" spans="32:32" x14ac:dyDescent="0.2">
      <c r="AF1016" s="19">
        <v>5050</v>
      </c>
    </row>
    <row r="1017" spans="32:32" x14ac:dyDescent="0.2">
      <c r="AF1017" s="19">
        <v>5055</v>
      </c>
    </row>
    <row r="1018" spans="32:32" x14ac:dyDescent="0.2">
      <c r="AF1018" s="19">
        <v>5060</v>
      </c>
    </row>
    <row r="1019" spans="32:32" x14ac:dyDescent="0.2">
      <c r="AF1019" s="19">
        <v>5065</v>
      </c>
    </row>
    <row r="1020" spans="32:32" x14ac:dyDescent="0.2">
      <c r="AF1020" s="19">
        <v>5070</v>
      </c>
    </row>
    <row r="1021" spans="32:32" x14ac:dyDescent="0.2">
      <c r="AF1021" s="19">
        <v>5075</v>
      </c>
    </row>
    <row r="1022" spans="32:32" x14ac:dyDescent="0.2">
      <c r="AF1022" s="19">
        <v>5080</v>
      </c>
    </row>
    <row r="1023" spans="32:32" x14ac:dyDescent="0.2">
      <c r="AF1023" s="19">
        <v>5085</v>
      </c>
    </row>
    <row r="1024" spans="32:32" x14ac:dyDescent="0.2">
      <c r="AF1024" s="19">
        <v>5090</v>
      </c>
    </row>
    <row r="1025" spans="32:32" x14ac:dyDescent="0.2">
      <c r="AF1025" s="19">
        <v>5095</v>
      </c>
    </row>
    <row r="1026" spans="32:32" x14ac:dyDescent="0.2">
      <c r="AF1026" s="19">
        <v>5100</v>
      </c>
    </row>
    <row r="1027" spans="32:32" x14ac:dyDescent="0.2">
      <c r="AF1027" s="19">
        <v>5105</v>
      </c>
    </row>
    <row r="1028" spans="32:32" x14ac:dyDescent="0.2">
      <c r="AF1028" s="19">
        <v>5110</v>
      </c>
    </row>
    <row r="1029" spans="32:32" x14ac:dyDescent="0.2">
      <c r="AF1029" s="19">
        <v>5115</v>
      </c>
    </row>
    <row r="1030" spans="32:32" x14ac:dyDescent="0.2">
      <c r="AF1030" s="19">
        <v>5120</v>
      </c>
    </row>
    <row r="1031" spans="32:32" x14ac:dyDescent="0.2">
      <c r="AF1031" s="19">
        <v>5125</v>
      </c>
    </row>
    <row r="1032" spans="32:32" x14ac:dyDescent="0.2">
      <c r="AF1032" s="19">
        <v>5130</v>
      </c>
    </row>
    <row r="1033" spans="32:32" x14ac:dyDescent="0.2">
      <c r="AF1033" s="19">
        <v>5135</v>
      </c>
    </row>
    <row r="1034" spans="32:32" x14ac:dyDescent="0.2">
      <c r="AF1034" s="19">
        <v>5140</v>
      </c>
    </row>
    <row r="1035" spans="32:32" x14ac:dyDescent="0.2">
      <c r="AF1035" s="19">
        <v>5145</v>
      </c>
    </row>
    <row r="1036" spans="32:32" x14ac:dyDescent="0.2">
      <c r="AF1036" s="19">
        <v>5150</v>
      </c>
    </row>
    <row r="1037" spans="32:32" x14ac:dyDescent="0.2">
      <c r="AF1037" s="19">
        <v>5155</v>
      </c>
    </row>
    <row r="1038" spans="32:32" x14ac:dyDescent="0.2">
      <c r="AF1038" s="19">
        <v>5160</v>
      </c>
    </row>
    <row r="1039" spans="32:32" x14ac:dyDescent="0.2">
      <c r="AF1039" s="19">
        <v>5165</v>
      </c>
    </row>
    <row r="1040" spans="32:32" x14ac:dyDescent="0.2">
      <c r="AF1040" s="19">
        <v>5170</v>
      </c>
    </row>
    <row r="1041" spans="32:32" x14ac:dyDescent="0.2">
      <c r="AF1041" s="19">
        <v>5175</v>
      </c>
    </row>
    <row r="1042" spans="32:32" x14ac:dyDescent="0.2">
      <c r="AF1042" s="19">
        <v>5180</v>
      </c>
    </row>
    <row r="1043" spans="32:32" x14ac:dyDescent="0.2">
      <c r="AF1043" s="19">
        <v>5185</v>
      </c>
    </row>
    <row r="1044" spans="32:32" x14ac:dyDescent="0.2">
      <c r="AF1044" s="19">
        <v>5190</v>
      </c>
    </row>
    <row r="1045" spans="32:32" x14ac:dyDescent="0.2">
      <c r="AF1045" s="19">
        <v>5195</v>
      </c>
    </row>
    <row r="1046" spans="32:32" x14ac:dyDescent="0.2">
      <c r="AF1046" s="19">
        <v>5200</v>
      </c>
    </row>
    <row r="1047" spans="32:32" x14ac:dyDescent="0.2">
      <c r="AF1047" s="19">
        <v>5205</v>
      </c>
    </row>
    <row r="1048" spans="32:32" x14ac:dyDescent="0.2">
      <c r="AF1048" s="19">
        <v>5210</v>
      </c>
    </row>
    <row r="1049" spans="32:32" x14ac:dyDescent="0.2">
      <c r="AF1049" s="19">
        <v>5215</v>
      </c>
    </row>
    <row r="1050" spans="32:32" x14ac:dyDescent="0.2">
      <c r="AF1050" s="19">
        <v>5220</v>
      </c>
    </row>
    <row r="1051" spans="32:32" x14ac:dyDescent="0.2">
      <c r="AF1051" s="19">
        <v>5225</v>
      </c>
    </row>
    <row r="1052" spans="32:32" x14ac:dyDescent="0.2">
      <c r="AF1052" s="19">
        <v>5230</v>
      </c>
    </row>
    <row r="1053" spans="32:32" x14ac:dyDescent="0.2">
      <c r="AF1053" s="19">
        <v>5235</v>
      </c>
    </row>
    <row r="1054" spans="32:32" x14ac:dyDescent="0.2">
      <c r="AF1054" s="19">
        <v>5240</v>
      </c>
    </row>
    <row r="1055" spans="32:32" x14ac:dyDescent="0.2">
      <c r="AF1055" s="19">
        <v>5245</v>
      </c>
    </row>
    <row r="1056" spans="32:32" x14ac:dyDescent="0.2">
      <c r="AF1056" s="19">
        <v>5250</v>
      </c>
    </row>
    <row r="1057" spans="32:32" x14ac:dyDescent="0.2">
      <c r="AF1057" s="19">
        <v>5255</v>
      </c>
    </row>
    <row r="1058" spans="32:32" x14ac:dyDescent="0.2">
      <c r="AF1058" s="19">
        <v>5260</v>
      </c>
    </row>
    <row r="1059" spans="32:32" x14ac:dyDescent="0.2">
      <c r="AF1059" s="19">
        <v>5265</v>
      </c>
    </row>
    <row r="1060" spans="32:32" x14ac:dyDescent="0.2">
      <c r="AF1060" s="19">
        <v>5270</v>
      </c>
    </row>
    <row r="1061" spans="32:32" x14ac:dyDescent="0.2">
      <c r="AF1061" s="19">
        <v>5275</v>
      </c>
    </row>
    <row r="1062" spans="32:32" x14ac:dyDescent="0.2">
      <c r="AF1062" s="19">
        <v>5280</v>
      </c>
    </row>
    <row r="1063" spans="32:32" x14ac:dyDescent="0.2">
      <c r="AF1063" s="19">
        <v>5285</v>
      </c>
    </row>
    <row r="1064" spans="32:32" x14ac:dyDescent="0.2">
      <c r="AF1064" s="19">
        <v>5290</v>
      </c>
    </row>
    <row r="1065" spans="32:32" x14ac:dyDescent="0.2">
      <c r="AF1065" s="19">
        <v>5295</v>
      </c>
    </row>
    <row r="1066" spans="32:32" x14ac:dyDescent="0.2">
      <c r="AF1066" s="19">
        <v>5300</v>
      </c>
    </row>
    <row r="1067" spans="32:32" x14ac:dyDescent="0.2">
      <c r="AF1067" s="19">
        <v>5305</v>
      </c>
    </row>
    <row r="1068" spans="32:32" x14ac:dyDescent="0.2">
      <c r="AF1068" s="19">
        <v>5310</v>
      </c>
    </row>
    <row r="1069" spans="32:32" x14ac:dyDescent="0.2">
      <c r="AF1069" s="19">
        <v>5315</v>
      </c>
    </row>
    <row r="1070" spans="32:32" x14ac:dyDescent="0.2">
      <c r="AF1070" s="19">
        <v>5320</v>
      </c>
    </row>
    <row r="1071" spans="32:32" x14ac:dyDescent="0.2">
      <c r="AF1071" s="19">
        <v>5325</v>
      </c>
    </row>
    <row r="1072" spans="32:32" x14ac:dyDescent="0.2">
      <c r="AF1072" s="19">
        <v>5330</v>
      </c>
    </row>
    <row r="1073" spans="32:32" x14ac:dyDescent="0.2">
      <c r="AF1073" s="19">
        <v>5335</v>
      </c>
    </row>
    <row r="1074" spans="32:32" x14ac:dyDescent="0.2">
      <c r="AF1074" s="19">
        <v>5340</v>
      </c>
    </row>
    <row r="1075" spans="32:32" x14ac:dyDescent="0.2">
      <c r="AF1075" s="19">
        <v>5345</v>
      </c>
    </row>
    <row r="1076" spans="32:32" x14ac:dyDescent="0.2">
      <c r="AF1076" s="19">
        <v>5350</v>
      </c>
    </row>
    <row r="1077" spans="32:32" x14ac:dyDescent="0.2">
      <c r="AF1077" s="19">
        <v>5355</v>
      </c>
    </row>
    <row r="1078" spans="32:32" x14ac:dyDescent="0.2">
      <c r="AF1078" s="19">
        <v>5360</v>
      </c>
    </row>
    <row r="1079" spans="32:32" x14ac:dyDescent="0.2">
      <c r="AF1079" s="19">
        <v>5365</v>
      </c>
    </row>
    <row r="1080" spans="32:32" x14ac:dyDescent="0.2">
      <c r="AF1080" s="19">
        <v>5370</v>
      </c>
    </row>
    <row r="1081" spans="32:32" x14ac:dyDescent="0.2">
      <c r="AF1081" s="19">
        <v>5375</v>
      </c>
    </row>
    <row r="1082" spans="32:32" x14ac:dyDescent="0.2">
      <c r="AF1082" s="19">
        <v>5380</v>
      </c>
    </row>
    <row r="1083" spans="32:32" x14ac:dyDescent="0.2">
      <c r="AF1083" s="19">
        <v>5385</v>
      </c>
    </row>
    <row r="1084" spans="32:32" x14ac:dyDescent="0.2">
      <c r="AF1084" s="19">
        <v>5390</v>
      </c>
    </row>
    <row r="1085" spans="32:32" x14ac:dyDescent="0.2">
      <c r="AF1085" s="19">
        <v>5395</v>
      </c>
    </row>
    <row r="1086" spans="32:32" x14ac:dyDescent="0.2">
      <c r="AF1086" s="19">
        <v>5400</v>
      </c>
    </row>
    <row r="1087" spans="32:32" x14ac:dyDescent="0.2">
      <c r="AF1087" s="19">
        <v>5405</v>
      </c>
    </row>
    <row r="1088" spans="32:32" x14ac:dyDescent="0.2">
      <c r="AF1088" s="19">
        <v>5410</v>
      </c>
    </row>
    <row r="1089" spans="32:32" x14ac:dyDescent="0.2">
      <c r="AF1089" s="19">
        <v>5415</v>
      </c>
    </row>
    <row r="1090" spans="32:32" x14ac:dyDescent="0.2">
      <c r="AF1090" s="19">
        <v>5420</v>
      </c>
    </row>
    <row r="1091" spans="32:32" x14ac:dyDescent="0.2">
      <c r="AF1091" s="19">
        <v>5425</v>
      </c>
    </row>
    <row r="1092" spans="32:32" x14ac:dyDescent="0.2">
      <c r="AF1092" s="19">
        <v>5430</v>
      </c>
    </row>
    <row r="1093" spans="32:32" x14ac:dyDescent="0.2">
      <c r="AF1093" s="19">
        <v>5435</v>
      </c>
    </row>
    <row r="1094" spans="32:32" x14ac:dyDescent="0.2">
      <c r="AF1094" s="19">
        <v>5440</v>
      </c>
    </row>
    <row r="1095" spans="32:32" x14ac:dyDescent="0.2">
      <c r="AF1095" s="19">
        <v>5445</v>
      </c>
    </row>
    <row r="1096" spans="32:32" x14ac:dyDescent="0.2">
      <c r="AF1096" s="19">
        <v>5450</v>
      </c>
    </row>
    <row r="1097" spans="32:32" x14ac:dyDescent="0.2">
      <c r="AF1097" s="19">
        <v>5455</v>
      </c>
    </row>
    <row r="1098" spans="32:32" x14ac:dyDescent="0.2">
      <c r="AF1098" s="19">
        <v>5460</v>
      </c>
    </row>
    <row r="1099" spans="32:32" x14ac:dyDescent="0.2">
      <c r="AF1099" s="19">
        <v>5465</v>
      </c>
    </row>
    <row r="1100" spans="32:32" x14ac:dyDescent="0.2">
      <c r="AF1100" s="19">
        <v>5470</v>
      </c>
    </row>
    <row r="1101" spans="32:32" x14ac:dyDescent="0.2">
      <c r="AF1101" s="19">
        <v>5475</v>
      </c>
    </row>
    <row r="1102" spans="32:32" x14ac:dyDescent="0.2">
      <c r="AF1102" s="19">
        <v>5480</v>
      </c>
    </row>
    <row r="1103" spans="32:32" x14ac:dyDescent="0.2">
      <c r="AF1103" s="19">
        <v>5485</v>
      </c>
    </row>
    <row r="1104" spans="32:32" x14ac:dyDescent="0.2">
      <c r="AF1104" s="19">
        <v>5490</v>
      </c>
    </row>
    <row r="1105" spans="32:32" x14ac:dyDescent="0.2">
      <c r="AF1105" s="19">
        <v>5495</v>
      </c>
    </row>
    <row r="1106" spans="32:32" x14ac:dyDescent="0.2">
      <c r="AF1106" s="19">
        <v>5500</v>
      </c>
    </row>
    <row r="1107" spans="32:32" x14ac:dyDescent="0.2">
      <c r="AF1107" s="19">
        <v>5505</v>
      </c>
    </row>
    <row r="1108" spans="32:32" x14ac:dyDescent="0.2">
      <c r="AF1108" s="19">
        <v>5510</v>
      </c>
    </row>
    <row r="1109" spans="32:32" x14ac:dyDescent="0.2">
      <c r="AF1109" s="19">
        <v>5515</v>
      </c>
    </row>
    <row r="1110" spans="32:32" x14ac:dyDescent="0.2">
      <c r="AF1110" s="19">
        <v>5520</v>
      </c>
    </row>
    <row r="1111" spans="32:32" x14ac:dyDescent="0.2">
      <c r="AF1111" s="19">
        <v>5525</v>
      </c>
    </row>
    <row r="1112" spans="32:32" x14ac:dyDescent="0.2">
      <c r="AF1112" s="19">
        <v>5530</v>
      </c>
    </row>
    <row r="1113" spans="32:32" x14ac:dyDescent="0.2">
      <c r="AF1113" s="19">
        <v>5535</v>
      </c>
    </row>
    <row r="1114" spans="32:32" x14ac:dyDescent="0.2">
      <c r="AF1114" s="19">
        <v>5540</v>
      </c>
    </row>
    <row r="1115" spans="32:32" x14ac:dyDescent="0.2">
      <c r="AF1115" s="19">
        <v>5545</v>
      </c>
    </row>
    <row r="1116" spans="32:32" x14ac:dyDescent="0.2">
      <c r="AF1116" s="19">
        <v>5550</v>
      </c>
    </row>
    <row r="1117" spans="32:32" x14ac:dyDescent="0.2">
      <c r="AF1117" s="19">
        <v>5555</v>
      </c>
    </row>
    <row r="1118" spans="32:32" x14ac:dyDescent="0.2">
      <c r="AF1118" s="19">
        <v>5560</v>
      </c>
    </row>
    <row r="1119" spans="32:32" x14ac:dyDescent="0.2">
      <c r="AF1119" s="19">
        <v>5565</v>
      </c>
    </row>
    <row r="1120" spans="32:32" x14ac:dyDescent="0.2">
      <c r="AF1120" s="19">
        <v>5570</v>
      </c>
    </row>
    <row r="1121" spans="32:32" x14ac:dyDescent="0.2">
      <c r="AF1121" s="19">
        <v>5575</v>
      </c>
    </row>
    <row r="1122" spans="32:32" x14ac:dyDescent="0.2">
      <c r="AF1122" s="19">
        <v>5580</v>
      </c>
    </row>
    <row r="1123" spans="32:32" x14ac:dyDescent="0.2">
      <c r="AF1123" s="19">
        <v>5585</v>
      </c>
    </row>
    <row r="1124" spans="32:32" x14ac:dyDescent="0.2">
      <c r="AF1124" s="19">
        <v>5590</v>
      </c>
    </row>
    <row r="1125" spans="32:32" x14ac:dyDescent="0.2">
      <c r="AF1125" s="19">
        <v>5595</v>
      </c>
    </row>
    <row r="1126" spans="32:32" x14ac:dyDescent="0.2">
      <c r="AF1126" s="19">
        <v>5600</v>
      </c>
    </row>
  </sheetData>
  <sheetProtection selectLockedCells="1"/>
  <mergeCells count="31">
    <mergeCell ref="N52:O52"/>
    <mergeCell ref="L52:M52"/>
    <mergeCell ref="J52:K52"/>
    <mergeCell ref="A1:AC1"/>
    <mergeCell ref="L5:AB5"/>
    <mergeCell ref="G3:L3"/>
    <mergeCell ref="AB4:AC4"/>
    <mergeCell ref="P55:Q55"/>
    <mergeCell ref="N55:O55"/>
    <mergeCell ref="L55:M55"/>
    <mergeCell ref="N61:O61"/>
    <mergeCell ref="L61:M61"/>
    <mergeCell ref="L57:M57"/>
    <mergeCell ref="N57:O57"/>
    <mergeCell ref="L62:M62"/>
    <mergeCell ref="N62:O62"/>
    <mergeCell ref="L56:M56"/>
    <mergeCell ref="N56:O56"/>
    <mergeCell ref="P56:Q56"/>
    <mergeCell ref="P57:Q57"/>
    <mergeCell ref="P53:Q53"/>
    <mergeCell ref="N53:O53"/>
    <mergeCell ref="L53:M53"/>
    <mergeCell ref="N54:O54"/>
    <mergeCell ref="L54:M54"/>
    <mergeCell ref="P54:Q54"/>
    <mergeCell ref="J55:K57"/>
    <mergeCell ref="J62:K62"/>
    <mergeCell ref="J61:K61"/>
    <mergeCell ref="J53:K53"/>
    <mergeCell ref="J54:K54"/>
  </mergeCells>
  <conditionalFormatting sqref="AB17 J47:N47 S31:T31 T33:AC33 K69:Y69 K70:X70 K65:X66 J64:Y64 S32:S33 T32:U32 X31 O21:X23 Y21:AC22 O28:AC28 O43:AC43 O42:X42 O39:AC41 O46:V50 S24:AC26 W32:X32 Z31:Z32 T12:AC14 L14:M14 L15:AC15 O27:X27 P55:P57 L55:L57 N55:N57 O37:X38 L7:W7 L9:W9">
    <cfRule type="cellIs" dxfId="214" priority="119" stopIfTrue="1" operator="equal">
      <formula>""</formula>
    </cfRule>
  </conditionalFormatting>
  <conditionalFormatting sqref="AC17">
    <cfRule type="cellIs" dxfId="213" priority="102" stopIfTrue="1" operator="equal">
      <formula>""</formula>
    </cfRule>
  </conditionalFormatting>
  <conditionalFormatting sqref="S17:AA17">
    <cfRule type="cellIs" dxfId="212" priority="103" stopIfTrue="1" operator="equal">
      <formula>""</formula>
    </cfRule>
  </conditionalFormatting>
  <conditionalFormatting sqref="J46:N46">
    <cfRule type="cellIs" dxfId="211" priority="85" stopIfTrue="1" operator="equal">
      <formula>""</formula>
    </cfRule>
  </conditionalFormatting>
  <conditionalFormatting sqref="S30:W30">
    <cfRule type="cellIs" dxfId="210" priority="76" stopIfTrue="1" operator="equal">
      <formula>""</formula>
    </cfRule>
  </conditionalFormatting>
  <conditionalFormatting sqref="N14:S14">
    <cfRule type="cellIs" dxfId="209" priority="54" stopIfTrue="1" operator="equal">
      <formula>""</formula>
    </cfRule>
  </conditionalFormatting>
  <conditionalFormatting sqref="J70">
    <cfRule type="cellIs" dxfId="208" priority="52" stopIfTrue="1" operator="equal">
      <formula>""</formula>
    </cfRule>
  </conditionalFormatting>
  <conditionalFormatting sqref="L59:O59">
    <cfRule type="cellIs" dxfId="207" priority="53" stopIfTrue="1" operator="equal">
      <formula>""</formula>
    </cfRule>
  </conditionalFormatting>
  <conditionalFormatting sqref="L26:N26 O24:R26">
    <cfRule type="cellIs" dxfId="206" priority="48" stopIfTrue="1" operator="equal">
      <formula>""</formula>
    </cfRule>
  </conditionalFormatting>
  <conditionalFormatting sqref="P53:P54">
    <cfRule type="cellIs" dxfId="205" priority="41" stopIfTrue="1" operator="equal">
      <formula>""</formula>
    </cfRule>
  </conditionalFormatting>
  <conditionalFormatting sqref="J53:J54">
    <cfRule type="cellIs" dxfId="204" priority="45" stopIfTrue="1" operator="equal">
      <formula>""</formula>
    </cfRule>
  </conditionalFormatting>
  <conditionalFormatting sqref="L53:L54">
    <cfRule type="cellIs" dxfId="203" priority="43" stopIfTrue="1" operator="equal">
      <formula>""</formula>
    </cfRule>
  </conditionalFormatting>
  <conditionalFormatting sqref="N53:N54">
    <cfRule type="cellIs" dxfId="202" priority="42" stopIfTrue="1" operator="equal">
      <formula>""</formula>
    </cfRule>
  </conditionalFormatting>
  <conditionalFormatting sqref="Y66">
    <cfRule type="cellIs" dxfId="201" priority="40" stopIfTrue="1" operator="equal">
      <formula>""</formula>
    </cfRule>
  </conditionalFormatting>
  <conditionalFormatting sqref="J62">
    <cfRule type="cellIs" dxfId="200" priority="36" stopIfTrue="1" operator="equal">
      <formula>""</formula>
    </cfRule>
  </conditionalFormatting>
  <conditionalFormatting sqref="J18:N19">
    <cfRule type="cellIs" dxfId="199" priority="25" stopIfTrue="1" operator="equal">
      <formula>""</formula>
    </cfRule>
  </conditionalFormatting>
  <conditionalFormatting sqref="O18:V19">
    <cfRule type="cellIs" dxfId="198" priority="22" stopIfTrue="1" operator="equal">
      <formula>""</formula>
    </cfRule>
  </conditionalFormatting>
  <conditionalFormatting sqref="W18:W19">
    <cfRule type="cellIs" dxfId="197" priority="21" stopIfTrue="1" operator="equal">
      <formula>""</formula>
    </cfRule>
  </conditionalFormatting>
  <conditionalFormatting sqref="J34:W35">
    <cfRule type="cellIs" dxfId="196" priority="18" stopIfTrue="1" operator="equal">
      <formula>""</formula>
    </cfRule>
  </conditionalFormatting>
  <conditionalFormatting sqref="L41:N41">
    <cfRule type="cellIs" dxfId="195" priority="14" stopIfTrue="1" operator="equal">
      <formula>""</formula>
    </cfRule>
  </conditionalFormatting>
  <conditionalFormatting sqref="L10:Q11">
    <cfRule type="cellIs" dxfId="194" priority="12" stopIfTrue="1" operator="equal">
      <formula>""</formula>
    </cfRule>
  </conditionalFormatting>
  <conditionalFormatting sqref="R12:S13">
    <cfRule type="cellIs" dxfId="193" priority="11" stopIfTrue="1" operator="equal">
      <formula>""</formula>
    </cfRule>
  </conditionalFormatting>
  <conditionalFormatting sqref="L62">
    <cfRule type="cellIs" dxfId="192" priority="10" stopIfTrue="1" operator="equal">
      <formula>""</formula>
    </cfRule>
  </conditionalFormatting>
  <conditionalFormatting sqref="N62">
    <cfRule type="cellIs" dxfId="191" priority="9" stopIfTrue="1" operator="equal">
      <formula>""</formula>
    </cfRule>
  </conditionalFormatting>
  <conditionalFormatting sqref="Y37:AC37">
    <cfRule type="cellIs" dxfId="190" priority="5" stopIfTrue="1" operator="equal">
      <formula>""</formula>
    </cfRule>
  </conditionalFormatting>
  <conditionalFormatting sqref="AB32">
    <cfRule type="cellIs" dxfId="189" priority="4" stopIfTrue="1" operator="equal">
      <formula>""</formula>
    </cfRule>
  </conditionalFormatting>
  <conditionalFormatting sqref="L8:W8">
    <cfRule type="cellIs" dxfId="188" priority="3" stopIfTrue="1" operator="equal">
      <formula>""</formula>
    </cfRule>
  </conditionalFormatting>
  <conditionalFormatting sqref="J20:W20">
    <cfRule type="cellIs" dxfId="187" priority="2" stopIfTrue="1" operator="equal">
      <formula>""</formula>
    </cfRule>
  </conditionalFormatting>
  <conditionalFormatting sqref="J36:W36">
    <cfRule type="cellIs" dxfId="186" priority="1" stopIfTrue="1" operator="equal">
      <formula>""</formula>
    </cfRule>
  </conditionalFormatting>
  <dataValidations xWindow="776" yWindow="685" count="3">
    <dataValidation allowBlank="1" showInputMessage="1" showErrorMessage="1" promptTitle="Внимание!" sqref="AC28 AC17 AC24:AC26 O21:X23 Y21:AC22"/>
    <dataValidation allowBlank="1" error="Количество заказа некратно 5 парам!" promptTitle="Внимание!" prompt="Кол-во заказа кратно 5 парам!" sqref="AB17 L26:N26 N14:S14 O28:AB28 O24:R27 L41:N41 L10:Q11 R12:S13 Y37:AC37 Y24:AB26 L14:M15 Y12:AC15 J18:J20 O37:X38 T7:W9 L7:P9 K36:P36 T20:W20 K20:P20 K34:W35 T36:W36 K18:W19 J34:J36"/>
    <dataValidation type="list" allowBlank="1" showInputMessage="1" showErrorMessage="1" error="Количество заказа некратно 5 парам!" promptTitle="Внимание!" prompt="Кол-во заказа кратно 5 парам!" sqref="L62 J62 N62 T12:X14 N15:X15 S24:X27 J53:J54 N53:N57 P53:P57 L53:L57 Q7:S9 Q20:S20 Q36:S36">
      <formula1>$AF$7:$AF$1123</formula1>
    </dataValidation>
  </dataValidations>
  <pageMargins left="0.11811023622047245" right="0.11811023622047245" top="0.19685039370078741" bottom="0.78740157480314965" header="0.11811023622047245" footer="0.15748031496062992"/>
  <pageSetup paperSize="9" scale="73" fitToHeight="0" orientation="landscape" r:id="rId1"/>
  <headerFooter alignWithMargins="0">
    <oddFooter>&amp;A&amp;RСтраница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  <pageSetUpPr autoPageBreaks="0" fitToPage="1"/>
  </sheetPr>
  <dimension ref="A1:V1121"/>
  <sheetViews>
    <sheetView showGridLines="0" showZeros="0" showOutlineSymbols="0" workbookViewId="0">
      <selection activeCell="G9" sqref="G9"/>
    </sheetView>
  </sheetViews>
  <sheetFormatPr defaultColWidth="9.140625" defaultRowHeight="12.75" x14ac:dyDescent="0.2"/>
  <cols>
    <col min="1" max="6" width="9" style="56" customWidth="1"/>
    <col min="7" max="8" width="9" style="130" bestFit="1" customWidth="1"/>
    <col min="9" max="9" width="9" style="56" customWidth="1"/>
    <col min="10" max="10" width="8.5703125" style="56" bestFit="1" customWidth="1"/>
    <col min="11" max="11" width="18.85546875" style="56" customWidth="1"/>
    <col min="12" max="19" width="9" style="56" hidden="1" customWidth="1"/>
    <col min="20" max="20" width="5.42578125" style="56" hidden="1" customWidth="1"/>
    <col min="21" max="22" width="9" style="56" hidden="1" customWidth="1"/>
    <col min="23" max="25" width="9" style="56" customWidth="1"/>
    <col min="26" max="38" width="9" style="56" bestFit="1" customWidth="1"/>
    <col min="39" max="16384" width="9.140625" style="56"/>
  </cols>
  <sheetData>
    <row r="1" spans="1:20" s="120" customFormat="1" ht="38.25" customHeight="1" thickTop="1" thickBot="1" x14ac:dyDescent="0.25">
      <c r="A1" s="1662" t="s">
        <v>861</v>
      </c>
      <c r="B1" s="1663"/>
      <c r="C1" s="1663"/>
      <c r="D1" s="1663"/>
      <c r="E1" s="1663"/>
      <c r="F1" s="1663"/>
      <c r="G1" s="1663"/>
      <c r="H1" s="1663"/>
      <c r="I1" s="1663"/>
      <c r="J1" s="1664"/>
      <c r="K1" s="139"/>
      <c r="L1" s="139"/>
      <c r="M1" s="139"/>
      <c r="N1" s="139"/>
      <c r="O1" s="139"/>
      <c r="P1" s="139"/>
      <c r="Q1" s="139"/>
      <c r="R1" s="139"/>
    </row>
    <row r="2" spans="1:20" ht="6" customHeight="1" thickTop="1" thickBot="1" x14ac:dyDescent="0.25">
      <c r="A2" s="121"/>
      <c r="B2" s="121"/>
      <c r="C2" s="121"/>
      <c r="D2" s="121"/>
      <c r="E2" s="121"/>
      <c r="F2" s="121"/>
      <c r="G2" s="122"/>
      <c r="H2" s="123"/>
      <c r="K2" s="127"/>
    </row>
    <row r="3" spans="1:20" ht="25.5" customHeight="1" thickBot="1" x14ac:dyDescent="0.25">
      <c r="A3" s="121"/>
      <c r="C3" s="172"/>
      <c r="D3" s="172"/>
      <c r="E3" s="172"/>
      <c r="F3" s="1668" t="s">
        <v>349</v>
      </c>
      <c r="G3" s="1668"/>
      <c r="H3" s="1668"/>
      <c r="I3" s="1668"/>
      <c r="J3" s="127"/>
      <c r="K3" s="598" t="s">
        <v>139</v>
      </c>
    </row>
    <row r="4" spans="1:20" ht="12.75" customHeight="1" thickBot="1" x14ac:dyDescent="0.25">
      <c r="A4" s="121"/>
      <c r="B4" s="121"/>
      <c r="C4" s="121"/>
      <c r="D4" s="121"/>
      <c r="E4" s="121"/>
      <c r="F4" s="1666">
        <f>F6+F12</f>
        <v>0</v>
      </c>
      <c r="G4" s="1667"/>
      <c r="H4" s="600">
        <f>H6+H12</f>
        <v>0</v>
      </c>
      <c r="I4" s="181">
        <f>I6+I12+I18</f>
        <v>0</v>
      </c>
      <c r="J4" s="122"/>
      <c r="K4" s="692">
        <f>K6+K12+K18+K24</f>
        <v>0</v>
      </c>
      <c r="L4" s="171"/>
      <c r="M4" s="128"/>
    </row>
    <row r="5" spans="1:20" ht="26.25" thickTop="1" x14ac:dyDescent="0.2">
      <c r="A5" s="262"/>
      <c r="B5" s="263"/>
      <c r="C5" s="263"/>
      <c r="D5" s="264" t="s">
        <v>142</v>
      </c>
      <c r="E5" s="264" t="s">
        <v>347</v>
      </c>
      <c r="F5" s="1665" t="s">
        <v>348</v>
      </c>
      <c r="G5" s="1665"/>
      <c r="H5" s="599" t="s">
        <v>143</v>
      </c>
      <c r="I5" s="265" t="s">
        <v>352</v>
      </c>
      <c r="J5" s="261" t="s">
        <v>152</v>
      </c>
      <c r="K5" s="599" t="s">
        <v>141</v>
      </c>
    </row>
    <row r="6" spans="1:20" ht="15.75" x14ac:dyDescent="0.2">
      <c r="A6" s="1218" t="s">
        <v>344</v>
      </c>
      <c r="B6" s="174"/>
      <c r="C6" s="174"/>
      <c r="D6" s="222">
        <f>'Условия+Итоги'!$H$56</f>
        <v>0</v>
      </c>
      <c r="E6" s="247">
        <f>IF(H6=0,0,IF(ROUND(J6-J6*D6,1)=J6,0,ROUND(J6-J6*D6,1)))</f>
        <v>0</v>
      </c>
      <c r="F6" s="1656">
        <f>E6*H6</f>
        <v>0</v>
      </c>
      <c r="G6" s="1656"/>
      <c r="H6" s="175">
        <f>SUM(A9:G9)</f>
        <v>0</v>
      </c>
      <c r="I6" s="267">
        <f>H6/70</f>
        <v>0</v>
      </c>
      <c r="J6" s="1078">
        <f>Прайс!D58</f>
        <v>220</v>
      </c>
      <c r="K6" s="178">
        <f>J6*H6</f>
        <v>0</v>
      </c>
      <c r="T6" s="56">
        <v>70</v>
      </c>
    </row>
    <row r="7" spans="1:20" x14ac:dyDescent="0.2">
      <c r="A7" s="1660" t="s">
        <v>147</v>
      </c>
      <c r="B7" s="1661"/>
      <c r="C7" s="1661"/>
      <c r="D7" s="1661"/>
      <c r="E7" s="1661"/>
      <c r="F7" s="1661"/>
      <c r="G7" s="1661"/>
      <c r="I7" s="268"/>
      <c r="J7" s="129"/>
      <c r="K7" s="168"/>
      <c r="T7" s="56">
        <v>140</v>
      </c>
    </row>
    <row r="8" spans="1:20" x14ac:dyDescent="0.2">
      <c r="A8" s="269" t="s">
        <v>343</v>
      </c>
      <c r="B8" s="177" t="s">
        <v>149</v>
      </c>
      <c r="C8" s="177" t="s">
        <v>150</v>
      </c>
      <c r="D8" s="177" t="s">
        <v>22</v>
      </c>
      <c r="E8" s="177" t="s">
        <v>151</v>
      </c>
      <c r="F8" s="177" t="s">
        <v>27</v>
      </c>
      <c r="G8" s="177" t="s">
        <v>26</v>
      </c>
      <c r="H8" s="124"/>
      <c r="I8" s="270"/>
      <c r="J8" s="129"/>
      <c r="K8" s="168"/>
      <c r="T8" s="56">
        <v>210</v>
      </c>
    </row>
    <row r="9" spans="1:20" ht="21.75" customHeight="1" thickBot="1" x14ac:dyDescent="0.25">
      <c r="A9" s="271"/>
      <c r="B9" s="272"/>
      <c r="C9" s="272"/>
      <c r="D9" s="272"/>
      <c r="E9" s="272"/>
      <c r="F9" s="272"/>
      <c r="G9" s="272"/>
      <c r="H9" s="273"/>
      <c r="I9" s="274"/>
      <c r="J9" s="129"/>
      <c r="K9" s="168"/>
      <c r="T9" s="56">
        <v>280</v>
      </c>
    </row>
    <row r="10" spans="1:20" ht="6" customHeight="1" thickTop="1" thickBot="1" x14ac:dyDescent="0.25">
      <c r="A10" s="121"/>
      <c r="B10" s="121"/>
      <c r="C10" s="121"/>
      <c r="D10" s="121"/>
      <c r="E10" s="121"/>
      <c r="F10" s="121"/>
      <c r="G10" s="121"/>
      <c r="H10" s="122"/>
      <c r="I10" s="122"/>
      <c r="L10" s="127"/>
      <c r="T10" s="56">
        <v>350</v>
      </c>
    </row>
    <row r="11" spans="1:20" ht="26.25" thickTop="1" x14ac:dyDescent="0.2">
      <c r="A11" s="262"/>
      <c r="B11" s="263"/>
      <c r="C11" s="263"/>
      <c r="D11" s="264" t="s">
        <v>142</v>
      </c>
      <c r="E11" s="264" t="s">
        <v>347</v>
      </c>
      <c r="F11" s="1649" t="s">
        <v>348</v>
      </c>
      <c r="G11" s="1649"/>
      <c r="H11" s="264" t="s">
        <v>143</v>
      </c>
      <c r="I11" s="265" t="s">
        <v>352</v>
      </c>
      <c r="J11" s="261" t="s">
        <v>152</v>
      </c>
      <c r="K11" s="176" t="s">
        <v>141</v>
      </c>
      <c r="T11" s="56">
        <v>420</v>
      </c>
    </row>
    <row r="12" spans="1:20" ht="15.75" x14ac:dyDescent="0.2">
      <c r="A12" s="1669" t="s">
        <v>345</v>
      </c>
      <c r="B12" s="1670"/>
      <c r="C12" s="1670"/>
      <c r="D12" s="222">
        <f>'Условия+Итоги'!$H$56</f>
        <v>0</v>
      </c>
      <c r="E12" s="247">
        <f>IF(H12=0,0,IF(ROUND(J12-J12*D12,1)=J12,0,ROUND(J12-J12*D12,1)))</f>
        <v>0</v>
      </c>
      <c r="F12" s="1656">
        <f>E12*H12</f>
        <v>0</v>
      </c>
      <c r="G12" s="1656"/>
      <c r="H12" s="175">
        <f>SUM(A15:C15)</f>
        <v>0</v>
      </c>
      <c r="I12" s="267">
        <f>H12/70</f>
        <v>0</v>
      </c>
      <c r="J12" s="1078">
        <f>Прайс!D59</f>
        <v>246</v>
      </c>
      <c r="K12" s="178">
        <f>J12*H12</f>
        <v>0</v>
      </c>
      <c r="T12" s="56">
        <v>490</v>
      </c>
    </row>
    <row r="13" spans="1:20" x14ac:dyDescent="0.2">
      <c r="A13" s="1660" t="s">
        <v>147</v>
      </c>
      <c r="B13" s="1661"/>
      <c r="C13" s="1661"/>
      <c r="D13" s="169"/>
      <c r="E13" s="169"/>
      <c r="F13" s="169"/>
      <c r="G13" s="169"/>
      <c r="I13" s="268"/>
      <c r="T13" s="56">
        <v>560</v>
      </c>
    </row>
    <row r="14" spans="1:20" x14ac:dyDescent="0.2">
      <c r="A14" s="269"/>
      <c r="B14" s="177" t="s">
        <v>149</v>
      </c>
      <c r="C14" s="1217" t="s">
        <v>150</v>
      </c>
      <c r="D14" s="124"/>
      <c r="E14" s="167"/>
      <c r="F14" s="129"/>
      <c r="G14" s="168"/>
      <c r="I14" s="268"/>
      <c r="T14" s="56">
        <v>630</v>
      </c>
    </row>
    <row r="15" spans="1:20" ht="22.5" customHeight="1" thickBot="1" x14ac:dyDescent="0.25">
      <c r="A15" s="269"/>
      <c r="B15" s="272"/>
      <c r="C15" s="272"/>
      <c r="D15" s="273"/>
      <c r="E15" s="275"/>
      <c r="F15" s="276"/>
      <c r="G15" s="277"/>
      <c r="H15" s="278"/>
      <c r="I15" s="279"/>
      <c r="T15" s="56">
        <v>700</v>
      </c>
    </row>
    <row r="16" spans="1:20" ht="6" customHeight="1" thickTop="1" thickBot="1" x14ac:dyDescent="0.25">
      <c r="A16" s="121"/>
      <c r="B16" s="121"/>
      <c r="C16" s="121"/>
      <c r="D16" s="121"/>
      <c r="E16" s="121"/>
      <c r="F16" s="121"/>
      <c r="G16" s="121"/>
      <c r="H16" s="122"/>
      <c r="I16" s="122"/>
      <c r="L16" s="127"/>
      <c r="T16" s="56">
        <v>770</v>
      </c>
    </row>
    <row r="17" spans="1:20" ht="27" hidden="1" thickTop="1" thickBot="1" x14ac:dyDescent="0.25">
      <c r="A17" s="262" t="s">
        <v>0</v>
      </c>
      <c r="B17" s="263"/>
      <c r="C17" s="263"/>
      <c r="D17" s="264" t="s">
        <v>142</v>
      </c>
      <c r="E17" s="264" t="s">
        <v>347</v>
      </c>
      <c r="F17" s="1649" t="s">
        <v>348</v>
      </c>
      <c r="G17" s="1649"/>
      <c r="H17" s="264" t="s">
        <v>143</v>
      </c>
      <c r="I17" s="265" t="s">
        <v>352</v>
      </c>
      <c r="J17" s="261" t="s">
        <v>152</v>
      </c>
      <c r="K17" s="176" t="s">
        <v>141</v>
      </c>
      <c r="T17" s="56">
        <v>840</v>
      </c>
    </row>
    <row r="18" spans="1:20" ht="13.5" hidden="1" thickBot="1" x14ac:dyDescent="0.25">
      <c r="A18" s="266" t="s">
        <v>346</v>
      </c>
      <c r="B18" s="174"/>
      <c r="C18" s="174"/>
      <c r="D18" s="222">
        <f>'Условия+Итоги'!$H$56</f>
        <v>0</v>
      </c>
      <c r="E18" s="247">
        <f>IF(H18=0,0,IF(ROUND(J18-J18*D18,1)=J18,0,ROUND(J18-J18*D18,1)))</f>
        <v>0</v>
      </c>
      <c r="F18" s="1656">
        <f>E18*H18</f>
        <v>0</v>
      </c>
      <c r="G18" s="1656"/>
      <c r="H18" s="175">
        <f>SUM(A21:E21)</f>
        <v>0</v>
      </c>
      <c r="I18" s="267">
        <f>H18/70</f>
        <v>0</v>
      </c>
      <c r="J18" s="353">
        <f>Прайс!D60</f>
        <v>280</v>
      </c>
      <c r="K18" s="178">
        <f>J18*H18</f>
        <v>0</v>
      </c>
      <c r="T18" s="56">
        <v>910</v>
      </c>
    </row>
    <row r="19" spans="1:20" ht="13.5" hidden="1" thickBot="1" x14ac:dyDescent="0.25">
      <c r="A19" s="1660" t="s">
        <v>147</v>
      </c>
      <c r="B19" s="1661"/>
      <c r="C19" s="1661"/>
      <c r="D19" s="1661"/>
      <c r="E19" s="1661"/>
      <c r="G19" s="56"/>
      <c r="H19" s="125"/>
      <c r="I19" s="280"/>
      <c r="T19" s="56">
        <v>980</v>
      </c>
    </row>
    <row r="20" spans="1:20" ht="13.5" hidden="1" thickBot="1" x14ac:dyDescent="0.25">
      <c r="A20" s="269" t="s">
        <v>343</v>
      </c>
      <c r="B20" s="177" t="s">
        <v>150</v>
      </c>
      <c r="C20" s="177" t="s">
        <v>22</v>
      </c>
      <c r="D20" s="177" t="s">
        <v>151</v>
      </c>
      <c r="E20" s="177" t="s">
        <v>27</v>
      </c>
      <c r="G20" s="56"/>
      <c r="H20" s="170"/>
      <c r="I20" s="281"/>
      <c r="J20" s="170"/>
      <c r="K20" s="126"/>
      <c r="T20" s="56">
        <v>1050</v>
      </c>
    </row>
    <row r="21" spans="1:20" ht="13.5" hidden="1" thickBot="1" x14ac:dyDescent="0.25">
      <c r="A21" s="271"/>
      <c r="B21" s="272"/>
      <c r="C21" s="272"/>
      <c r="D21" s="272"/>
      <c r="E21" s="272"/>
      <c r="F21" s="282"/>
      <c r="G21" s="282"/>
      <c r="H21" s="278"/>
      <c r="I21" s="279"/>
      <c r="T21" s="56">
        <v>1120</v>
      </c>
    </row>
    <row r="22" spans="1:20" ht="6" hidden="1" customHeight="1" thickTop="1" thickBot="1" x14ac:dyDescent="0.25">
      <c r="T22" s="56">
        <v>1190</v>
      </c>
    </row>
    <row r="23" spans="1:20" ht="27" hidden="1" thickTop="1" thickBot="1" x14ac:dyDescent="0.25">
      <c r="A23" s="262" t="s">
        <v>0</v>
      </c>
      <c r="B23" s="263"/>
      <c r="C23" s="263"/>
      <c r="D23" s="264" t="s">
        <v>142</v>
      </c>
      <c r="E23" s="264" t="s">
        <v>347</v>
      </c>
      <c r="F23" s="1649" t="s">
        <v>348</v>
      </c>
      <c r="G23" s="1649"/>
      <c r="H23" s="264" t="s">
        <v>143</v>
      </c>
      <c r="I23" s="265" t="s">
        <v>352</v>
      </c>
      <c r="J23" s="261" t="s">
        <v>152</v>
      </c>
      <c r="K23" s="176" t="s">
        <v>141</v>
      </c>
      <c r="T23" s="56">
        <v>1260</v>
      </c>
    </row>
    <row r="24" spans="1:20" ht="13.5" hidden="1" thickBot="1" x14ac:dyDescent="0.25">
      <c r="A24" s="1650" t="s">
        <v>595</v>
      </c>
      <c r="B24" s="1651"/>
      <c r="C24" s="1651"/>
      <c r="D24" s="222">
        <f>'Условия+Итоги'!$H$56</f>
        <v>0</v>
      </c>
      <c r="E24" s="247">
        <f>IF(H24=0,0,IF(ROUND(J24-J24*D24,1)=J24,0,ROUND(J24-J24*D24,1)))</f>
        <v>0</v>
      </c>
      <c r="F24" s="1656">
        <f>E24*H24</f>
        <v>0</v>
      </c>
      <c r="G24" s="1656"/>
      <c r="H24" s="175">
        <f>SUM(A27)</f>
        <v>0</v>
      </c>
      <c r="I24" s="267"/>
      <c r="J24" s="1078">
        <f>Прайс!D61</f>
        <v>432</v>
      </c>
      <c r="K24" s="178">
        <f>J24*H24</f>
        <v>0</v>
      </c>
      <c r="T24" s="56">
        <v>1330</v>
      </c>
    </row>
    <row r="25" spans="1:20" ht="13.5" hidden="1" thickBot="1" x14ac:dyDescent="0.25">
      <c r="A25" s="386" t="s">
        <v>147</v>
      </c>
      <c r="B25" s="124"/>
      <c r="C25" s="124"/>
      <c r="D25" s="169"/>
      <c r="E25" s="169"/>
      <c r="F25" s="169"/>
      <c r="G25" s="169"/>
      <c r="I25" s="268"/>
      <c r="T25" s="56">
        <v>1400</v>
      </c>
    </row>
    <row r="26" spans="1:20" ht="13.5" hidden="1" thickBot="1" x14ac:dyDescent="0.25">
      <c r="A26" s="269" t="s">
        <v>343</v>
      </c>
      <c r="B26" s="124"/>
      <c r="C26" s="124"/>
      <c r="D26" s="124"/>
      <c r="E26" s="167"/>
      <c r="F26" s="129"/>
      <c r="G26" s="168"/>
      <c r="I26" s="268"/>
      <c r="T26" s="56">
        <v>1470</v>
      </c>
    </row>
    <row r="27" spans="1:20" ht="13.5" hidden="1" thickBot="1" x14ac:dyDescent="0.25">
      <c r="A27" s="1221"/>
      <c r="B27" s="124"/>
      <c r="C27" s="124"/>
      <c r="D27" s="124"/>
      <c r="E27" s="167"/>
      <c r="F27" s="129"/>
      <c r="G27" s="168"/>
      <c r="I27" s="268"/>
      <c r="T27" s="56">
        <v>1540</v>
      </c>
    </row>
    <row r="28" spans="1:20" ht="16.5" thickBot="1" x14ac:dyDescent="0.25">
      <c r="A28" s="1219" t="s">
        <v>350</v>
      </c>
      <c r="B28" s="1220"/>
      <c r="C28" s="1220"/>
      <c r="D28" s="1220"/>
      <c r="E28" s="1220"/>
      <c r="F28" s="1220"/>
      <c r="G28" s="1222"/>
      <c r="H28" s="56"/>
      <c r="T28" s="56">
        <v>1610</v>
      </c>
    </row>
    <row r="29" spans="1:20" x14ac:dyDescent="0.2">
      <c r="A29" s="1657" t="s">
        <v>344</v>
      </c>
      <c r="B29" s="1658"/>
      <c r="C29" s="1659"/>
      <c r="D29" s="1657" t="s">
        <v>345</v>
      </c>
      <c r="E29" s="1658"/>
      <c r="F29" s="1659"/>
      <c r="G29" s="56"/>
      <c r="H29" s="56"/>
      <c r="T29" s="56">
        <v>1680</v>
      </c>
    </row>
    <row r="30" spans="1:20" x14ac:dyDescent="0.2">
      <c r="A30" s="1654" t="s">
        <v>149</v>
      </c>
      <c r="B30" s="1655"/>
      <c r="C30" s="179">
        <v>10</v>
      </c>
      <c r="D30" s="1654" t="s">
        <v>149</v>
      </c>
      <c r="E30" s="1655"/>
      <c r="F30" s="179">
        <v>40</v>
      </c>
      <c r="G30" s="56"/>
      <c r="H30" s="56"/>
      <c r="T30" s="56">
        <v>1750</v>
      </c>
    </row>
    <row r="31" spans="1:20" x14ac:dyDescent="0.2">
      <c r="A31" s="1654" t="s">
        <v>150</v>
      </c>
      <c r="B31" s="1655"/>
      <c r="C31" s="179">
        <v>10</v>
      </c>
      <c r="D31" s="1654" t="s">
        <v>150</v>
      </c>
      <c r="E31" s="1655"/>
      <c r="F31" s="179">
        <v>30</v>
      </c>
      <c r="G31" s="56"/>
      <c r="H31" s="56"/>
      <c r="T31" s="56">
        <v>1820</v>
      </c>
    </row>
    <row r="32" spans="1:20" x14ac:dyDescent="0.2">
      <c r="A32" s="1654" t="s">
        <v>22</v>
      </c>
      <c r="B32" s="1655"/>
      <c r="C32" s="179">
        <v>20</v>
      </c>
      <c r="D32" s="1654"/>
      <c r="E32" s="1655"/>
      <c r="F32" s="179"/>
      <c r="G32" s="56"/>
      <c r="H32" s="56"/>
      <c r="T32" s="56">
        <v>1890</v>
      </c>
    </row>
    <row r="33" spans="1:20" x14ac:dyDescent="0.2">
      <c r="A33" s="1654" t="s">
        <v>151</v>
      </c>
      <c r="B33" s="1655"/>
      <c r="C33" s="179">
        <v>10</v>
      </c>
      <c r="D33" s="1654"/>
      <c r="E33" s="1655"/>
      <c r="F33" s="179"/>
      <c r="G33" s="56"/>
      <c r="H33" s="56"/>
      <c r="T33" s="56">
        <v>1960</v>
      </c>
    </row>
    <row r="34" spans="1:20" x14ac:dyDescent="0.2">
      <c r="A34" s="1654" t="s">
        <v>27</v>
      </c>
      <c r="B34" s="1655"/>
      <c r="C34" s="179">
        <v>10</v>
      </c>
      <c r="D34" s="1654"/>
      <c r="E34" s="1655"/>
      <c r="F34" s="179"/>
      <c r="T34" s="56">
        <v>2030</v>
      </c>
    </row>
    <row r="35" spans="1:20" x14ac:dyDescent="0.2">
      <c r="A35" s="1654" t="s">
        <v>26</v>
      </c>
      <c r="B35" s="1655"/>
      <c r="C35" s="179">
        <v>10</v>
      </c>
      <c r="D35" s="1654"/>
      <c r="E35" s="1655"/>
      <c r="F35" s="179"/>
      <c r="T35" s="56">
        <v>2100</v>
      </c>
    </row>
    <row r="36" spans="1:20" ht="13.5" thickBot="1" x14ac:dyDescent="0.25">
      <c r="A36" s="1652" t="s">
        <v>351</v>
      </c>
      <c r="B36" s="1653"/>
      <c r="C36" s="180">
        <f>SUM(C30:C35)</f>
        <v>70</v>
      </c>
      <c r="D36" s="1652" t="s">
        <v>351</v>
      </c>
      <c r="E36" s="1653"/>
      <c r="F36" s="180">
        <f>SUM(F30:F35)</f>
        <v>70</v>
      </c>
      <c r="T36" s="56">
        <v>2170</v>
      </c>
    </row>
    <row r="37" spans="1:20" x14ac:dyDescent="0.2">
      <c r="T37" s="56">
        <v>2240</v>
      </c>
    </row>
    <row r="38" spans="1:20" x14ac:dyDescent="0.2">
      <c r="T38" s="56">
        <v>2310</v>
      </c>
    </row>
    <row r="39" spans="1:20" x14ac:dyDescent="0.2">
      <c r="T39" s="56">
        <v>2380</v>
      </c>
    </row>
    <row r="40" spans="1:20" x14ac:dyDescent="0.2">
      <c r="T40" s="56">
        <v>2450</v>
      </c>
    </row>
    <row r="41" spans="1:20" x14ac:dyDescent="0.2">
      <c r="T41" s="56">
        <v>2520</v>
      </c>
    </row>
    <row r="42" spans="1:20" x14ac:dyDescent="0.2">
      <c r="T42" s="56">
        <v>2590</v>
      </c>
    </row>
    <row r="43" spans="1:20" x14ac:dyDescent="0.2">
      <c r="T43" s="56">
        <v>2660</v>
      </c>
    </row>
    <row r="44" spans="1:20" x14ac:dyDescent="0.2">
      <c r="T44" s="56">
        <v>2730</v>
      </c>
    </row>
    <row r="45" spans="1:20" x14ac:dyDescent="0.2">
      <c r="T45" s="56">
        <v>2800</v>
      </c>
    </row>
    <row r="46" spans="1:20" x14ac:dyDescent="0.2">
      <c r="T46" s="56">
        <v>2870</v>
      </c>
    </row>
    <row r="47" spans="1:20" x14ac:dyDescent="0.2">
      <c r="T47" s="56">
        <v>2940</v>
      </c>
    </row>
    <row r="48" spans="1:20" x14ac:dyDescent="0.2">
      <c r="T48" s="56">
        <v>3010</v>
      </c>
    </row>
    <row r="49" spans="20:20" x14ac:dyDescent="0.2">
      <c r="T49" s="56">
        <v>3080</v>
      </c>
    </row>
    <row r="50" spans="20:20" x14ac:dyDescent="0.2">
      <c r="T50" s="56">
        <v>3150</v>
      </c>
    </row>
    <row r="51" spans="20:20" x14ac:dyDescent="0.2">
      <c r="T51" s="56">
        <v>3220</v>
      </c>
    </row>
    <row r="52" spans="20:20" x14ac:dyDescent="0.2">
      <c r="T52" s="56">
        <v>3290</v>
      </c>
    </row>
    <row r="53" spans="20:20" x14ac:dyDescent="0.2">
      <c r="T53" s="56">
        <v>3360</v>
      </c>
    </row>
    <row r="54" spans="20:20" x14ac:dyDescent="0.2">
      <c r="T54" s="56">
        <v>3430</v>
      </c>
    </row>
    <row r="55" spans="20:20" x14ac:dyDescent="0.2">
      <c r="T55" s="56">
        <v>3500</v>
      </c>
    </row>
    <row r="56" spans="20:20" x14ac:dyDescent="0.2">
      <c r="T56" s="56">
        <v>3570</v>
      </c>
    </row>
    <row r="57" spans="20:20" x14ac:dyDescent="0.2">
      <c r="T57" s="56">
        <v>3640</v>
      </c>
    </row>
    <row r="58" spans="20:20" x14ac:dyDescent="0.2">
      <c r="T58" s="56">
        <v>3710</v>
      </c>
    </row>
    <row r="59" spans="20:20" x14ac:dyDescent="0.2">
      <c r="T59" s="56">
        <v>3780</v>
      </c>
    </row>
    <row r="60" spans="20:20" x14ac:dyDescent="0.2">
      <c r="T60" s="56">
        <v>3850</v>
      </c>
    </row>
    <row r="61" spans="20:20" x14ac:dyDescent="0.2">
      <c r="T61" s="56">
        <v>3920</v>
      </c>
    </row>
    <row r="62" spans="20:20" x14ac:dyDescent="0.2">
      <c r="T62" s="56">
        <v>3990</v>
      </c>
    </row>
    <row r="63" spans="20:20" x14ac:dyDescent="0.2">
      <c r="T63" s="56">
        <v>4060</v>
      </c>
    </row>
    <row r="64" spans="20:20" x14ac:dyDescent="0.2">
      <c r="T64" s="56">
        <v>4130</v>
      </c>
    </row>
    <row r="65" spans="20:20" x14ac:dyDescent="0.2">
      <c r="T65" s="56">
        <v>4200</v>
      </c>
    </row>
    <row r="66" spans="20:20" x14ac:dyDescent="0.2">
      <c r="T66" s="56">
        <v>4270</v>
      </c>
    </row>
    <row r="67" spans="20:20" x14ac:dyDescent="0.2">
      <c r="T67" s="56">
        <v>4340</v>
      </c>
    </row>
    <row r="68" spans="20:20" x14ac:dyDescent="0.2">
      <c r="T68" s="56">
        <v>4410</v>
      </c>
    </row>
    <row r="69" spans="20:20" x14ac:dyDescent="0.2">
      <c r="T69" s="56">
        <v>4480</v>
      </c>
    </row>
    <row r="70" spans="20:20" ht="3.75" customHeight="1" x14ac:dyDescent="0.2">
      <c r="T70" s="56">
        <v>4550</v>
      </c>
    </row>
    <row r="71" spans="20:20" x14ac:dyDescent="0.2">
      <c r="T71" s="56">
        <v>4620</v>
      </c>
    </row>
    <row r="72" spans="20:20" x14ac:dyDescent="0.2">
      <c r="T72" s="56">
        <v>4690</v>
      </c>
    </row>
    <row r="73" spans="20:20" x14ac:dyDescent="0.2">
      <c r="T73" s="56">
        <v>4760</v>
      </c>
    </row>
    <row r="74" spans="20:20" x14ac:dyDescent="0.2">
      <c r="T74" s="56">
        <v>4830</v>
      </c>
    </row>
    <row r="75" spans="20:20" x14ac:dyDescent="0.2">
      <c r="T75" s="56">
        <v>4900</v>
      </c>
    </row>
    <row r="76" spans="20:20" x14ac:dyDescent="0.2">
      <c r="T76" s="56">
        <v>4970</v>
      </c>
    </row>
    <row r="77" spans="20:20" x14ac:dyDescent="0.2">
      <c r="T77" s="56">
        <v>5040</v>
      </c>
    </row>
    <row r="78" spans="20:20" x14ac:dyDescent="0.2">
      <c r="T78" s="56">
        <v>5110</v>
      </c>
    </row>
    <row r="79" spans="20:20" x14ac:dyDescent="0.2">
      <c r="T79" s="56">
        <v>5180</v>
      </c>
    </row>
    <row r="80" spans="20:20" x14ac:dyDescent="0.2">
      <c r="T80" s="56">
        <v>5250</v>
      </c>
    </row>
    <row r="81" spans="20:20" x14ac:dyDescent="0.2">
      <c r="T81" s="56">
        <v>5320</v>
      </c>
    </row>
    <row r="82" spans="20:20" x14ac:dyDescent="0.2">
      <c r="T82" s="56">
        <v>5390</v>
      </c>
    </row>
    <row r="83" spans="20:20" x14ac:dyDescent="0.2">
      <c r="T83" s="56">
        <v>5460</v>
      </c>
    </row>
    <row r="84" spans="20:20" x14ac:dyDescent="0.2">
      <c r="T84" s="56">
        <v>5530</v>
      </c>
    </row>
    <row r="85" spans="20:20" x14ac:dyDescent="0.2">
      <c r="T85" s="56">
        <v>5600</v>
      </c>
    </row>
    <row r="86" spans="20:20" x14ac:dyDescent="0.2">
      <c r="T86" s="56">
        <v>5670</v>
      </c>
    </row>
    <row r="87" spans="20:20" x14ac:dyDescent="0.2">
      <c r="T87" s="56">
        <v>5740</v>
      </c>
    </row>
    <row r="88" spans="20:20" x14ac:dyDescent="0.2">
      <c r="T88" s="56">
        <v>5810</v>
      </c>
    </row>
    <row r="89" spans="20:20" x14ac:dyDescent="0.2">
      <c r="T89" s="56">
        <v>5880</v>
      </c>
    </row>
    <row r="90" spans="20:20" x14ac:dyDescent="0.2">
      <c r="T90" s="56">
        <v>5950</v>
      </c>
    </row>
    <row r="91" spans="20:20" x14ac:dyDescent="0.2">
      <c r="T91" s="56">
        <v>6020</v>
      </c>
    </row>
    <row r="92" spans="20:20" x14ac:dyDescent="0.2">
      <c r="T92" s="56">
        <v>6090</v>
      </c>
    </row>
    <row r="93" spans="20:20" x14ac:dyDescent="0.2">
      <c r="T93" s="56">
        <v>6160</v>
      </c>
    </row>
    <row r="94" spans="20:20" x14ac:dyDescent="0.2">
      <c r="T94" s="56">
        <v>6230</v>
      </c>
    </row>
    <row r="95" spans="20:20" x14ac:dyDescent="0.2">
      <c r="T95" s="56">
        <v>6300</v>
      </c>
    </row>
    <row r="96" spans="20:20" x14ac:dyDescent="0.2">
      <c r="T96" s="56">
        <v>6370</v>
      </c>
    </row>
    <row r="97" spans="20:20" x14ac:dyDescent="0.2">
      <c r="T97" s="56">
        <v>6440</v>
      </c>
    </row>
    <row r="98" spans="20:20" x14ac:dyDescent="0.2">
      <c r="T98" s="56">
        <v>6510</v>
      </c>
    </row>
    <row r="99" spans="20:20" x14ac:dyDescent="0.2">
      <c r="T99" s="56">
        <v>6580</v>
      </c>
    </row>
    <row r="100" spans="20:20" x14ac:dyDescent="0.2">
      <c r="T100" s="56">
        <v>6650</v>
      </c>
    </row>
    <row r="101" spans="20:20" x14ac:dyDescent="0.2">
      <c r="T101" s="56">
        <v>6720</v>
      </c>
    </row>
    <row r="102" spans="20:20" x14ac:dyDescent="0.2">
      <c r="T102" s="56">
        <v>6790</v>
      </c>
    </row>
    <row r="103" spans="20:20" x14ac:dyDescent="0.2">
      <c r="T103" s="56">
        <v>6860</v>
      </c>
    </row>
    <row r="104" spans="20:20" x14ac:dyDescent="0.2">
      <c r="T104" s="56">
        <v>6930</v>
      </c>
    </row>
    <row r="105" spans="20:20" x14ac:dyDescent="0.2">
      <c r="T105" s="56">
        <v>7000</v>
      </c>
    </row>
    <row r="106" spans="20:20" x14ac:dyDescent="0.2">
      <c r="T106" s="56">
        <v>7070</v>
      </c>
    </row>
    <row r="107" spans="20:20" x14ac:dyDescent="0.2">
      <c r="T107" s="56">
        <v>7140</v>
      </c>
    </row>
    <row r="108" spans="20:20" x14ac:dyDescent="0.2">
      <c r="T108" s="56">
        <v>7210</v>
      </c>
    </row>
    <row r="109" spans="20:20" x14ac:dyDescent="0.2">
      <c r="T109" s="56">
        <v>7280</v>
      </c>
    </row>
    <row r="110" spans="20:20" x14ac:dyDescent="0.2">
      <c r="T110" s="56">
        <v>7350</v>
      </c>
    </row>
    <row r="111" spans="20:20" x14ac:dyDescent="0.2">
      <c r="T111" s="56">
        <v>7420</v>
      </c>
    </row>
    <row r="112" spans="20:20" x14ac:dyDescent="0.2">
      <c r="T112" s="56">
        <v>7490</v>
      </c>
    </row>
    <row r="113" spans="20:20" x14ac:dyDescent="0.2">
      <c r="T113" s="56">
        <v>7560</v>
      </c>
    </row>
    <row r="114" spans="20:20" x14ac:dyDescent="0.2">
      <c r="T114" s="56">
        <v>7630</v>
      </c>
    </row>
    <row r="115" spans="20:20" x14ac:dyDescent="0.2">
      <c r="T115" s="56">
        <v>7700</v>
      </c>
    </row>
    <row r="116" spans="20:20" x14ac:dyDescent="0.2">
      <c r="T116" s="56">
        <v>7770</v>
      </c>
    </row>
    <row r="117" spans="20:20" x14ac:dyDescent="0.2">
      <c r="T117" s="56">
        <v>7840</v>
      </c>
    </row>
    <row r="118" spans="20:20" x14ac:dyDescent="0.2">
      <c r="T118" s="56">
        <v>7910</v>
      </c>
    </row>
    <row r="119" spans="20:20" x14ac:dyDescent="0.2">
      <c r="T119" s="56">
        <v>7980</v>
      </c>
    </row>
    <row r="120" spans="20:20" x14ac:dyDescent="0.2">
      <c r="T120" s="56">
        <v>8050</v>
      </c>
    </row>
    <row r="121" spans="20:20" x14ac:dyDescent="0.2">
      <c r="T121" s="56">
        <v>8120</v>
      </c>
    </row>
    <row r="122" spans="20:20" x14ac:dyDescent="0.2">
      <c r="T122" s="56">
        <v>8190</v>
      </c>
    </row>
    <row r="123" spans="20:20" x14ac:dyDescent="0.2">
      <c r="T123" s="56">
        <v>8260</v>
      </c>
    </row>
    <row r="124" spans="20:20" x14ac:dyDescent="0.2">
      <c r="T124" s="56">
        <v>8330</v>
      </c>
    </row>
    <row r="125" spans="20:20" x14ac:dyDescent="0.2">
      <c r="T125" s="56">
        <v>8400</v>
      </c>
    </row>
    <row r="126" spans="20:20" x14ac:dyDescent="0.2">
      <c r="T126" s="56">
        <v>8470</v>
      </c>
    </row>
    <row r="127" spans="20:20" x14ac:dyDescent="0.2">
      <c r="T127" s="56">
        <v>8540</v>
      </c>
    </row>
    <row r="128" spans="20:20" x14ac:dyDescent="0.2">
      <c r="T128" s="56">
        <v>8610</v>
      </c>
    </row>
    <row r="129" spans="20:20" x14ac:dyDescent="0.2">
      <c r="T129" s="56">
        <v>8680</v>
      </c>
    </row>
    <row r="130" spans="20:20" x14ac:dyDescent="0.2">
      <c r="T130" s="56">
        <v>8750</v>
      </c>
    </row>
    <row r="131" spans="20:20" x14ac:dyDescent="0.2">
      <c r="T131" s="56">
        <v>8820</v>
      </c>
    </row>
    <row r="132" spans="20:20" x14ac:dyDescent="0.2">
      <c r="T132" s="56">
        <v>8890</v>
      </c>
    </row>
    <row r="133" spans="20:20" x14ac:dyDescent="0.2">
      <c r="T133" s="56">
        <v>8960</v>
      </c>
    </row>
    <row r="134" spans="20:20" x14ac:dyDescent="0.2">
      <c r="T134" s="56">
        <v>9030</v>
      </c>
    </row>
    <row r="135" spans="20:20" x14ac:dyDescent="0.2">
      <c r="T135" s="56">
        <v>9100</v>
      </c>
    </row>
    <row r="136" spans="20:20" x14ac:dyDescent="0.2">
      <c r="T136" s="56">
        <v>9170</v>
      </c>
    </row>
    <row r="137" spans="20:20" x14ac:dyDescent="0.2">
      <c r="T137" s="56">
        <v>9240</v>
      </c>
    </row>
    <row r="138" spans="20:20" x14ac:dyDescent="0.2">
      <c r="T138" s="56">
        <v>9310</v>
      </c>
    </row>
    <row r="139" spans="20:20" x14ac:dyDescent="0.2">
      <c r="T139" s="56">
        <v>9380</v>
      </c>
    </row>
    <row r="140" spans="20:20" x14ac:dyDescent="0.2">
      <c r="T140" s="56">
        <v>9450</v>
      </c>
    </row>
    <row r="141" spans="20:20" x14ac:dyDescent="0.2">
      <c r="T141" s="56">
        <v>9520</v>
      </c>
    </row>
    <row r="142" spans="20:20" x14ac:dyDescent="0.2">
      <c r="T142" s="56">
        <v>9590</v>
      </c>
    </row>
    <row r="143" spans="20:20" x14ac:dyDescent="0.2">
      <c r="T143" s="56">
        <v>9660</v>
      </c>
    </row>
    <row r="144" spans="20:20" x14ac:dyDescent="0.2">
      <c r="T144" s="56">
        <v>9730</v>
      </c>
    </row>
    <row r="145" spans="20:20" x14ac:dyDescent="0.2">
      <c r="T145" s="56">
        <v>9800</v>
      </c>
    </row>
    <row r="146" spans="20:20" x14ac:dyDescent="0.2">
      <c r="T146" s="56">
        <v>9870</v>
      </c>
    </row>
    <row r="147" spans="20:20" x14ac:dyDescent="0.2">
      <c r="T147" s="56">
        <v>9940</v>
      </c>
    </row>
    <row r="148" spans="20:20" x14ac:dyDescent="0.2">
      <c r="T148" s="56">
        <v>10010</v>
      </c>
    </row>
    <row r="149" spans="20:20" x14ac:dyDescent="0.2">
      <c r="T149" s="56">
        <v>10080</v>
      </c>
    </row>
    <row r="150" spans="20:20" x14ac:dyDescent="0.2">
      <c r="T150" s="56">
        <v>10150</v>
      </c>
    </row>
    <row r="151" spans="20:20" x14ac:dyDescent="0.2">
      <c r="T151" s="56">
        <v>10220</v>
      </c>
    </row>
    <row r="152" spans="20:20" x14ac:dyDescent="0.2">
      <c r="T152" s="56">
        <v>10290</v>
      </c>
    </row>
    <row r="153" spans="20:20" x14ac:dyDescent="0.2">
      <c r="T153" s="56">
        <v>10360</v>
      </c>
    </row>
    <row r="154" spans="20:20" x14ac:dyDescent="0.2">
      <c r="T154" s="56">
        <v>10430</v>
      </c>
    </row>
    <row r="155" spans="20:20" x14ac:dyDescent="0.2">
      <c r="T155" s="56">
        <v>10500</v>
      </c>
    </row>
    <row r="156" spans="20:20" x14ac:dyDescent="0.2">
      <c r="T156" s="56">
        <v>10570</v>
      </c>
    </row>
    <row r="157" spans="20:20" x14ac:dyDescent="0.2">
      <c r="T157" s="56">
        <v>10640</v>
      </c>
    </row>
    <row r="158" spans="20:20" x14ac:dyDescent="0.2">
      <c r="T158" s="56">
        <v>10710</v>
      </c>
    </row>
    <row r="159" spans="20:20" x14ac:dyDescent="0.2">
      <c r="T159" s="56">
        <v>10780</v>
      </c>
    </row>
    <row r="160" spans="20:20" x14ac:dyDescent="0.2">
      <c r="T160" s="56">
        <v>10850</v>
      </c>
    </row>
    <row r="161" spans="20:20" x14ac:dyDescent="0.2">
      <c r="T161" s="56">
        <v>10920</v>
      </c>
    </row>
    <row r="162" spans="20:20" x14ac:dyDescent="0.2">
      <c r="T162" s="56">
        <v>10990</v>
      </c>
    </row>
    <row r="163" spans="20:20" x14ac:dyDescent="0.2">
      <c r="T163" s="56">
        <v>11060</v>
      </c>
    </row>
    <row r="164" spans="20:20" x14ac:dyDescent="0.2">
      <c r="T164" s="56">
        <v>11130</v>
      </c>
    </row>
    <row r="165" spans="20:20" x14ac:dyDescent="0.2">
      <c r="T165" s="56">
        <v>11200</v>
      </c>
    </row>
    <row r="166" spans="20:20" x14ac:dyDescent="0.2">
      <c r="T166" s="56">
        <v>11270</v>
      </c>
    </row>
    <row r="167" spans="20:20" x14ac:dyDescent="0.2">
      <c r="T167" s="56">
        <v>11340</v>
      </c>
    </row>
    <row r="168" spans="20:20" x14ac:dyDescent="0.2">
      <c r="T168" s="56">
        <v>11410</v>
      </c>
    </row>
    <row r="169" spans="20:20" x14ac:dyDescent="0.2">
      <c r="T169" s="56">
        <v>11480</v>
      </c>
    </row>
    <row r="170" spans="20:20" x14ac:dyDescent="0.2">
      <c r="T170" s="56">
        <v>11550</v>
      </c>
    </row>
    <row r="171" spans="20:20" x14ac:dyDescent="0.2">
      <c r="T171" s="56">
        <v>11620</v>
      </c>
    </row>
    <row r="172" spans="20:20" x14ac:dyDescent="0.2">
      <c r="T172" s="56">
        <v>11690</v>
      </c>
    </row>
    <row r="173" spans="20:20" x14ac:dyDescent="0.2">
      <c r="T173" s="56">
        <v>11760</v>
      </c>
    </row>
    <row r="174" spans="20:20" x14ac:dyDescent="0.2">
      <c r="T174" s="56">
        <v>11830</v>
      </c>
    </row>
    <row r="175" spans="20:20" x14ac:dyDescent="0.2">
      <c r="T175" s="56">
        <v>11900</v>
      </c>
    </row>
    <row r="176" spans="20:20" x14ac:dyDescent="0.2">
      <c r="T176" s="56">
        <v>11970</v>
      </c>
    </row>
    <row r="177" spans="20:20" x14ac:dyDescent="0.2">
      <c r="T177" s="56">
        <v>12040</v>
      </c>
    </row>
    <row r="178" spans="20:20" x14ac:dyDescent="0.2">
      <c r="T178" s="56">
        <v>12110</v>
      </c>
    </row>
    <row r="179" spans="20:20" x14ac:dyDescent="0.2">
      <c r="T179" s="56">
        <v>12180</v>
      </c>
    </row>
    <row r="180" spans="20:20" x14ac:dyDescent="0.2">
      <c r="T180" s="56">
        <v>12250</v>
      </c>
    </row>
    <row r="181" spans="20:20" x14ac:dyDescent="0.2">
      <c r="T181" s="56">
        <v>12320</v>
      </c>
    </row>
    <row r="182" spans="20:20" x14ac:dyDescent="0.2">
      <c r="T182" s="56">
        <v>12390</v>
      </c>
    </row>
    <row r="183" spans="20:20" x14ac:dyDescent="0.2">
      <c r="T183" s="56">
        <v>12460</v>
      </c>
    </row>
    <row r="184" spans="20:20" x14ac:dyDescent="0.2">
      <c r="T184" s="56">
        <v>12530</v>
      </c>
    </row>
    <row r="185" spans="20:20" x14ac:dyDescent="0.2">
      <c r="T185" s="56">
        <v>12600</v>
      </c>
    </row>
    <row r="186" spans="20:20" x14ac:dyDescent="0.2">
      <c r="T186" s="56">
        <v>12670</v>
      </c>
    </row>
    <row r="187" spans="20:20" x14ac:dyDescent="0.2">
      <c r="T187" s="56">
        <v>12740</v>
      </c>
    </row>
    <row r="188" spans="20:20" x14ac:dyDescent="0.2">
      <c r="T188" s="56">
        <v>12810</v>
      </c>
    </row>
    <row r="189" spans="20:20" x14ac:dyDescent="0.2">
      <c r="T189" s="56">
        <v>12880</v>
      </c>
    </row>
    <row r="190" spans="20:20" x14ac:dyDescent="0.2">
      <c r="T190" s="56">
        <v>12950</v>
      </c>
    </row>
    <row r="191" spans="20:20" x14ac:dyDescent="0.2">
      <c r="T191" s="56">
        <v>13020</v>
      </c>
    </row>
    <row r="192" spans="20:20" x14ac:dyDescent="0.2">
      <c r="T192" s="56">
        <v>13090</v>
      </c>
    </row>
    <row r="193" spans="20:20" x14ac:dyDescent="0.2">
      <c r="T193" s="56">
        <v>13160</v>
      </c>
    </row>
    <row r="194" spans="20:20" x14ac:dyDescent="0.2">
      <c r="T194" s="56">
        <v>13230</v>
      </c>
    </row>
    <row r="195" spans="20:20" x14ac:dyDescent="0.2">
      <c r="T195" s="56">
        <v>13300</v>
      </c>
    </row>
    <row r="196" spans="20:20" x14ac:dyDescent="0.2">
      <c r="T196" s="56">
        <v>13370</v>
      </c>
    </row>
    <row r="197" spans="20:20" x14ac:dyDescent="0.2">
      <c r="T197" s="56">
        <v>13440</v>
      </c>
    </row>
    <row r="198" spans="20:20" x14ac:dyDescent="0.2">
      <c r="T198" s="56">
        <v>13510</v>
      </c>
    </row>
    <row r="199" spans="20:20" x14ac:dyDescent="0.2">
      <c r="T199" s="56">
        <v>13580</v>
      </c>
    </row>
    <row r="200" spans="20:20" x14ac:dyDescent="0.2">
      <c r="T200" s="56">
        <v>13650</v>
      </c>
    </row>
    <row r="201" spans="20:20" x14ac:dyDescent="0.2">
      <c r="T201" s="56">
        <v>13720</v>
      </c>
    </row>
    <row r="202" spans="20:20" x14ac:dyDescent="0.2">
      <c r="T202" s="56">
        <v>13790</v>
      </c>
    </row>
    <row r="203" spans="20:20" x14ac:dyDescent="0.2">
      <c r="T203" s="56">
        <v>13860</v>
      </c>
    </row>
    <row r="204" spans="20:20" x14ac:dyDescent="0.2">
      <c r="T204" s="56">
        <v>13930</v>
      </c>
    </row>
    <row r="205" spans="20:20" x14ac:dyDescent="0.2">
      <c r="T205" s="56">
        <v>14000</v>
      </c>
    </row>
    <row r="206" spans="20:20" x14ac:dyDescent="0.2">
      <c r="T206" s="56">
        <v>14070</v>
      </c>
    </row>
    <row r="207" spans="20:20" x14ac:dyDescent="0.2">
      <c r="T207" s="56">
        <v>14140</v>
      </c>
    </row>
    <row r="208" spans="20:20" x14ac:dyDescent="0.2">
      <c r="T208" s="56">
        <v>14210</v>
      </c>
    </row>
    <row r="209" spans="20:20" x14ac:dyDescent="0.2">
      <c r="T209" s="56">
        <v>14280</v>
      </c>
    </row>
    <row r="210" spans="20:20" x14ac:dyDescent="0.2">
      <c r="T210" s="56">
        <v>14350</v>
      </c>
    </row>
    <row r="211" spans="20:20" x14ac:dyDescent="0.2">
      <c r="T211" s="56">
        <v>14420</v>
      </c>
    </row>
    <row r="212" spans="20:20" x14ac:dyDescent="0.2">
      <c r="T212" s="56">
        <v>14490</v>
      </c>
    </row>
    <row r="213" spans="20:20" x14ac:dyDescent="0.2">
      <c r="T213" s="56">
        <v>14560</v>
      </c>
    </row>
    <row r="214" spans="20:20" x14ac:dyDescent="0.2">
      <c r="T214" s="56">
        <v>14630</v>
      </c>
    </row>
    <row r="215" spans="20:20" x14ac:dyDescent="0.2">
      <c r="T215" s="56">
        <v>14700</v>
      </c>
    </row>
    <row r="216" spans="20:20" x14ac:dyDescent="0.2">
      <c r="T216" s="56">
        <v>14770</v>
      </c>
    </row>
    <row r="217" spans="20:20" x14ac:dyDescent="0.2">
      <c r="T217" s="56">
        <v>14840</v>
      </c>
    </row>
    <row r="218" spans="20:20" x14ac:dyDescent="0.2">
      <c r="T218" s="56">
        <v>14910</v>
      </c>
    </row>
    <row r="219" spans="20:20" x14ac:dyDescent="0.2">
      <c r="T219" s="56">
        <v>14980</v>
      </c>
    </row>
    <row r="220" spans="20:20" x14ac:dyDescent="0.2">
      <c r="T220" s="56">
        <v>15050</v>
      </c>
    </row>
    <row r="221" spans="20:20" x14ac:dyDescent="0.2">
      <c r="T221" s="56">
        <v>15120</v>
      </c>
    </row>
    <row r="222" spans="20:20" x14ac:dyDescent="0.2">
      <c r="T222" s="56">
        <v>15190</v>
      </c>
    </row>
    <row r="223" spans="20:20" x14ac:dyDescent="0.2">
      <c r="T223" s="56">
        <v>15260</v>
      </c>
    </row>
    <row r="224" spans="20:20" x14ac:dyDescent="0.2">
      <c r="T224" s="56">
        <v>15330</v>
      </c>
    </row>
    <row r="225" spans="20:20" x14ac:dyDescent="0.2">
      <c r="T225" s="56">
        <v>15400</v>
      </c>
    </row>
    <row r="226" spans="20:20" x14ac:dyDescent="0.2">
      <c r="T226" s="56">
        <v>15470</v>
      </c>
    </row>
    <row r="227" spans="20:20" x14ac:dyDescent="0.2">
      <c r="T227" s="56">
        <v>15540</v>
      </c>
    </row>
    <row r="228" spans="20:20" x14ac:dyDescent="0.2">
      <c r="T228" s="56">
        <v>15610</v>
      </c>
    </row>
    <row r="229" spans="20:20" x14ac:dyDescent="0.2">
      <c r="T229" s="56">
        <v>15680</v>
      </c>
    </row>
    <row r="230" spans="20:20" x14ac:dyDescent="0.2">
      <c r="T230" s="56">
        <v>15750</v>
      </c>
    </row>
    <row r="231" spans="20:20" x14ac:dyDescent="0.2">
      <c r="T231" s="56">
        <v>15820</v>
      </c>
    </row>
    <row r="232" spans="20:20" x14ac:dyDescent="0.2">
      <c r="T232" s="56">
        <v>15890</v>
      </c>
    </row>
    <row r="233" spans="20:20" x14ac:dyDescent="0.2">
      <c r="T233" s="56">
        <v>15960</v>
      </c>
    </row>
    <row r="234" spans="20:20" x14ac:dyDescent="0.2">
      <c r="T234" s="56">
        <v>16030</v>
      </c>
    </row>
    <row r="235" spans="20:20" x14ac:dyDescent="0.2">
      <c r="T235" s="56">
        <v>16100</v>
      </c>
    </row>
    <row r="236" spans="20:20" x14ac:dyDescent="0.2">
      <c r="T236" s="56">
        <v>16170</v>
      </c>
    </row>
    <row r="237" spans="20:20" x14ac:dyDescent="0.2">
      <c r="T237" s="56">
        <v>16240</v>
      </c>
    </row>
    <row r="238" spans="20:20" x14ac:dyDescent="0.2">
      <c r="T238" s="56">
        <v>16310</v>
      </c>
    </row>
    <row r="239" spans="20:20" x14ac:dyDescent="0.2">
      <c r="T239" s="56">
        <v>16380</v>
      </c>
    </row>
    <row r="240" spans="20:20" x14ac:dyDescent="0.2">
      <c r="T240" s="56">
        <v>16450</v>
      </c>
    </row>
    <row r="241" spans="20:20" x14ac:dyDescent="0.2">
      <c r="T241" s="56">
        <v>16520</v>
      </c>
    </row>
    <row r="242" spans="20:20" x14ac:dyDescent="0.2">
      <c r="T242" s="56">
        <v>16590</v>
      </c>
    </row>
    <row r="243" spans="20:20" x14ac:dyDescent="0.2">
      <c r="T243" s="56">
        <v>16660</v>
      </c>
    </row>
    <row r="244" spans="20:20" x14ac:dyDescent="0.2">
      <c r="T244" s="56">
        <v>16730</v>
      </c>
    </row>
    <row r="245" spans="20:20" x14ac:dyDescent="0.2">
      <c r="T245" s="56">
        <v>16800</v>
      </c>
    </row>
    <row r="246" spans="20:20" x14ac:dyDescent="0.2">
      <c r="T246" s="56">
        <v>16870</v>
      </c>
    </row>
    <row r="247" spans="20:20" x14ac:dyDescent="0.2">
      <c r="T247" s="56">
        <v>16940</v>
      </c>
    </row>
    <row r="248" spans="20:20" x14ac:dyDescent="0.2">
      <c r="T248" s="56">
        <v>17010</v>
      </c>
    </row>
    <row r="249" spans="20:20" x14ac:dyDescent="0.2">
      <c r="T249" s="56">
        <v>17080</v>
      </c>
    </row>
    <row r="250" spans="20:20" x14ac:dyDescent="0.2">
      <c r="T250" s="56">
        <v>17150</v>
      </c>
    </row>
    <row r="251" spans="20:20" x14ac:dyDescent="0.2">
      <c r="T251" s="56">
        <v>17220</v>
      </c>
    </row>
    <row r="252" spans="20:20" x14ac:dyDescent="0.2">
      <c r="T252" s="56">
        <v>17290</v>
      </c>
    </row>
    <row r="253" spans="20:20" x14ac:dyDescent="0.2">
      <c r="T253" s="56">
        <v>17360</v>
      </c>
    </row>
    <row r="254" spans="20:20" x14ac:dyDescent="0.2">
      <c r="T254" s="56">
        <v>17430</v>
      </c>
    </row>
    <row r="255" spans="20:20" x14ac:dyDescent="0.2">
      <c r="T255" s="56">
        <v>17500</v>
      </c>
    </row>
    <row r="256" spans="20:20" x14ac:dyDescent="0.2">
      <c r="T256" s="56">
        <v>17570</v>
      </c>
    </row>
    <row r="257" spans="20:20" x14ac:dyDescent="0.2">
      <c r="T257" s="56">
        <v>17640</v>
      </c>
    </row>
    <row r="258" spans="20:20" x14ac:dyDescent="0.2">
      <c r="T258" s="56">
        <v>17710</v>
      </c>
    </row>
    <row r="259" spans="20:20" x14ac:dyDescent="0.2">
      <c r="T259" s="56">
        <v>17780</v>
      </c>
    </row>
    <row r="260" spans="20:20" x14ac:dyDescent="0.2">
      <c r="T260" s="56">
        <v>17850</v>
      </c>
    </row>
    <row r="261" spans="20:20" x14ac:dyDescent="0.2">
      <c r="T261" s="56">
        <v>17920</v>
      </c>
    </row>
    <row r="262" spans="20:20" x14ac:dyDescent="0.2">
      <c r="T262" s="56">
        <v>17990</v>
      </c>
    </row>
    <row r="263" spans="20:20" x14ac:dyDescent="0.2">
      <c r="T263" s="56">
        <v>18060</v>
      </c>
    </row>
    <row r="264" spans="20:20" x14ac:dyDescent="0.2">
      <c r="T264" s="56">
        <v>18130</v>
      </c>
    </row>
    <row r="265" spans="20:20" x14ac:dyDescent="0.2">
      <c r="T265" s="56">
        <v>18200</v>
      </c>
    </row>
    <row r="266" spans="20:20" x14ac:dyDescent="0.2">
      <c r="T266" s="56">
        <v>18270</v>
      </c>
    </row>
    <row r="267" spans="20:20" x14ac:dyDescent="0.2">
      <c r="T267" s="56">
        <v>18340</v>
      </c>
    </row>
    <row r="268" spans="20:20" x14ac:dyDescent="0.2">
      <c r="T268" s="56">
        <v>18410</v>
      </c>
    </row>
    <row r="269" spans="20:20" x14ac:dyDescent="0.2">
      <c r="T269" s="56">
        <v>18480</v>
      </c>
    </row>
    <row r="270" spans="20:20" x14ac:dyDescent="0.2">
      <c r="T270" s="56">
        <v>18550</v>
      </c>
    </row>
    <row r="271" spans="20:20" x14ac:dyDescent="0.2">
      <c r="T271" s="56">
        <v>18620</v>
      </c>
    </row>
    <row r="272" spans="20:20" x14ac:dyDescent="0.2">
      <c r="T272" s="56">
        <v>18690</v>
      </c>
    </row>
    <row r="273" spans="20:20" x14ac:dyDescent="0.2">
      <c r="T273" s="56">
        <v>18760</v>
      </c>
    </row>
    <row r="274" spans="20:20" x14ac:dyDescent="0.2">
      <c r="T274" s="56">
        <v>18830</v>
      </c>
    </row>
    <row r="275" spans="20:20" x14ac:dyDescent="0.2">
      <c r="T275" s="56">
        <v>18900</v>
      </c>
    </row>
    <row r="276" spans="20:20" x14ac:dyDescent="0.2">
      <c r="T276" s="56">
        <v>18970</v>
      </c>
    </row>
    <row r="277" spans="20:20" x14ac:dyDescent="0.2">
      <c r="T277" s="56">
        <v>19040</v>
      </c>
    </row>
    <row r="278" spans="20:20" x14ac:dyDescent="0.2">
      <c r="T278" s="56">
        <v>19110</v>
      </c>
    </row>
    <row r="279" spans="20:20" x14ac:dyDescent="0.2">
      <c r="T279" s="56">
        <v>19180</v>
      </c>
    </row>
    <row r="280" spans="20:20" x14ac:dyDescent="0.2">
      <c r="T280" s="56">
        <v>19250</v>
      </c>
    </row>
    <row r="281" spans="20:20" x14ac:dyDescent="0.2">
      <c r="T281" s="56">
        <v>19320</v>
      </c>
    </row>
    <row r="282" spans="20:20" x14ac:dyDescent="0.2">
      <c r="T282" s="56">
        <v>19390</v>
      </c>
    </row>
    <row r="283" spans="20:20" x14ac:dyDescent="0.2">
      <c r="T283" s="56">
        <v>19460</v>
      </c>
    </row>
    <row r="284" spans="20:20" x14ac:dyDescent="0.2">
      <c r="T284" s="56">
        <v>19530</v>
      </c>
    </row>
    <row r="285" spans="20:20" x14ac:dyDescent="0.2">
      <c r="T285" s="56">
        <v>19600</v>
      </c>
    </row>
    <row r="286" spans="20:20" x14ac:dyDescent="0.2">
      <c r="T286" s="56">
        <v>19670</v>
      </c>
    </row>
    <row r="287" spans="20:20" x14ac:dyDescent="0.2">
      <c r="T287" s="56">
        <v>19740</v>
      </c>
    </row>
    <row r="288" spans="20:20" x14ac:dyDescent="0.2">
      <c r="T288" s="56">
        <v>19810</v>
      </c>
    </row>
    <row r="289" spans="20:20" x14ac:dyDescent="0.2">
      <c r="T289" s="56">
        <v>19880</v>
      </c>
    </row>
    <row r="290" spans="20:20" x14ac:dyDescent="0.2">
      <c r="T290" s="56">
        <v>19950</v>
      </c>
    </row>
    <row r="291" spans="20:20" x14ac:dyDescent="0.2">
      <c r="T291" s="56">
        <v>20020</v>
      </c>
    </row>
    <row r="292" spans="20:20" x14ac:dyDescent="0.2">
      <c r="T292" s="56">
        <v>20090</v>
      </c>
    </row>
    <row r="293" spans="20:20" x14ac:dyDescent="0.2">
      <c r="T293" s="56">
        <v>20160</v>
      </c>
    </row>
    <row r="294" spans="20:20" x14ac:dyDescent="0.2">
      <c r="T294" s="56">
        <v>20230</v>
      </c>
    </row>
    <row r="295" spans="20:20" x14ac:dyDescent="0.2">
      <c r="T295" s="56">
        <v>20300</v>
      </c>
    </row>
    <row r="296" spans="20:20" x14ac:dyDescent="0.2">
      <c r="T296" s="56">
        <v>20370</v>
      </c>
    </row>
    <row r="297" spans="20:20" x14ac:dyDescent="0.2">
      <c r="T297" s="56">
        <v>20440</v>
      </c>
    </row>
    <row r="298" spans="20:20" x14ac:dyDescent="0.2">
      <c r="T298" s="56">
        <v>20510</v>
      </c>
    </row>
    <row r="299" spans="20:20" x14ac:dyDescent="0.2">
      <c r="T299" s="56">
        <v>20580</v>
      </c>
    </row>
    <row r="300" spans="20:20" x14ac:dyDescent="0.2">
      <c r="T300" s="56">
        <v>20650</v>
      </c>
    </row>
    <row r="301" spans="20:20" x14ac:dyDescent="0.2">
      <c r="T301" s="56">
        <v>20720</v>
      </c>
    </row>
    <row r="302" spans="20:20" x14ac:dyDescent="0.2">
      <c r="T302" s="56">
        <v>20790</v>
      </c>
    </row>
    <row r="303" spans="20:20" x14ac:dyDescent="0.2">
      <c r="T303" s="56">
        <v>20860</v>
      </c>
    </row>
    <row r="304" spans="20:20" x14ac:dyDescent="0.2">
      <c r="T304" s="56">
        <v>20930</v>
      </c>
    </row>
    <row r="305" spans="20:20" x14ac:dyDescent="0.2">
      <c r="T305" s="56">
        <v>21000</v>
      </c>
    </row>
    <row r="306" spans="20:20" x14ac:dyDescent="0.2">
      <c r="T306" s="56">
        <v>21070</v>
      </c>
    </row>
    <row r="307" spans="20:20" x14ac:dyDescent="0.2">
      <c r="T307" s="56">
        <v>21140</v>
      </c>
    </row>
    <row r="308" spans="20:20" x14ac:dyDescent="0.2">
      <c r="T308" s="56">
        <v>21210</v>
      </c>
    </row>
    <row r="309" spans="20:20" x14ac:dyDescent="0.2">
      <c r="T309" s="56">
        <v>21280</v>
      </c>
    </row>
    <row r="310" spans="20:20" x14ac:dyDescent="0.2">
      <c r="T310" s="56">
        <v>21350</v>
      </c>
    </row>
    <row r="311" spans="20:20" x14ac:dyDescent="0.2">
      <c r="T311" s="56">
        <v>21420</v>
      </c>
    </row>
    <row r="312" spans="20:20" x14ac:dyDescent="0.2">
      <c r="T312" s="56">
        <v>21490</v>
      </c>
    </row>
    <row r="313" spans="20:20" x14ac:dyDescent="0.2">
      <c r="T313" s="56">
        <v>21560</v>
      </c>
    </row>
    <row r="314" spans="20:20" x14ac:dyDescent="0.2">
      <c r="T314" s="56">
        <v>21630</v>
      </c>
    </row>
    <row r="315" spans="20:20" x14ac:dyDescent="0.2">
      <c r="T315" s="56">
        <v>21700</v>
      </c>
    </row>
    <row r="316" spans="20:20" x14ac:dyDescent="0.2">
      <c r="T316" s="56">
        <v>21770</v>
      </c>
    </row>
    <row r="317" spans="20:20" x14ac:dyDescent="0.2">
      <c r="T317" s="56">
        <v>21840</v>
      </c>
    </row>
    <row r="318" spans="20:20" x14ac:dyDescent="0.2">
      <c r="T318" s="56">
        <v>21910</v>
      </c>
    </row>
    <row r="319" spans="20:20" x14ac:dyDescent="0.2">
      <c r="T319" s="56">
        <v>21980</v>
      </c>
    </row>
    <row r="320" spans="20:20" x14ac:dyDescent="0.2">
      <c r="T320" s="56">
        <v>22050</v>
      </c>
    </row>
    <row r="321" spans="20:20" x14ac:dyDescent="0.2">
      <c r="T321" s="56">
        <v>22120</v>
      </c>
    </row>
    <row r="322" spans="20:20" x14ac:dyDescent="0.2">
      <c r="T322" s="56">
        <v>22190</v>
      </c>
    </row>
    <row r="323" spans="20:20" x14ac:dyDescent="0.2">
      <c r="T323" s="56">
        <v>22260</v>
      </c>
    </row>
    <row r="324" spans="20:20" x14ac:dyDescent="0.2">
      <c r="T324" s="56">
        <v>22330</v>
      </c>
    </row>
    <row r="325" spans="20:20" x14ac:dyDescent="0.2">
      <c r="T325" s="56">
        <v>22400</v>
      </c>
    </row>
    <row r="326" spans="20:20" x14ac:dyDescent="0.2">
      <c r="T326" s="56">
        <v>22470</v>
      </c>
    </row>
    <row r="327" spans="20:20" x14ac:dyDescent="0.2">
      <c r="T327" s="56">
        <v>22540</v>
      </c>
    </row>
    <row r="328" spans="20:20" x14ac:dyDescent="0.2">
      <c r="T328" s="56">
        <v>22610</v>
      </c>
    </row>
    <row r="329" spans="20:20" x14ac:dyDescent="0.2">
      <c r="T329" s="56">
        <v>22680</v>
      </c>
    </row>
    <row r="330" spans="20:20" x14ac:dyDescent="0.2">
      <c r="T330" s="56">
        <v>22750</v>
      </c>
    </row>
    <row r="331" spans="20:20" x14ac:dyDescent="0.2">
      <c r="T331" s="56">
        <v>22820</v>
      </c>
    </row>
    <row r="332" spans="20:20" x14ac:dyDescent="0.2">
      <c r="T332" s="56">
        <v>22890</v>
      </c>
    </row>
    <row r="333" spans="20:20" x14ac:dyDescent="0.2">
      <c r="T333" s="56">
        <v>22960</v>
      </c>
    </row>
    <row r="334" spans="20:20" x14ac:dyDescent="0.2">
      <c r="T334" s="56">
        <v>23030</v>
      </c>
    </row>
    <row r="335" spans="20:20" x14ac:dyDescent="0.2">
      <c r="T335" s="56">
        <v>23100</v>
      </c>
    </row>
    <row r="336" spans="20:20" x14ac:dyDescent="0.2">
      <c r="T336" s="56">
        <v>23170</v>
      </c>
    </row>
    <row r="337" spans="20:20" x14ac:dyDescent="0.2">
      <c r="T337" s="56">
        <v>23240</v>
      </c>
    </row>
    <row r="338" spans="20:20" x14ac:dyDescent="0.2">
      <c r="T338" s="56">
        <v>23310</v>
      </c>
    </row>
    <row r="339" spans="20:20" x14ac:dyDescent="0.2">
      <c r="T339" s="56">
        <v>23380</v>
      </c>
    </row>
    <row r="340" spans="20:20" x14ac:dyDescent="0.2">
      <c r="T340" s="56">
        <v>23450</v>
      </c>
    </row>
    <row r="341" spans="20:20" x14ac:dyDescent="0.2">
      <c r="T341" s="56">
        <v>23520</v>
      </c>
    </row>
    <row r="342" spans="20:20" x14ac:dyDescent="0.2">
      <c r="T342" s="56">
        <v>23590</v>
      </c>
    </row>
    <row r="343" spans="20:20" x14ac:dyDescent="0.2">
      <c r="T343" s="56">
        <v>23660</v>
      </c>
    </row>
    <row r="344" spans="20:20" x14ac:dyDescent="0.2">
      <c r="T344" s="56">
        <v>23730</v>
      </c>
    </row>
    <row r="345" spans="20:20" x14ac:dyDescent="0.2">
      <c r="T345" s="56">
        <v>23800</v>
      </c>
    </row>
    <row r="346" spans="20:20" x14ac:dyDescent="0.2">
      <c r="T346" s="56">
        <v>23870</v>
      </c>
    </row>
    <row r="347" spans="20:20" x14ac:dyDescent="0.2">
      <c r="T347" s="56">
        <v>23940</v>
      </c>
    </row>
    <row r="348" spans="20:20" x14ac:dyDescent="0.2">
      <c r="T348" s="56">
        <v>24010</v>
      </c>
    </row>
    <row r="349" spans="20:20" x14ac:dyDescent="0.2">
      <c r="T349" s="56">
        <v>24080</v>
      </c>
    </row>
    <row r="350" spans="20:20" x14ac:dyDescent="0.2">
      <c r="T350" s="56">
        <v>24150</v>
      </c>
    </row>
    <row r="351" spans="20:20" x14ac:dyDescent="0.2">
      <c r="T351" s="56">
        <v>24220</v>
      </c>
    </row>
    <row r="352" spans="20:20" x14ac:dyDescent="0.2">
      <c r="T352" s="56">
        <v>24290</v>
      </c>
    </row>
    <row r="353" spans="20:20" x14ac:dyDescent="0.2">
      <c r="T353" s="56">
        <v>24360</v>
      </c>
    </row>
    <row r="354" spans="20:20" x14ac:dyDescent="0.2">
      <c r="T354" s="56">
        <v>24430</v>
      </c>
    </row>
    <row r="355" spans="20:20" x14ac:dyDescent="0.2">
      <c r="T355" s="56">
        <v>24500</v>
      </c>
    </row>
    <row r="356" spans="20:20" x14ac:dyDescent="0.2">
      <c r="T356" s="56">
        <v>24570</v>
      </c>
    </row>
    <row r="357" spans="20:20" x14ac:dyDescent="0.2">
      <c r="T357" s="56">
        <v>24640</v>
      </c>
    </row>
    <row r="358" spans="20:20" x14ac:dyDescent="0.2">
      <c r="T358" s="56">
        <v>24710</v>
      </c>
    </row>
    <row r="359" spans="20:20" x14ac:dyDescent="0.2">
      <c r="T359" s="56">
        <v>24780</v>
      </c>
    </row>
    <row r="360" spans="20:20" x14ac:dyDescent="0.2">
      <c r="T360" s="56">
        <v>24850</v>
      </c>
    </row>
    <row r="361" spans="20:20" x14ac:dyDescent="0.2">
      <c r="T361" s="56">
        <v>24920</v>
      </c>
    </row>
    <row r="362" spans="20:20" x14ac:dyDescent="0.2">
      <c r="T362" s="56">
        <v>24990</v>
      </c>
    </row>
    <row r="363" spans="20:20" x14ac:dyDescent="0.2">
      <c r="T363" s="56">
        <v>25060</v>
      </c>
    </row>
    <row r="364" spans="20:20" x14ac:dyDescent="0.2">
      <c r="T364" s="56">
        <v>25130</v>
      </c>
    </row>
    <row r="365" spans="20:20" x14ac:dyDescent="0.2">
      <c r="T365" s="56">
        <v>25200</v>
      </c>
    </row>
    <row r="366" spans="20:20" x14ac:dyDescent="0.2">
      <c r="T366" s="56">
        <v>25270</v>
      </c>
    </row>
    <row r="367" spans="20:20" x14ac:dyDescent="0.2">
      <c r="T367" s="56">
        <v>25340</v>
      </c>
    </row>
    <row r="368" spans="20:20" x14ac:dyDescent="0.2">
      <c r="T368" s="56">
        <v>25410</v>
      </c>
    </row>
    <row r="369" spans="20:20" x14ac:dyDescent="0.2">
      <c r="T369" s="56">
        <v>25480</v>
      </c>
    </row>
    <row r="370" spans="20:20" x14ac:dyDescent="0.2">
      <c r="T370" s="56">
        <v>25550</v>
      </c>
    </row>
    <row r="371" spans="20:20" x14ac:dyDescent="0.2">
      <c r="T371" s="56">
        <v>25620</v>
      </c>
    </row>
    <row r="372" spans="20:20" x14ac:dyDescent="0.2">
      <c r="T372" s="56">
        <v>25690</v>
      </c>
    </row>
    <row r="373" spans="20:20" x14ac:dyDescent="0.2">
      <c r="T373" s="56">
        <v>25760</v>
      </c>
    </row>
    <row r="374" spans="20:20" x14ac:dyDescent="0.2">
      <c r="T374" s="56">
        <v>25830</v>
      </c>
    </row>
    <row r="375" spans="20:20" x14ac:dyDescent="0.2">
      <c r="T375" s="56">
        <v>25900</v>
      </c>
    </row>
    <row r="376" spans="20:20" x14ac:dyDescent="0.2">
      <c r="T376" s="56">
        <v>25970</v>
      </c>
    </row>
    <row r="377" spans="20:20" x14ac:dyDescent="0.2">
      <c r="T377" s="56">
        <v>26040</v>
      </c>
    </row>
    <row r="378" spans="20:20" x14ac:dyDescent="0.2">
      <c r="T378" s="56">
        <v>26110</v>
      </c>
    </row>
    <row r="379" spans="20:20" x14ac:dyDescent="0.2">
      <c r="T379" s="56">
        <v>26180</v>
      </c>
    </row>
    <row r="380" spans="20:20" x14ac:dyDescent="0.2">
      <c r="T380" s="56">
        <v>26250</v>
      </c>
    </row>
    <row r="381" spans="20:20" x14ac:dyDescent="0.2">
      <c r="T381" s="56">
        <v>26320</v>
      </c>
    </row>
    <row r="382" spans="20:20" x14ac:dyDescent="0.2">
      <c r="T382" s="56">
        <v>26390</v>
      </c>
    </row>
    <row r="383" spans="20:20" x14ac:dyDescent="0.2">
      <c r="T383" s="56">
        <v>26460</v>
      </c>
    </row>
    <row r="384" spans="20:20" x14ac:dyDescent="0.2">
      <c r="T384" s="56">
        <v>26530</v>
      </c>
    </row>
    <row r="385" spans="20:20" x14ac:dyDescent="0.2">
      <c r="T385" s="56">
        <v>26600</v>
      </c>
    </row>
    <row r="386" spans="20:20" x14ac:dyDescent="0.2">
      <c r="T386" s="56">
        <v>26670</v>
      </c>
    </row>
    <row r="387" spans="20:20" x14ac:dyDescent="0.2">
      <c r="T387" s="56">
        <v>26740</v>
      </c>
    </row>
    <row r="388" spans="20:20" x14ac:dyDescent="0.2">
      <c r="T388" s="56">
        <v>26810</v>
      </c>
    </row>
    <row r="389" spans="20:20" x14ac:dyDescent="0.2">
      <c r="T389" s="56">
        <v>26880</v>
      </c>
    </row>
    <row r="390" spans="20:20" x14ac:dyDescent="0.2">
      <c r="T390" s="56">
        <v>26950</v>
      </c>
    </row>
    <row r="391" spans="20:20" x14ac:dyDescent="0.2">
      <c r="T391" s="56">
        <v>27020</v>
      </c>
    </row>
    <row r="392" spans="20:20" x14ac:dyDescent="0.2">
      <c r="T392" s="56">
        <v>27090</v>
      </c>
    </row>
    <row r="393" spans="20:20" x14ac:dyDescent="0.2">
      <c r="T393" s="56">
        <v>27160</v>
      </c>
    </row>
    <row r="394" spans="20:20" x14ac:dyDescent="0.2">
      <c r="T394" s="56">
        <v>27230</v>
      </c>
    </row>
    <row r="395" spans="20:20" x14ac:dyDescent="0.2">
      <c r="T395" s="56">
        <v>27300</v>
      </c>
    </row>
    <row r="396" spans="20:20" x14ac:dyDescent="0.2">
      <c r="T396" s="56">
        <v>27370</v>
      </c>
    </row>
    <row r="397" spans="20:20" x14ac:dyDescent="0.2">
      <c r="T397" s="56">
        <v>27440</v>
      </c>
    </row>
    <row r="398" spans="20:20" x14ac:dyDescent="0.2">
      <c r="T398" s="56">
        <v>27510</v>
      </c>
    </row>
    <row r="399" spans="20:20" x14ac:dyDescent="0.2">
      <c r="T399" s="56">
        <v>27580</v>
      </c>
    </row>
    <row r="400" spans="20:20" x14ac:dyDescent="0.2">
      <c r="T400" s="56">
        <v>27650</v>
      </c>
    </row>
    <row r="401" spans="20:20" x14ac:dyDescent="0.2">
      <c r="T401" s="56">
        <v>27720</v>
      </c>
    </row>
    <row r="402" spans="20:20" x14ac:dyDescent="0.2">
      <c r="T402" s="56">
        <v>27790</v>
      </c>
    </row>
    <row r="403" spans="20:20" x14ac:dyDescent="0.2">
      <c r="T403" s="56">
        <v>27860</v>
      </c>
    </row>
    <row r="404" spans="20:20" x14ac:dyDescent="0.2">
      <c r="T404" s="56">
        <v>27930</v>
      </c>
    </row>
    <row r="405" spans="20:20" x14ac:dyDescent="0.2">
      <c r="T405" s="56">
        <v>28000</v>
      </c>
    </row>
    <row r="406" spans="20:20" x14ac:dyDescent="0.2">
      <c r="T406" s="56">
        <v>28070</v>
      </c>
    </row>
    <row r="407" spans="20:20" x14ac:dyDescent="0.2">
      <c r="T407" s="56">
        <v>28140</v>
      </c>
    </row>
    <row r="408" spans="20:20" x14ac:dyDescent="0.2">
      <c r="T408" s="56">
        <v>28210</v>
      </c>
    </row>
    <row r="409" spans="20:20" x14ac:dyDescent="0.2">
      <c r="T409" s="56">
        <v>28280</v>
      </c>
    </row>
    <row r="410" spans="20:20" x14ac:dyDescent="0.2">
      <c r="T410" s="56">
        <v>28350</v>
      </c>
    </row>
    <row r="411" spans="20:20" x14ac:dyDescent="0.2">
      <c r="T411" s="56">
        <v>28420</v>
      </c>
    </row>
    <row r="412" spans="20:20" x14ac:dyDescent="0.2">
      <c r="T412" s="56">
        <v>28490</v>
      </c>
    </row>
    <row r="413" spans="20:20" x14ac:dyDescent="0.2">
      <c r="T413" s="56">
        <v>28560</v>
      </c>
    </row>
    <row r="414" spans="20:20" x14ac:dyDescent="0.2">
      <c r="T414" s="56">
        <v>28630</v>
      </c>
    </row>
    <row r="415" spans="20:20" x14ac:dyDescent="0.2">
      <c r="T415" s="56">
        <v>28700</v>
      </c>
    </row>
    <row r="416" spans="20:20" x14ac:dyDescent="0.2">
      <c r="T416" s="56">
        <v>28770</v>
      </c>
    </row>
    <row r="417" spans="20:20" x14ac:dyDescent="0.2">
      <c r="T417" s="56">
        <v>28840</v>
      </c>
    </row>
    <row r="418" spans="20:20" x14ac:dyDescent="0.2">
      <c r="T418" s="56">
        <v>28910</v>
      </c>
    </row>
    <row r="419" spans="20:20" x14ac:dyDescent="0.2">
      <c r="T419" s="56">
        <v>28980</v>
      </c>
    </row>
    <row r="420" spans="20:20" x14ac:dyDescent="0.2">
      <c r="T420" s="56">
        <v>29050</v>
      </c>
    </row>
    <row r="421" spans="20:20" x14ac:dyDescent="0.2">
      <c r="T421" s="56">
        <v>29120</v>
      </c>
    </row>
    <row r="422" spans="20:20" x14ac:dyDescent="0.2">
      <c r="T422" s="56">
        <v>29190</v>
      </c>
    </row>
    <row r="423" spans="20:20" x14ac:dyDescent="0.2">
      <c r="T423" s="56">
        <v>29260</v>
      </c>
    </row>
    <row r="424" spans="20:20" x14ac:dyDescent="0.2">
      <c r="T424" s="56">
        <v>29330</v>
      </c>
    </row>
    <row r="425" spans="20:20" x14ac:dyDescent="0.2">
      <c r="T425" s="56">
        <v>29400</v>
      </c>
    </row>
    <row r="426" spans="20:20" x14ac:dyDescent="0.2">
      <c r="T426" s="56">
        <v>29470</v>
      </c>
    </row>
    <row r="427" spans="20:20" x14ac:dyDescent="0.2">
      <c r="T427" s="56">
        <v>29540</v>
      </c>
    </row>
    <row r="428" spans="20:20" x14ac:dyDescent="0.2">
      <c r="T428" s="56">
        <v>29610</v>
      </c>
    </row>
    <row r="429" spans="20:20" x14ac:dyDescent="0.2">
      <c r="T429" s="56">
        <v>29680</v>
      </c>
    </row>
    <row r="430" spans="20:20" x14ac:dyDescent="0.2">
      <c r="T430" s="56">
        <v>29750</v>
      </c>
    </row>
    <row r="431" spans="20:20" x14ac:dyDescent="0.2">
      <c r="T431" s="56">
        <v>29820</v>
      </c>
    </row>
    <row r="432" spans="20:20" x14ac:dyDescent="0.2">
      <c r="T432" s="56">
        <v>29890</v>
      </c>
    </row>
    <row r="433" spans="20:20" x14ac:dyDescent="0.2">
      <c r="T433" s="56">
        <v>29960</v>
      </c>
    </row>
    <row r="434" spans="20:20" x14ac:dyDescent="0.2">
      <c r="T434" s="56">
        <v>30030</v>
      </c>
    </row>
    <row r="435" spans="20:20" x14ac:dyDescent="0.2">
      <c r="T435" s="56">
        <v>30100</v>
      </c>
    </row>
    <row r="436" spans="20:20" x14ac:dyDescent="0.2">
      <c r="T436" s="56">
        <v>30170</v>
      </c>
    </row>
    <row r="437" spans="20:20" x14ac:dyDescent="0.2">
      <c r="T437" s="56">
        <v>30240</v>
      </c>
    </row>
    <row r="438" spans="20:20" x14ac:dyDescent="0.2">
      <c r="T438" s="56">
        <v>30310</v>
      </c>
    </row>
    <row r="439" spans="20:20" x14ac:dyDescent="0.2">
      <c r="T439" s="56">
        <v>30380</v>
      </c>
    </row>
    <row r="440" spans="20:20" x14ac:dyDescent="0.2">
      <c r="T440" s="56">
        <v>30450</v>
      </c>
    </row>
    <row r="441" spans="20:20" x14ac:dyDescent="0.2">
      <c r="T441" s="56">
        <v>30520</v>
      </c>
    </row>
    <row r="442" spans="20:20" x14ac:dyDescent="0.2">
      <c r="T442" s="56">
        <v>30590</v>
      </c>
    </row>
    <row r="443" spans="20:20" x14ac:dyDescent="0.2">
      <c r="T443" s="56">
        <v>30660</v>
      </c>
    </row>
    <row r="444" spans="20:20" x14ac:dyDescent="0.2">
      <c r="T444" s="56">
        <v>30730</v>
      </c>
    </row>
    <row r="445" spans="20:20" x14ac:dyDescent="0.2">
      <c r="T445" s="56">
        <v>30800</v>
      </c>
    </row>
    <row r="446" spans="20:20" x14ac:dyDescent="0.2">
      <c r="T446" s="56">
        <v>30870</v>
      </c>
    </row>
    <row r="447" spans="20:20" x14ac:dyDescent="0.2">
      <c r="T447" s="56">
        <v>30940</v>
      </c>
    </row>
    <row r="448" spans="20:20" x14ac:dyDescent="0.2">
      <c r="T448" s="56">
        <v>31010</v>
      </c>
    </row>
    <row r="449" spans="20:20" x14ac:dyDescent="0.2">
      <c r="T449" s="56">
        <v>31080</v>
      </c>
    </row>
    <row r="450" spans="20:20" x14ac:dyDescent="0.2">
      <c r="T450" s="56">
        <v>31150</v>
      </c>
    </row>
    <row r="451" spans="20:20" x14ac:dyDescent="0.2">
      <c r="T451" s="56">
        <v>31220</v>
      </c>
    </row>
    <row r="452" spans="20:20" x14ac:dyDescent="0.2">
      <c r="T452" s="56">
        <v>31290</v>
      </c>
    </row>
    <row r="453" spans="20:20" x14ac:dyDescent="0.2">
      <c r="T453" s="56">
        <v>31360</v>
      </c>
    </row>
    <row r="454" spans="20:20" x14ac:dyDescent="0.2">
      <c r="T454" s="56">
        <v>31430</v>
      </c>
    </row>
    <row r="455" spans="20:20" x14ac:dyDescent="0.2">
      <c r="T455" s="56">
        <v>31500</v>
      </c>
    </row>
    <row r="456" spans="20:20" x14ac:dyDescent="0.2">
      <c r="T456" s="56">
        <v>31570</v>
      </c>
    </row>
    <row r="457" spans="20:20" x14ac:dyDescent="0.2">
      <c r="T457" s="56">
        <v>31640</v>
      </c>
    </row>
    <row r="458" spans="20:20" x14ac:dyDescent="0.2">
      <c r="T458" s="56">
        <v>31710</v>
      </c>
    </row>
    <row r="459" spans="20:20" x14ac:dyDescent="0.2">
      <c r="T459" s="56">
        <v>31780</v>
      </c>
    </row>
    <row r="460" spans="20:20" x14ac:dyDescent="0.2">
      <c r="T460" s="56">
        <v>31850</v>
      </c>
    </row>
    <row r="461" spans="20:20" x14ac:dyDescent="0.2">
      <c r="T461" s="56">
        <v>31920</v>
      </c>
    </row>
    <row r="462" spans="20:20" x14ac:dyDescent="0.2">
      <c r="T462" s="56">
        <v>31990</v>
      </c>
    </row>
    <row r="463" spans="20:20" x14ac:dyDescent="0.2">
      <c r="T463" s="56">
        <v>32060</v>
      </c>
    </row>
    <row r="464" spans="20:20" x14ac:dyDescent="0.2">
      <c r="T464" s="56">
        <v>32130</v>
      </c>
    </row>
    <row r="465" spans="20:20" x14ac:dyDescent="0.2">
      <c r="T465" s="56">
        <v>32200</v>
      </c>
    </row>
    <row r="466" spans="20:20" x14ac:dyDescent="0.2">
      <c r="T466" s="56">
        <v>32270</v>
      </c>
    </row>
    <row r="467" spans="20:20" x14ac:dyDescent="0.2">
      <c r="T467" s="56">
        <v>32340</v>
      </c>
    </row>
    <row r="468" spans="20:20" x14ac:dyDescent="0.2">
      <c r="T468" s="56">
        <v>32410</v>
      </c>
    </row>
    <row r="469" spans="20:20" x14ac:dyDescent="0.2">
      <c r="T469" s="56">
        <v>32480</v>
      </c>
    </row>
    <row r="470" spans="20:20" x14ac:dyDescent="0.2">
      <c r="T470" s="56">
        <v>32550</v>
      </c>
    </row>
    <row r="471" spans="20:20" x14ac:dyDescent="0.2">
      <c r="T471" s="56">
        <v>32620</v>
      </c>
    </row>
    <row r="472" spans="20:20" x14ac:dyDescent="0.2">
      <c r="T472" s="56">
        <v>32690</v>
      </c>
    </row>
    <row r="473" spans="20:20" x14ac:dyDescent="0.2">
      <c r="T473" s="56">
        <v>32760</v>
      </c>
    </row>
    <row r="474" spans="20:20" x14ac:dyDescent="0.2">
      <c r="T474" s="56">
        <v>32830</v>
      </c>
    </row>
    <row r="475" spans="20:20" x14ac:dyDescent="0.2">
      <c r="T475" s="56">
        <v>32900</v>
      </c>
    </row>
    <row r="476" spans="20:20" x14ac:dyDescent="0.2">
      <c r="T476" s="56">
        <v>32970</v>
      </c>
    </row>
    <row r="477" spans="20:20" x14ac:dyDescent="0.2">
      <c r="T477" s="56">
        <v>33040</v>
      </c>
    </row>
    <row r="478" spans="20:20" x14ac:dyDescent="0.2">
      <c r="T478" s="56">
        <v>33110</v>
      </c>
    </row>
    <row r="479" spans="20:20" x14ac:dyDescent="0.2">
      <c r="T479" s="56">
        <v>33180</v>
      </c>
    </row>
    <row r="480" spans="20:20" x14ac:dyDescent="0.2">
      <c r="T480" s="56">
        <v>33250</v>
      </c>
    </row>
    <row r="481" spans="20:20" x14ac:dyDescent="0.2">
      <c r="T481" s="56">
        <v>33320</v>
      </c>
    </row>
    <row r="482" spans="20:20" x14ac:dyDescent="0.2">
      <c r="T482" s="56">
        <v>33390</v>
      </c>
    </row>
    <row r="483" spans="20:20" x14ac:dyDescent="0.2">
      <c r="T483" s="56">
        <v>33460</v>
      </c>
    </row>
    <row r="484" spans="20:20" x14ac:dyDescent="0.2">
      <c r="T484" s="56">
        <v>33530</v>
      </c>
    </row>
    <row r="485" spans="20:20" x14ac:dyDescent="0.2">
      <c r="T485" s="56">
        <v>33600</v>
      </c>
    </row>
    <row r="486" spans="20:20" x14ac:dyDescent="0.2">
      <c r="T486" s="56">
        <v>33670</v>
      </c>
    </row>
    <row r="487" spans="20:20" x14ac:dyDescent="0.2">
      <c r="T487" s="56">
        <v>33740</v>
      </c>
    </row>
    <row r="488" spans="20:20" x14ac:dyDescent="0.2">
      <c r="T488" s="56">
        <v>33810</v>
      </c>
    </row>
    <row r="489" spans="20:20" x14ac:dyDescent="0.2">
      <c r="T489" s="56">
        <v>33880</v>
      </c>
    </row>
    <row r="490" spans="20:20" x14ac:dyDescent="0.2">
      <c r="T490" s="56">
        <v>33950</v>
      </c>
    </row>
    <row r="491" spans="20:20" x14ac:dyDescent="0.2">
      <c r="T491" s="56">
        <v>34020</v>
      </c>
    </row>
    <row r="492" spans="20:20" x14ac:dyDescent="0.2">
      <c r="T492" s="56">
        <v>34090</v>
      </c>
    </row>
    <row r="493" spans="20:20" x14ac:dyDescent="0.2">
      <c r="T493" s="56">
        <v>34160</v>
      </c>
    </row>
    <row r="494" spans="20:20" x14ac:dyDescent="0.2">
      <c r="T494" s="56">
        <v>34230</v>
      </c>
    </row>
    <row r="495" spans="20:20" x14ac:dyDescent="0.2">
      <c r="T495" s="56">
        <v>34300</v>
      </c>
    </row>
    <row r="496" spans="20:20" x14ac:dyDescent="0.2">
      <c r="T496" s="56">
        <v>34370</v>
      </c>
    </row>
    <row r="497" spans="20:20" x14ac:dyDescent="0.2">
      <c r="T497" s="56">
        <v>34440</v>
      </c>
    </row>
    <row r="498" spans="20:20" x14ac:dyDescent="0.2">
      <c r="T498" s="56">
        <v>34510</v>
      </c>
    </row>
    <row r="499" spans="20:20" x14ac:dyDescent="0.2">
      <c r="T499" s="56">
        <v>34580</v>
      </c>
    </row>
    <row r="500" spans="20:20" x14ac:dyDescent="0.2">
      <c r="T500" s="56">
        <v>34650</v>
      </c>
    </row>
    <row r="501" spans="20:20" x14ac:dyDescent="0.2">
      <c r="T501" s="56">
        <v>34720</v>
      </c>
    </row>
    <row r="502" spans="20:20" x14ac:dyDescent="0.2">
      <c r="T502" s="56">
        <v>34790</v>
      </c>
    </row>
    <row r="503" spans="20:20" x14ac:dyDescent="0.2">
      <c r="T503" s="56">
        <v>34860</v>
      </c>
    </row>
    <row r="504" spans="20:20" x14ac:dyDescent="0.2">
      <c r="T504" s="56">
        <v>34930</v>
      </c>
    </row>
    <row r="505" spans="20:20" x14ac:dyDescent="0.2">
      <c r="T505" s="56">
        <v>35000</v>
      </c>
    </row>
    <row r="506" spans="20:20" x14ac:dyDescent="0.2">
      <c r="T506" s="56">
        <v>35070</v>
      </c>
    </row>
    <row r="507" spans="20:20" x14ac:dyDescent="0.2">
      <c r="T507" s="56">
        <v>35140</v>
      </c>
    </row>
    <row r="508" spans="20:20" x14ac:dyDescent="0.2">
      <c r="T508" s="56">
        <v>35210</v>
      </c>
    </row>
    <row r="509" spans="20:20" x14ac:dyDescent="0.2">
      <c r="T509" s="56">
        <v>35280</v>
      </c>
    </row>
    <row r="510" spans="20:20" x14ac:dyDescent="0.2">
      <c r="T510" s="56">
        <v>35350</v>
      </c>
    </row>
    <row r="511" spans="20:20" x14ac:dyDescent="0.2">
      <c r="T511" s="56">
        <v>35420</v>
      </c>
    </row>
    <row r="512" spans="20:20" x14ac:dyDescent="0.2">
      <c r="T512" s="56">
        <v>35490</v>
      </c>
    </row>
    <row r="513" spans="20:20" x14ac:dyDescent="0.2">
      <c r="T513" s="56">
        <v>35560</v>
      </c>
    </row>
    <row r="514" spans="20:20" x14ac:dyDescent="0.2">
      <c r="T514" s="56">
        <v>35630</v>
      </c>
    </row>
    <row r="515" spans="20:20" x14ac:dyDescent="0.2">
      <c r="T515" s="56">
        <v>35700</v>
      </c>
    </row>
    <row r="516" spans="20:20" x14ac:dyDescent="0.2">
      <c r="T516" s="56">
        <v>35770</v>
      </c>
    </row>
    <row r="517" spans="20:20" x14ac:dyDescent="0.2">
      <c r="T517" s="56">
        <v>35840</v>
      </c>
    </row>
    <row r="518" spans="20:20" x14ac:dyDescent="0.2">
      <c r="T518" s="56">
        <v>35910</v>
      </c>
    </row>
    <row r="519" spans="20:20" x14ac:dyDescent="0.2">
      <c r="T519" s="56">
        <v>35980</v>
      </c>
    </row>
    <row r="520" spans="20:20" x14ac:dyDescent="0.2">
      <c r="T520" s="56">
        <v>36050</v>
      </c>
    </row>
    <row r="521" spans="20:20" x14ac:dyDescent="0.2">
      <c r="T521" s="56">
        <v>36120</v>
      </c>
    </row>
    <row r="522" spans="20:20" x14ac:dyDescent="0.2">
      <c r="T522" s="56">
        <v>36190</v>
      </c>
    </row>
    <row r="523" spans="20:20" x14ac:dyDescent="0.2">
      <c r="T523" s="56">
        <v>36260</v>
      </c>
    </row>
    <row r="524" spans="20:20" x14ac:dyDescent="0.2">
      <c r="T524" s="56">
        <v>36330</v>
      </c>
    </row>
    <row r="525" spans="20:20" x14ac:dyDescent="0.2">
      <c r="T525" s="56">
        <v>36400</v>
      </c>
    </row>
    <row r="526" spans="20:20" x14ac:dyDescent="0.2">
      <c r="T526" s="56">
        <v>36470</v>
      </c>
    </row>
    <row r="527" spans="20:20" x14ac:dyDescent="0.2">
      <c r="T527" s="56">
        <v>36540</v>
      </c>
    </row>
    <row r="528" spans="20:20" x14ac:dyDescent="0.2">
      <c r="T528" s="56">
        <v>36610</v>
      </c>
    </row>
    <row r="529" spans="20:20" x14ac:dyDescent="0.2">
      <c r="T529" s="56">
        <v>36680</v>
      </c>
    </row>
    <row r="530" spans="20:20" x14ac:dyDescent="0.2">
      <c r="T530" s="56">
        <v>36750</v>
      </c>
    </row>
    <row r="531" spans="20:20" x14ac:dyDescent="0.2">
      <c r="T531" s="56">
        <v>36820</v>
      </c>
    </row>
    <row r="532" spans="20:20" x14ac:dyDescent="0.2">
      <c r="T532" s="56">
        <v>36890</v>
      </c>
    </row>
    <row r="533" spans="20:20" x14ac:dyDescent="0.2">
      <c r="T533" s="56">
        <v>36960</v>
      </c>
    </row>
    <row r="534" spans="20:20" x14ac:dyDescent="0.2">
      <c r="T534" s="56">
        <v>37030</v>
      </c>
    </row>
    <row r="535" spans="20:20" x14ac:dyDescent="0.2">
      <c r="T535" s="56">
        <v>37100</v>
      </c>
    </row>
    <row r="536" spans="20:20" x14ac:dyDescent="0.2">
      <c r="T536" s="56">
        <v>37170</v>
      </c>
    </row>
    <row r="537" spans="20:20" x14ac:dyDescent="0.2">
      <c r="T537" s="56">
        <v>37240</v>
      </c>
    </row>
    <row r="538" spans="20:20" x14ac:dyDescent="0.2">
      <c r="T538" s="56">
        <v>37310</v>
      </c>
    </row>
    <row r="539" spans="20:20" x14ac:dyDescent="0.2">
      <c r="T539" s="56">
        <v>37380</v>
      </c>
    </row>
    <row r="540" spans="20:20" x14ac:dyDescent="0.2">
      <c r="T540" s="56">
        <v>37450</v>
      </c>
    </row>
    <row r="541" spans="20:20" x14ac:dyDescent="0.2">
      <c r="T541" s="56">
        <v>37520</v>
      </c>
    </row>
    <row r="542" spans="20:20" x14ac:dyDescent="0.2">
      <c r="T542" s="56">
        <v>37590</v>
      </c>
    </row>
    <row r="543" spans="20:20" x14ac:dyDescent="0.2">
      <c r="T543" s="56">
        <v>37660</v>
      </c>
    </row>
    <row r="544" spans="20:20" x14ac:dyDescent="0.2">
      <c r="T544" s="56">
        <v>37730</v>
      </c>
    </row>
    <row r="545" spans="20:20" x14ac:dyDescent="0.2">
      <c r="T545" s="56">
        <v>37800</v>
      </c>
    </row>
    <row r="546" spans="20:20" x14ac:dyDescent="0.2">
      <c r="T546" s="56">
        <v>37870</v>
      </c>
    </row>
    <row r="547" spans="20:20" x14ac:dyDescent="0.2">
      <c r="T547" s="56">
        <v>37940</v>
      </c>
    </row>
    <row r="548" spans="20:20" x14ac:dyDescent="0.2">
      <c r="T548" s="56">
        <v>38010</v>
      </c>
    </row>
    <row r="549" spans="20:20" x14ac:dyDescent="0.2">
      <c r="T549" s="56">
        <v>38080</v>
      </c>
    </row>
    <row r="550" spans="20:20" x14ac:dyDescent="0.2">
      <c r="T550" s="56">
        <v>38150</v>
      </c>
    </row>
    <row r="551" spans="20:20" x14ac:dyDescent="0.2">
      <c r="T551" s="56">
        <v>38220</v>
      </c>
    </row>
    <row r="552" spans="20:20" x14ac:dyDescent="0.2">
      <c r="T552" s="56">
        <v>38290</v>
      </c>
    </row>
    <row r="553" spans="20:20" x14ac:dyDescent="0.2">
      <c r="T553" s="56">
        <v>38360</v>
      </c>
    </row>
    <row r="554" spans="20:20" x14ac:dyDescent="0.2">
      <c r="T554" s="56">
        <v>38430</v>
      </c>
    </row>
    <row r="555" spans="20:20" x14ac:dyDescent="0.2">
      <c r="T555" s="56">
        <v>38500</v>
      </c>
    </row>
    <row r="556" spans="20:20" x14ac:dyDescent="0.2">
      <c r="T556" s="56">
        <v>38570</v>
      </c>
    </row>
    <row r="557" spans="20:20" x14ac:dyDescent="0.2">
      <c r="T557" s="56">
        <v>38640</v>
      </c>
    </row>
    <row r="558" spans="20:20" x14ac:dyDescent="0.2">
      <c r="T558" s="56">
        <v>38710</v>
      </c>
    </row>
    <row r="559" spans="20:20" x14ac:dyDescent="0.2">
      <c r="T559" s="56">
        <v>38780</v>
      </c>
    </row>
    <row r="560" spans="20:20" x14ac:dyDescent="0.2">
      <c r="T560" s="56">
        <v>38850</v>
      </c>
    </row>
    <row r="561" spans="20:20" x14ac:dyDescent="0.2">
      <c r="T561" s="56">
        <v>38920</v>
      </c>
    </row>
    <row r="562" spans="20:20" x14ac:dyDescent="0.2">
      <c r="T562" s="56">
        <v>38990</v>
      </c>
    </row>
    <row r="563" spans="20:20" x14ac:dyDescent="0.2">
      <c r="T563" s="56">
        <v>39060</v>
      </c>
    </row>
    <row r="564" spans="20:20" x14ac:dyDescent="0.2">
      <c r="T564" s="56">
        <v>39130</v>
      </c>
    </row>
    <row r="565" spans="20:20" x14ac:dyDescent="0.2">
      <c r="T565" s="56">
        <v>39200</v>
      </c>
    </row>
    <row r="566" spans="20:20" x14ac:dyDescent="0.2">
      <c r="T566" s="56">
        <v>39270</v>
      </c>
    </row>
    <row r="567" spans="20:20" x14ac:dyDescent="0.2">
      <c r="T567" s="56">
        <v>39340</v>
      </c>
    </row>
    <row r="568" spans="20:20" x14ac:dyDescent="0.2">
      <c r="T568" s="56">
        <v>39410</v>
      </c>
    </row>
    <row r="569" spans="20:20" x14ac:dyDescent="0.2">
      <c r="T569" s="56">
        <v>39480</v>
      </c>
    </row>
    <row r="570" spans="20:20" x14ac:dyDescent="0.2">
      <c r="T570" s="56">
        <v>39550</v>
      </c>
    </row>
    <row r="571" spans="20:20" x14ac:dyDescent="0.2">
      <c r="T571" s="56">
        <v>39620</v>
      </c>
    </row>
    <row r="572" spans="20:20" x14ac:dyDescent="0.2">
      <c r="T572" s="56">
        <v>39690</v>
      </c>
    </row>
    <row r="573" spans="20:20" x14ac:dyDescent="0.2">
      <c r="T573" s="56">
        <v>39760</v>
      </c>
    </row>
    <row r="574" spans="20:20" x14ac:dyDescent="0.2">
      <c r="T574" s="56">
        <v>39830</v>
      </c>
    </row>
    <row r="575" spans="20:20" x14ac:dyDescent="0.2">
      <c r="T575" s="56">
        <v>39900</v>
      </c>
    </row>
    <row r="576" spans="20:20" x14ac:dyDescent="0.2">
      <c r="T576" s="56">
        <v>39970</v>
      </c>
    </row>
    <row r="577" spans="20:20" x14ac:dyDescent="0.2">
      <c r="T577" s="56">
        <v>40040</v>
      </c>
    </row>
    <row r="578" spans="20:20" x14ac:dyDescent="0.2">
      <c r="T578" s="56">
        <v>40110</v>
      </c>
    </row>
    <row r="579" spans="20:20" x14ac:dyDescent="0.2">
      <c r="T579" s="56">
        <v>40180</v>
      </c>
    </row>
    <row r="580" spans="20:20" x14ac:dyDescent="0.2">
      <c r="T580" s="56">
        <v>40250</v>
      </c>
    </row>
    <row r="581" spans="20:20" x14ac:dyDescent="0.2">
      <c r="T581" s="56">
        <v>40320</v>
      </c>
    </row>
    <row r="582" spans="20:20" x14ac:dyDescent="0.2">
      <c r="T582" s="56">
        <v>40390</v>
      </c>
    </row>
    <row r="583" spans="20:20" x14ac:dyDescent="0.2">
      <c r="T583" s="56">
        <v>40460</v>
      </c>
    </row>
    <row r="584" spans="20:20" x14ac:dyDescent="0.2">
      <c r="T584" s="56">
        <v>40530</v>
      </c>
    </row>
    <row r="585" spans="20:20" x14ac:dyDescent="0.2">
      <c r="T585" s="56">
        <v>40600</v>
      </c>
    </row>
    <row r="586" spans="20:20" x14ac:dyDescent="0.2">
      <c r="T586" s="56">
        <v>40670</v>
      </c>
    </row>
    <row r="587" spans="20:20" x14ac:dyDescent="0.2">
      <c r="T587" s="56">
        <v>40740</v>
      </c>
    </row>
    <row r="588" spans="20:20" x14ac:dyDescent="0.2">
      <c r="T588" s="56">
        <v>40810</v>
      </c>
    </row>
    <row r="589" spans="20:20" x14ac:dyDescent="0.2">
      <c r="T589" s="56">
        <v>40880</v>
      </c>
    </row>
    <row r="590" spans="20:20" x14ac:dyDescent="0.2">
      <c r="T590" s="56">
        <v>40950</v>
      </c>
    </row>
    <row r="591" spans="20:20" x14ac:dyDescent="0.2">
      <c r="T591" s="56">
        <v>41020</v>
      </c>
    </row>
    <row r="592" spans="20:20" x14ac:dyDescent="0.2">
      <c r="T592" s="56">
        <v>41090</v>
      </c>
    </row>
    <row r="593" spans="20:20" x14ac:dyDescent="0.2">
      <c r="T593" s="56">
        <v>41160</v>
      </c>
    </row>
    <row r="594" spans="20:20" x14ac:dyDescent="0.2">
      <c r="T594" s="56">
        <v>41230</v>
      </c>
    </row>
    <row r="595" spans="20:20" x14ac:dyDescent="0.2">
      <c r="T595" s="56">
        <v>41300</v>
      </c>
    </row>
    <row r="596" spans="20:20" x14ac:dyDescent="0.2">
      <c r="T596" s="56">
        <v>41370</v>
      </c>
    </row>
    <row r="597" spans="20:20" x14ac:dyDescent="0.2">
      <c r="T597" s="56">
        <v>41440</v>
      </c>
    </row>
    <row r="598" spans="20:20" x14ac:dyDescent="0.2">
      <c r="T598" s="56">
        <v>41510</v>
      </c>
    </row>
    <row r="599" spans="20:20" x14ac:dyDescent="0.2">
      <c r="T599" s="56">
        <v>41580</v>
      </c>
    </row>
    <row r="600" spans="20:20" x14ac:dyDescent="0.2">
      <c r="T600" s="56">
        <v>41650</v>
      </c>
    </row>
    <row r="601" spans="20:20" x14ac:dyDescent="0.2">
      <c r="T601" s="56">
        <v>41720</v>
      </c>
    </row>
    <row r="602" spans="20:20" x14ac:dyDescent="0.2">
      <c r="T602" s="56">
        <v>41790</v>
      </c>
    </row>
    <row r="603" spans="20:20" x14ac:dyDescent="0.2">
      <c r="T603" s="56">
        <v>41860</v>
      </c>
    </row>
    <row r="604" spans="20:20" x14ac:dyDescent="0.2">
      <c r="T604" s="56">
        <v>41930</v>
      </c>
    </row>
    <row r="605" spans="20:20" x14ac:dyDescent="0.2">
      <c r="T605" s="56">
        <v>42000</v>
      </c>
    </row>
    <row r="606" spans="20:20" x14ac:dyDescent="0.2">
      <c r="T606" s="56">
        <v>42070</v>
      </c>
    </row>
    <row r="607" spans="20:20" x14ac:dyDescent="0.2">
      <c r="T607" s="56">
        <v>42140</v>
      </c>
    </row>
    <row r="608" spans="20:20" x14ac:dyDescent="0.2">
      <c r="T608" s="56">
        <v>42210</v>
      </c>
    </row>
    <row r="609" spans="20:20" x14ac:dyDescent="0.2">
      <c r="T609" s="56">
        <v>42280</v>
      </c>
    </row>
    <row r="610" spans="20:20" x14ac:dyDescent="0.2">
      <c r="T610" s="56">
        <v>42350</v>
      </c>
    </row>
    <row r="611" spans="20:20" x14ac:dyDescent="0.2">
      <c r="T611" s="56">
        <v>42420</v>
      </c>
    </row>
    <row r="612" spans="20:20" x14ac:dyDescent="0.2">
      <c r="T612" s="56">
        <v>42490</v>
      </c>
    </row>
    <row r="613" spans="20:20" x14ac:dyDescent="0.2">
      <c r="T613" s="56">
        <v>42560</v>
      </c>
    </row>
    <row r="614" spans="20:20" x14ac:dyDescent="0.2">
      <c r="T614" s="56">
        <v>42630</v>
      </c>
    </row>
    <row r="615" spans="20:20" x14ac:dyDescent="0.2">
      <c r="T615" s="56">
        <v>42700</v>
      </c>
    </row>
    <row r="616" spans="20:20" x14ac:dyDescent="0.2">
      <c r="T616" s="56">
        <v>42770</v>
      </c>
    </row>
    <row r="617" spans="20:20" x14ac:dyDescent="0.2">
      <c r="T617" s="56">
        <v>42840</v>
      </c>
    </row>
    <row r="618" spans="20:20" x14ac:dyDescent="0.2">
      <c r="T618" s="56">
        <v>42910</v>
      </c>
    </row>
    <row r="619" spans="20:20" x14ac:dyDescent="0.2">
      <c r="T619" s="56">
        <v>42980</v>
      </c>
    </row>
    <row r="620" spans="20:20" x14ac:dyDescent="0.2">
      <c r="T620" s="56">
        <v>43050</v>
      </c>
    </row>
    <row r="621" spans="20:20" x14ac:dyDescent="0.2">
      <c r="T621" s="56">
        <v>43120</v>
      </c>
    </row>
    <row r="622" spans="20:20" x14ac:dyDescent="0.2">
      <c r="T622" s="56">
        <v>43190</v>
      </c>
    </row>
    <row r="623" spans="20:20" x14ac:dyDescent="0.2">
      <c r="T623" s="56">
        <v>43260</v>
      </c>
    </row>
    <row r="624" spans="20:20" x14ac:dyDescent="0.2">
      <c r="T624" s="56">
        <v>43330</v>
      </c>
    </row>
    <row r="625" spans="20:20" x14ac:dyDescent="0.2">
      <c r="T625" s="56">
        <v>43400</v>
      </c>
    </row>
    <row r="626" spans="20:20" x14ac:dyDescent="0.2">
      <c r="T626" s="56">
        <v>43470</v>
      </c>
    </row>
    <row r="627" spans="20:20" x14ac:dyDescent="0.2">
      <c r="T627" s="56">
        <v>43540</v>
      </c>
    </row>
    <row r="628" spans="20:20" x14ac:dyDescent="0.2">
      <c r="T628" s="56">
        <v>43610</v>
      </c>
    </row>
    <row r="629" spans="20:20" x14ac:dyDescent="0.2">
      <c r="T629" s="56">
        <v>43680</v>
      </c>
    </row>
    <row r="630" spans="20:20" x14ac:dyDescent="0.2">
      <c r="T630" s="56">
        <v>43750</v>
      </c>
    </row>
    <row r="631" spans="20:20" x14ac:dyDescent="0.2">
      <c r="T631" s="56">
        <v>43820</v>
      </c>
    </row>
    <row r="632" spans="20:20" x14ac:dyDescent="0.2">
      <c r="T632" s="56">
        <v>43890</v>
      </c>
    </row>
    <row r="633" spans="20:20" x14ac:dyDescent="0.2">
      <c r="T633" s="56">
        <v>43960</v>
      </c>
    </row>
    <row r="634" spans="20:20" x14ac:dyDescent="0.2">
      <c r="T634" s="56">
        <v>44030</v>
      </c>
    </row>
    <row r="635" spans="20:20" x14ac:dyDescent="0.2">
      <c r="T635" s="56">
        <v>44100</v>
      </c>
    </row>
    <row r="636" spans="20:20" x14ac:dyDescent="0.2">
      <c r="T636" s="56">
        <v>44170</v>
      </c>
    </row>
    <row r="637" spans="20:20" x14ac:dyDescent="0.2">
      <c r="T637" s="56">
        <v>44240</v>
      </c>
    </row>
    <row r="638" spans="20:20" x14ac:dyDescent="0.2">
      <c r="T638" s="56">
        <v>44310</v>
      </c>
    </row>
    <row r="639" spans="20:20" x14ac:dyDescent="0.2">
      <c r="T639" s="56">
        <v>44380</v>
      </c>
    </row>
    <row r="640" spans="20:20" x14ac:dyDescent="0.2">
      <c r="T640" s="56">
        <v>44450</v>
      </c>
    </row>
    <row r="641" spans="20:20" x14ac:dyDescent="0.2">
      <c r="T641" s="56">
        <v>44520</v>
      </c>
    </row>
    <row r="642" spans="20:20" x14ac:dyDescent="0.2">
      <c r="T642" s="56">
        <v>44590</v>
      </c>
    </row>
    <row r="643" spans="20:20" x14ac:dyDescent="0.2">
      <c r="T643" s="56">
        <v>44660</v>
      </c>
    </row>
    <row r="644" spans="20:20" x14ac:dyDescent="0.2">
      <c r="T644" s="56">
        <v>44730</v>
      </c>
    </row>
    <row r="645" spans="20:20" x14ac:dyDescent="0.2">
      <c r="T645" s="56">
        <v>44800</v>
      </c>
    </row>
    <row r="646" spans="20:20" x14ac:dyDescent="0.2">
      <c r="T646" s="56">
        <v>44870</v>
      </c>
    </row>
    <row r="647" spans="20:20" x14ac:dyDescent="0.2">
      <c r="T647" s="56">
        <v>44940</v>
      </c>
    </row>
    <row r="648" spans="20:20" x14ac:dyDescent="0.2">
      <c r="T648" s="56">
        <v>45010</v>
      </c>
    </row>
    <row r="649" spans="20:20" x14ac:dyDescent="0.2">
      <c r="T649" s="56">
        <v>45080</v>
      </c>
    </row>
    <row r="650" spans="20:20" x14ac:dyDescent="0.2">
      <c r="T650" s="56">
        <v>45150</v>
      </c>
    </row>
    <row r="651" spans="20:20" x14ac:dyDescent="0.2">
      <c r="T651" s="56">
        <v>45220</v>
      </c>
    </row>
    <row r="652" spans="20:20" x14ac:dyDescent="0.2">
      <c r="T652" s="56">
        <v>45290</v>
      </c>
    </row>
    <row r="653" spans="20:20" x14ac:dyDescent="0.2">
      <c r="T653" s="56">
        <v>45360</v>
      </c>
    </row>
    <row r="654" spans="20:20" x14ac:dyDescent="0.2">
      <c r="T654" s="56">
        <v>45430</v>
      </c>
    </row>
    <row r="655" spans="20:20" x14ac:dyDescent="0.2">
      <c r="T655" s="56">
        <v>45500</v>
      </c>
    </row>
    <row r="656" spans="20:20" x14ac:dyDescent="0.2">
      <c r="T656" s="56">
        <v>45570</v>
      </c>
    </row>
    <row r="657" spans="20:20" x14ac:dyDescent="0.2">
      <c r="T657" s="56">
        <v>45640</v>
      </c>
    </row>
    <row r="658" spans="20:20" x14ac:dyDescent="0.2">
      <c r="T658" s="56">
        <v>45710</v>
      </c>
    </row>
    <row r="659" spans="20:20" x14ac:dyDescent="0.2">
      <c r="T659" s="56">
        <v>45780</v>
      </c>
    </row>
    <row r="660" spans="20:20" x14ac:dyDescent="0.2">
      <c r="T660" s="56">
        <v>45850</v>
      </c>
    </row>
    <row r="661" spans="20:20" x14ac:dyDescent="0.2">
      <c r="T661" s="56">
        <v>45920</v>
      </c>
    </row>
    <row r="662" spans="20:20" x14ac:dyDescent="0.2">
      <c r="T662" s="56">
        <v>45990</v>
      </c>
    </row>
    <row r="663" spans="20:20" x14ac:dyDescent="0.2">
      <c r="T663" s="56">
        <v>46060</v>
      </c>
    </row>
    <row r="664" spans="20:20" x14ac:dyDescent="0.2">
      <c r="T664" s="56">
        <v>46130</v>
      </c>
    </row>
    <row r="665" spans="20:20" x14ac:dyDescent="0.2">
      <c r="T665" s="56">
        <v>46200</v>
      </c>
    </row>
    <row r="666" spans="20:20" x14ac:dyDescent="0.2">
      <c r="T666" s="56">
        <v>46270</v>
      </c>
    </row>
    <row r="667" spans="20:20" x14ac:dyDescent="0.2">
      <c r="T667" s="56">
        <v>46340</v>
      </c>
    </row>
    <row r="668" spans="20:20" x14ac:dyDescent="0.2">
      <c r="T668" s="56">
        <v>46410</v>
      </c>
    </row>
    <row r="669" spans="20:20" x14ac:dyDescent="0.2">
      <c r="T669" s="56">
        <v>46480</v>
      </c>
    </row>
    <row r="670" spans="20:20" x14ac:dyDescent="0.2">
      <c r="T670" s="56">
        <v>46550</v>
      </c>
    </row>
    <row r="671" spans="20:20" x14ac:dyDescent="0.2">
      <c r="T671" s="56">
        <v>46620</v>
      </c>
    </row>
    <row r="672" spans="20:20" x14ac:dyDescent="0.2">
      <c r="T672" s="56">
        <v>46690</v>
      </c>
    </row>
    <row r="673" spans="20:20" x14ac:dyDescent="0.2">
      <c r="T673" s="56">
        <v>46760</v>
      </c>
    </row>
    <row r="674" spans="20:20" x14ac:dyDescent="0.2">
      <c r="T674" s="56">
        <v>46830</v>
      </c>
    </row>
    <row r="675" spans="20:20" x14ac:dyDescent="0.2">
      <c r="T675" s="56">
        <v>46900</v>
      </c>
    </row>
    <row r="676" spans="20:20" x14ac:dyDescent="0.2">
      <c r="T676" s="56">
        <v>46970</v>
      </c>
    </row>
    <row r="677" spans="20:20" x14ac:dyDescent="0.2">
      <c r="T677" s="56">
        <v>47040</v>
      </c>
    </row>
    <row r="678" spans="20:20" x14ac:dyDescent="0.2">
      <c r="T678" s="56">
        <v>47110</v>
      </c>
    </row>
    <row r="679" spans="20:20" x14ac:dyDescent="0.2">
      <c r="T679" s="56">
        <v>47180</v>
      </c>
    </row>
    <row r="680" spans="20:20" x14ac:dyDescent="0.2">
      <c r="T680" s="56">
        <v>47250</v>
      </c>
    </row>
    <row r="681" spans="20:20" x14ac:dyDescent="0.2">
      <c r="T681" s="56">
        <v>47320</v>
      </c>
    </row>
    <row r="682" spans="20:20" x14ac:dyDescent="0.2">
      <c r="T682" s="56">
        <v>47390</v>
      </c>
    </row>
    <row r="683" spans="20:20" x14ac:dyDescent="0.2">
      <c r="T683" s="56">
        <v>47460</v>
      </c>
    </row>
    <row r="684" spans="20:20" x14ac:dyDescent="0.2">
      <c r="T684" s="56">
        <v>47530</v>
      </c>
    </row>
    <row r="685" spans="20:20" x14ac:dyDescent="0.2">
      <c r="T685" s="56">
        <v>47600</v>
      </c>
    </row>
    <row r="686" spans="20:20" x14ac:dyDescent="0.2">
      <c r="T686" s="56">
        <v>47670</v>
      </c>
    </row>
    <row r="687" spans="20:20" x14ac:dyDescent="0.2">
      <c r="T687" s="56">
        <v>47740</v>
      </c>
    </row>
    <row r="688" spans="20:20" x14ac:dyDescent="0.2">
      <c r="T688" s="56">
        <v>47810</v>
      </c>
    </row>
    <row r="689" spans="20:20" x14ac:dyDescent="0.2">
      <c r="T689" s="56">
        <v>47880</v>
      </c>
    </row>
    <row r="690" spans="20:20" x14ac:dyDescent="0.2">
      <c r="T690" s="56">
        <v>47950</v>
      </c>
    </row>
    <row r="691" spans="20:20" x14ac:dyDescent="0.2">
      <c r="T691" s="56">
        <v>48020</v>
      </c>
    </row>
    <row r="692" spans="20:20" x14ac:dyDescent="0.2">
      <c r="T692" s="56">
        <v>48090</v>
      </c>
    </row>
    <row r="693" spans="20:20" x14ac:dyDescent="0.2">
      <c r="T693" s="56">
        <v>48160</v>
      </c>
    </row>
    <row r="694" spans="20:20" x14ac:dyDescent="0.2">
      <c r="T694" s="56">
        <v>48230</v>
      </c>
    </row>
    <row r="695" spans="20:20" x14ac:dyDescent="0.2">
      <c r="T695" s="56">
        <v>48300</v>
      </c>
    </row>
    <row r="696" spans="20:20" x14ac:dyDescent="0.2">
      <c r="T696" s="56">
        <v>48370</v>
      </c>
    </row>
    <row r="697" spans="20:20" x14ac:dyDescent="0.2">
      <c r="T697" s="56">
        <v>48440</v>
      </c>
    </row>
    <row r="698" spans="20:20" x14ac:dyDescent="0.2">
      <c r="T698" s="56">
        <v>48510</v>
      </c>
    </row>
    <row r="699" spans="20:20" x14ac:dyDescent="0.2">
      <c r="T699" s="56">
        <v>48580</v>
      </c>
    </row>
    <row r="700" spans="20:20" x14ac:dyDescent="0.2">
      <c r="T700" s="56">
        <v>48650</v>
      </c>
    </row>
    <row r="701" spans="20:20" x14ac:dyDescent="0.2">
      <c r="T701" s="56">
        <v>48720</v>
      </c>
    </row>
    <row r="702" spans="20:20" x14ac:dyDescent="0.2">
      <c r="T702" s="56">
        <v>48790</v>
      </c>
    </row>
    <row r="703" spans="20:20" x14ac:dyDescent="0.2">
      <c r="T703" s="56">
        <v>48860</v>
      </c>
    </row>
    <row r="704" spans="20:20" x14ac:dyDescent="0.2">
      <c r="T704" s="56">
        <v>48930</v>
      </c>
    </row>
    <row r="705" spans="20:20" x14ac:dyDescent="0.2">
      <c r="T705" s="56">
        <v>49000</v>
      </c>
    </row>
    <row r="706" spans="20:20" x14ac:dyDescent="0.2">
      <c r="T706" s="56">
        <v>49070</v>
      </c>
    </row>
    <row r="707" spans="20:20" x14ac:dyDescent="0.2">
      <c r="T707" s="56">
        <v>49140</v>
      </c>
    </row>
    <row r="708" spans="20:20" x14ac:dyDescent="0.2">
      <c r="T708" s="56">
        <v>49210</v>
      </c>
    </row>
    <row r="709" spans="20:20" x14ac:dyDescent="0.2">
      <c r="T709" s="56">
        <v>49280</v>
      </c>
    </row>
    <row r="710" spans="20:20" x14ac:dyDescent="0.2">
      <c r="T710" s="56">
        <v>49350</v>
      </c>
    </row>
    <row r="711" spans="20:20" x14ac:dyDescent="0.2">
      <c r="T711" s="56">
        <v>49420</v>
      </c>
    </row>
    <row r="712" spans="20:20" x14ac:dyDescent="0.2">
      <c r="T712" s="56">
        <v>49490</v>
      </c>
    </row>
    <row r="713" spans="20:20" x14ac:dyDescent="0.2">
      <c r="T713" s="56">
        <v>49560</v>
      </c>
    </row>
    <row r="714" spans="20:20" x14ac:dyDescent="0.2">
      <c r="T714" s="56">
        <v>49630</v>
      </c>
    </row>
    <row r="715" spans="20:20" x14ac:dyDescent="0.2">
      <c r="T715" s="56">
        <v>49700</v>
      </c>
    </row>
    <row r="716" spans="20:20" x14ac:dyDescent="0.2">
      <c r="T716" s="56">
        <v>49770</v>
      </c>
    </row>
    <row r="717" spans="20:20" x14ac:dyDescent="0.2">
      <c r="T717" s="56">
        <v>49840</v>
      </c>
    </row>
    <row r="718" spans="20:20" x14ac:dyDescent="0.2">
      <c r="T718" s="56">
        <v>49910</v>
      </c>
    </row>
    <row r="719" spans="20:20" x14ac:dyDescent="0.2">
      <c r="T719" s="56">
        <v>49980</v>
      </c>
    </row>
    <row r="720" spans="20:20" x14ac:dyDescent="0.2">
      <c r="T720" s="56">
        <v>50050</v>
      </c>
    </row>
    <row r="721" spans="20:20" x14ac:dyDescent="0.2">
      <c r="T721" s="56">
        <v>50120</v>
      </c>
    </row>
    <row r="722" spans="20:20" x14ac:dyDescent="0.2">
      <c r="T722" s="56">
        <v>50190</v>
      </c>
    </row>
    <row r="723" spans="20:20" x14ac:dyDescent="0.2">
      <c r="T723" s="56">
        <v>50260</v>
      </c>
    </row>
    <row r="724" spans="20:20" x14ac:dyDescent="0.2">
      <c r="T724" s="56">
        <v>50330</v>
      </c>
    </row>
    <row r="725" spans="20:20" x14ac:dyDescent="0.2">
      <c r="T725" s="56">
        <v>50400</v>
      </c>
    </row>
    <row r="726" spans="20:20" x14ac:dyDescent="0.2">
      <c r="T726" s="56">
        <v>50470</v>
      </c>
    </row>
    <row r="727" spans="20:20" x14ac:dyDescent="0.2">
      <c r="T727" s="56">
        <v>50540</v>
      </c>
    </row>
    <row r="728" spans="20:20" x14ac:dyDescent="0.2">
      <c r="T728" s="56">
        <v>50610</v>
      </c>
    </row>
    <row r="729" spans="20:20" x14ac:dyDescent="0.2">
      <c r="T729" s="56">
        <v>50680</v>
      </c>
    </row>
    <row r="730" spans="20:20" x14ac:dyDescent="0.2">
      <c r="T730" s="56">
        <v>50750</v>
      </c>
    </row>
    <row r="731" spans="20:20" x14ac:dyDescent="0.2">
      <c r="T731" s="56">
        <v>50820</v>
      </c>
    </row>
    <row r="732" spans="20:20" x14ac:dyDescent="0.2">
      <c r="T732" s="56">
        <v>50890</v>
      </c>
    </row>
    <row r="733" spans="20:20" x14ac:dyDescent="0.2">
      <c r="T733" s="56">
        <v>50960</v>
      </c>
    </row>
    <row r="734" spans="20:20" x14ac:dyDescent="0.2">
      <c r="T734" s="56">
        <v>51030</v>
      </c>
    </row>
    <row r="735" spans="20:20" x14ac:dyDescent="0.2">
      <c r="T735" s="56">
        <v>51100</v>
      </c>
    </row>
    <row r="736" spans="20:20" x14ac:dyDescent="0.2">
      <c r="T736" s="56">
        <v>51170</v>
      </c>
    </row>
    <row r="737" spans="20:20" x14ac:dyDescent="0.2">
      <c r="T737" s="56">
        <v>51240</v>
      </c>
    </row>
    <row r="738" spans="20:20" x14ac:dyDescent="0.2">
      <c r="T738" s="56">
        <v>51310</v>
      </c>
    </row>
    <row r="739" spans="20:20" x14ac:dyDescent="0.2">
      <c r="T739" s="56">
        <v>51380</v>
      </c>
    </row>
    <row r="740" spans="20:20" x14ac:dyDescent="0.2">
      <c r="T740" s="56">
        <v>51450</v>
      </c>
    </row>
    <row r="741" spans="20:20" x14ac:dyDescent="0.2">
      <c r="T741" s="56">
        <v>51520</v>
      </c>
    </row>
    <row r="742" spans="20:20" x14ac:dyDescent="0.2">
      <c r="T742" s="56">
        <v>51590</v>
      </c>
    </row>
    <row r="743" spans="20:20" x14ac:dyDescent="0.2">
      <c r="T743" s="56">
        <v>51660</v>
      </c>
    </row>
    <row r="744" spans="20:20" x14ac:dyDescent="0.2">
      <c r="T744" s="56">
        <v>51730</v>
      </c>
    </row>
    <row r="745" spans="20:20" x14ac:dyDescent="0.2">
      <c r="T745" s="56">
        <v>51800</v>
      </c>
    </row>
    <row r="746" spans="20:20" x14ac:dyDescent="0.2">
      <c r="T746" s="56">
        <v>51870</v>
      </c>
    </row>
    <row r="747" spans="20:20" x14ac:dyDescent="0.2">
      <c r="T747" s="56">
        <v>51940</v>
      </c>
    </row>
    <row r="748" spans="20:20" x14ac:dyDescent="0.2">
      <c r="T748" s="56">
        <v>52010</v>
      </c>
    </row>
    <row r="749" spans="20:20" x14ac:dyDescent="0.2">
      <c r="T749" s="56">
        <v>52080</v>
      </c>
    </row>
    <row r="750" spans="20:20" x14ac:dyDescent="0.2">
      <c r="T750" s="56">
        <v>52150</v>
      </c>
    </row>
    <row r="751" spans="20:20" x14ac:dyDescent="0.2">
      <c r="T751" s="56">
        <v>52220</v>
      </c>
    </row>
    <row r="752" spans="20:20" x14ac:dyDescent="0.2">
      <c r="T752" s="56">
        <v>52290</v>
      </c>
    </row>
    <row r="753" spans="20:20" x14ac:dyDescent="0.2">
      <c r="T753" s="56">
        <v>52360</v>
      </c>
    </row>
    <row r="754" spans="20:20" x14ac:dyDescent="0.2">
      <c r="T754" s="56">
        <v>52430</v>
      </c>
    </row>
    <row r="755" spans="20:20" x14ac:dyDescent="0.2">
      <c r="T755" s="56">
        <v>52500</v>
      </c>
    </row>
    <row r="756" spans="20:20" x14ac:dyDescent="0.2">
      <c r="T756" s="56">
        <v>52570</v>
      </c>
    </row>
    <row r="757" spans="20:20" x14ac:dyDescent="0.2">
      <c r="T757" s="56">
        <v>52640</v>
      </c>
    </row>
    <row r="758" spans="20:20" x14ac:dyDescent="0.2">
      <c r="T758" s="56">
        <v>52710</v>
      </c>
    </row>
    <row r="759" spans="20:20" x14ac:dyDescent="0.2">
      <c r="T759" s="56">
        <v>52780</v>
      </c>
    </row>
    <row r="760" spans="20:20" x14ac:dyDescent="0.2">
      <c r="T760" s="56">
        <v>52850</v>
      </c>
    </row>
    <row r="761" spans="20:20" x14ac:dyDescent="0.2">
      <c r="T761" s="56">
        <v>52920</v>
      </c>
    </row>
    <row r="762" spans="20:20" x14ac:dyDescent="0.2">
      <c r="T762" s="56">
        <v>52990</v>
      </c>
    </row>
    <row r="763" spans="20:20" x14ac:dyDescent="0.2">
      <c r="T763" s="56">
        <v>53060</v>
      </c>
    </row>
    <row r="764" spans="20:20" x14ac:dyDescent="0.2">
      <c r="T764" s="56">
        <v>53130</v>
      </c>
    </row>
    <row r="765" spans="20:20" x14ac:dyDescent="0.2">
      <c r="T765" s="56">
        <v>53200</v>
      </c>
    </row>
    <row r="766" spans="20:20" x14ac:dyDescent="0.2">
      <c r="T766" s="56">
        <v>53270</v>
      </c>
    </row>
    <row r="767" spans="20:20" x14ac:dyDescent="0.2">
      <c r="T767" s="56">
        <v>53340</v>
      </c>
    </row>
    <row r="768" spans="20:20" x14ac:dyDescent="0.2">
      <c r="T768" s="56">
        <v>53410</v>
      </c>
    </row>
    <row r="769" spans="20:20" x14ac:dyDescent="0.2">
      <c r="T769" s="56">
        <v>53480</v>
      </c>
    </row>
    <row r="770" spans="20:20" x14ac:dyDescent="0.2">
      <c r="T770" s="56">
        <v>53550</v>
      </c>
    </row>
    <row r="771" spans="20:20" x14ac:dyDescent="0.2">
      <c r="T771" s="56">
        <v>53620</v>
      </c>
    </row>
    <row r="772" spans="20:20" x14ac:dyDescent="0.2">
      <c r="T772" s="56">
        <v>53690</v>
      </c>
    </row>
    <row r="773" spans="20:20" x14ac:dyDescent="0.2">
      <c r="T773" s="56">
        <v>53760</v>
      </c>
    </row>
    <row r="774" spans="20:20" x14ac:dyDescent="0.2">
      <c r="T774" s="56">
        <v>53830</v>
      </c>
    </row>
    <row r="775" spans="20:20" x14ac:dyDescent="0.2">
      <c r="T775" s="56">
        <v>53900</v>
      </c>
    </row>
    <row r="776" spans="20:20" x14ac:dyDescent="0.2">
      <c r="T776" s="56">
        <v>53970</v>
      </c>
    </row>
    <row r="777" spans="20:20" x14ac:dyDescent="0.2">
      <c r="T777" s="56">
        <v>54040</v>
      </c>
    </row>
    <row r="778" spans="20:20" x14ac:dyDescent="0.2">
      <c r="T778" s="56">
        <v>54110</v>
      </c>
    </row>
    <row r="779" spans="20:20" x14ac:dyDescent="0.2">
      <c r="T779" s="56">
        <v>54180</v>
      </c>
    </row>
    <row r="780" spans="20:20" x14ac:dyDescent="0.2">
      <c r="T780" s="56">
        <v>54250</v>
      </c>
    </row>
    <row r="781" spans="20:20" x14ac:dyDescent="0.2">
      <c r="T781" s="56">
        <v>54320</v>
      </c>
    </row>
    <row r="782" spans="20:20" x14ac:dyDescent="0.2">
      <c r="T782" s="56">
        <v>54390</v>
      </c>
    </row>
    <row r="783" spans="20:20" x14ac:dyDescent="0.2">
      <c r="T783" s="56">
        <v>54460</v>
      </c>
    </row>
    <row r="784" spans="20:20" x14ac:dyDescent="0.2">
      <c r="T784" s="56">
        <v>54530</v>
      </c>
    </row>
    <row r="785" spans="20:20" x14ac:dyDescent="0.2">
      <c r="T785" s="56">
        <v>54600</v>
      </c>
    </row>
    <row r="786" spans="20:20" x14ac:dyDescent="0.2">
      <c r="T786" s="56">
        <v>54670</v>
      </c>
    </row>
    <row r="787" spans="20:20" x14ac:dyDescent="0.2">
      <c r="T787" s="56">
        <v>54740</v>
      </c>
    </row>
    <row r="788" spans="20:20" x14ac:dyDescent="0.2">
      <c r="T788" s="56">
        <v>54810</v>
      </c>
    </row>
    <row r="789" spans="20:20" x14ac:dyDescent="0.2">
      <c r="T789" s="56">
        <v>54880</v>
      </c>
    </row>
    <row r="790" spans="20:20" x14ac:dyDescent="0.2">
      <c r="T790" s="56">
        <v>54950</v>
      </c>
    </row>
    <row r="791" spans="20:20" x14ac:dyDescent="0.2">
      <c r="T791" s="56">
        <v>55020</v>
      </c>
    </row>
    <row r="792" spans="20:20" x14ac:dyDescent="0.2">
      <c r="T792" s="56">
        <v>55090</v>
      </c>
    </row>
    <row r="793" spans="20:20" x14ac:dyDescent="0.2">
      <c r="T793" s="56">
        <v>55160</v>
      </c>
    </row>
    <row r="794" spans="20:20" x14ac:dyDescent="0.2">
      <c r="T794" s="56">
        <v>55230</v>
      </c>
    </row>
    <row r="795" spans="20:20" x14ac:dyDescent="0.2">
      <c r="T795" s="56">
        <v>55300</v>
      </c>
    </row>
    <row r="796" spans="20:20" x14ac:dyDescent="0.2">
      <c r="T796" s="56">
        <v>55370</v>
      </c>
    </row>
    <row r="797" spans="20:20" x14ac:dyDescent="0.2">
      <c r="T797" s="56">
        <v>55440</v>
      </c>
    </row>
    <row r="798" spans="20:20" x14ac:dyDescent="0.2">
      <c r="T798" s="56">
        <v>55510</v>
      </c>
    </row>
    <row r="799" spans="20:20" x14ac:dyDescent="0.2">
      <c r="T799" s="56">
        <v>55580</v>
      </c>
    </row>
    <row r="800" spans="20:20" x14ac:dyDescent="0.2">
      <c r="T800" s="56">
        <v>55650</v>
      </c>
    </row>
    <row r="801" spans="20:20" x14ac:dyDescent="0.2">
      <c r="T801" s="56">
        <v>55720</v>
      </c>
    </row>
    <row r="802" spans="20:20" x14ac:dyDescent="0.2">
      <c r="T802" s="56">
        <v>55790</v>
      </c>
    </row>
    <row r="803" spans="20:20" x14ac:dyDescent="0.2">
      <c r="T803" s="56">
        <v>55860</v>
      </c>
    </row>
    <row r="804" spans="20:20" x14ac:dyDescent="0.2">
      <c r="T804" s="56">
        <v>55930</v>
      </c>
    </row>
    <row r="805" spans="20:20" x14ac:dyDescent="0.2">
      <c r="T805" s="56">
        <v>56000</v>
      </c>
    </row>
    <row r="806" spans="20:20" x14ac:dyDescent="0.2">
      <c r="T806" s="56">
        <v>56070</v>
      </c>
    </row>
    <row r="807" spans="20:20" x14ac:dyDescent="0.2">
      <c r="T807" s="56">
        <v>56140</v>
      </c>
    </row>
    <row r="808" spans="20:20" x14ac:dyDescent="0.2">
      <c r="T808" s="56">
        <v>56210</v>
      </c>
    </row>
    <row r="809" spans="20:20" x14ac:dyDescent="0.2">
      <c r="T809" s="56">
        <v>56280</v>
      </c>
    </row>
    <row r="810" spans="20:20" x14ac:dyDescent="0.2">
      <c r="T810" s="56">
        <v>56350</v>
      </c>
    </row>
    <row r="811" spans="20:20" x14ac:dyDescent="0.2">
      <c r="T811" s="56">
        <v>56420</v>
      </c>
    </row>
    <row r="812" spans="20:20" x14ac:dyDescent="0.2">
      <c r="T812" s="56">
        <v>56490</v>
      </c>
    </row>
    <row r="813" spans="20:20" x14ac:dyDescent="0.2">
      <c r="T813" s="56">
        <v>56560</v>
      </c>
    </row>
    <row r="814" spans="20:20" x14ac:dyDescent="0.2">
      <c r="T814" s="56">
        <v>56630</v>
      </c>
    </row>
    <row r="815" spans="20:20" x14ac:dyDescent="0.2">
      <c r="T815" s="56">
        <v>56700</v>
      </c>
    </row>
    <row r="816" spans="20:20" x14ac:dyDescent="0.2">
      <c r="T816" s="56">
        <v>56770</v>
      </c>
    </row>
    <row r="817" spans="20:20" x14ac:dyDescent="0.2">
      <c r="T817" s="56">
        <v>56840</v>
      </c>
    </row>
    <row r="818" spans="20:20" x14ac:dyDescent="0.2">
      <c r="T818" s="56">
        <v>56910</v>
      </c>
    </row>
    <row r="819" spans="20:20" x14ac:dyDescent="0.2">
      <c r="T819" s="56">
        <v>56980</v>
      </c>
    </row>
    <row r="820" spans="20:20" x14ac:dyDescent="0.2">
      <c r="T820" s="56">
        <v>57050</v>
      </c>
    </row>
    <row r="821" spans="20:20" x14ac:dyDescent="0.2">
      <c r="T821" s="56">
        <v>57120</v>
      </c>
    </row>
    <row r="822" spans="20:20" x14ac:dyDescent="0.2">
      <c r="T822" s="56">
        <v>57190</v>
      </c>
    </row>
    <row r="823" spans="20:20" x14ac:dyDescent="0.2">
      <c r="T823" s="56">
        <v>57260</v>
      </c>
    </row>
    <row r="824" spans="20:20" x14ac:dyDescent="0.2">
      <c r="T824" s="56">
        <v>57330</v>
      </c>
    </row>
    <row r="825" spans="20:20" x14ac:dyDescent="0.2">
      <c r="T825" s="56">
        <v>57400</v>
      </c>
    </row>
    <row r="826" spans="20:20" x14ac:dyDescent="0.2">
      <c r="T826" s="56">
        <v>57470</v>
      </c>
    </row>
    <row r="827" spans="20:20" x14ac:dyDescent="0.2">
      <c r="T827" s="56">
        <v>57540</v>
      </c>
    </row>
    <row r="828" spans="20:20" x14ac:dyDescent="0.2">
      <c r="T828" s="56">
        <v>57610</v>
      </c>
    </row>
    <row r="829" spans="20:20" x14ac:dyDescent="0.2">
      <c r="T829" s="56">
        <v>57680</v>
      </c>
    </row>
    <row r="830" spans="20:20" x14ac:dyDescent="0.2">
      <c r="T830" s="56">
        <v>57750</v>
      </c>
    </row>
    <row r="831" spans="20:20" x14ac:dyDescent="0.2">
      <c r="T831" s="56">
        <v>57820</v>
      </c>
    </row>
    <row r="832" spans="20:20" x14ac:dyDescent="0.2">
      <c r="T832" s="56">
        <v>57890</v>
      </c>
    </row>
    <row r="833" spans="20:20" x14ac:dyDescent="0.2">
      <c r="T833" s="56">
        <v>57960</v>
      </c>
    </row>
    <row r="834" spans="20:20" x14ac:dyDescent="0.2">
      <c r="T834" s="56">
        <v>58030</v>
      </c>
    </row>
    <row r="835" spans="20:20" x14ac:dyDescent="0.2">
      <c r="T835" s="56">
        <v>58100</v>
      </c>
    </row>
    <row r="836" spans="20:20" x14ac:dyDescent="0.2">
      <c r="T836" s="56">
        <v>58170</v>
      </c>
    </row>
    <row r="837" spans="20:20" x14ac:dyDescent="0.2">
      <c r="T837" s="56">
        <v>58240</v>
      </c>
    </row>
    <row r="838" spans="20:20" x14ac:dyDescent="0.2">
      <c r="T838" s="56">
        <v>57960</v>
      </c>
    </row>
    <row r="839" spans="20:20" x14ac:dyDescent="0.2">
      <c r="T839" s="56">
        <v>58030</v>
      </c>
    </row>
    <row r="840" spans="20:20" x14ac:dyDescent="0.2">
      <c r="T840" s="56">
        <v>58100</v>
      </c>
    </row>
    <row r="841" spans="20:20" x14ac:dyDescent="0.2">
      <c r="T841" s="56">
        <v>58170</v>
      </c>
    </row>
    <row r="842" spans="20:20" x14ac:dyDescent="0.2">
      <c r="T842" s="56">
        <v>58240</v>
      </c>
    </row>
    <row r="843" spans="20:20" x14ac:dyDescent="0.2">
      <c r="T843" s="56">
        <v>58310</v>
      </c>
    </row>
    <row r="844" spans="20:20" x14ac:dyDescent="0.2">
      <c r="T844" s="56">
        <v>58380</v>
      </c>
    </row>
    <row r="845" spans="20:20" x14ac:dyDescent="0.2">
      <c r="T845" s="56">
        <v>58450</v>
      </c>
    </row>
    <row r="846" spans="20:20" x14ac:dyDescent="0.2">
      <c r="T846" s="56">
        <v>58520</v>
      </c>
    </row>
    <row r="847" spans="20:20" x14ac:dyDescent="0.2">
      <c r="T847" s="56">
        <v>58590</v>
      </c>
    </row>
    <row r="848" spans="20:20" x14ac:dyDescent="0.2">
      <c r="T848" s="56">
        <v>58660</v>
      </c>
    </row>
    <row r="849" spans="20:20" x14ac:dyDescent="0.2">
      <c r="T849" s="56">
        <v>58730</v>
      </c>
    </row>
    <row r="850" spans="20:20" x14ac:dyDescent="0.2">
      <c r="T850" s="56">
        <v>58800</v>
      </c>
    </row>
    <row r="851" spans="20:20" x14ac:dyDescent="0.2">
      <c r="T851" s="56">
        <v>58870</v>
      </c>
    </row>
    <row r="852" spans="20:20" x14ac:dyDescent="0.2">
      <c r="T852" s="56">
        <v>58940</v>
      </c>
    </row>
    <row r="853" spans="20:20" x14ac:dyDescent="0.2">
      <c r="T853" s="56">
        <v>59010</v>
      </c>
    </row>
    <row r="854" spans="20:20" x14ac:dyDescent="0.2">
      <c r="T854" s="56">
        <v>59080</v>
      </c>
    </row>
    <row r="855" spans="20:20" x14ac:dyDescent="0.2">
      <c r="T855" s="56">
        <v>59150</v>
      </c>
    </row>
    <row r="856" spans="20:20" x14ac:dyDescent="0.2">
      <c r="T856" s="56">
        <v>59220</v>
      </c>
    </row>
    <row r="857" spans="20:20" x14ac:dyDescent="0.2">
      <c r="T857" s="56">
        <v>59290</v>
      </c>
    </row>
    <row r="858" spans="20:20" x14ac:dyDescent="0.2">
      <c r="T858" s="56">
        <v>59360</v>
      </c>
    </row>
    <row r="859" spans="20:20" x14ac:dyDescent="0.2">
      <c r="T859" s="56">
        <v>59430</v>
      </c>
    </row>
    <row r="860" spans="20:20" x14ac:dyDescent="0.2">
      <c r="T860" s="56">
        <v>59500</v>
      </c>
    </row>
    <row r="861" spans="20:20" x14ac:dyDescent="0.2">
      <c r="T861" s="56">
        <v>59570</v>
      </c>
    </row>
    <row r="862" spans="20:20" x14ac:dyDescent="0.2">
      <c r="T862" s="56">
        <v>59640</v>
      </c>
    </row>
    <row r="863" spans="20:20" x14ac:dyDescent="0.2">
      <c r="T863" s="56">
        <v>59710</v>
      </c>
    </row>
    <row r="864" spans="20:20" x14ac:dyDescent="0.2">
      <c r="T864" s="56">
        <v>59780</v>
      </c>
    </row>
    <row r="865" spans="20:20" x14ac:dyDescent="0.2">
      <c r="T865" s="56">
        <v>59850</v>
      </c>
    </row>
    <row r="866" spans="20:20" x14ac:dyDescent="0.2">
      <c r="T866" s="56">
        <v>59920</v>
      </c>
    </row>
    <row r="867" spans="20:20" x14ac:dyDescent="0.2">
      <c r="T867" s="56">
        <v>59990</v>
      </c>
    </row>
    <row r="868" spans="20:20" x14ac:dyDescent="0.2">
      <c r="T868" s="56">
        <v>60060</v>
      </c>
    </row>
    <row r="869" spans="20:20" x14ac:dyDescent="0.2">
      <c r="T869" s="56">
        <v>60130</v>
      </c>
    </row>
    <row r="870" spans="20:20" x14ac:dyDescent="0.2">
      <c r="T870" s="56">
        <v>60200</v>
      </c>
    </row>
    <row r="871" spans="20:20" x14ac:dyDescent="0.2">
      <c r="T871" s="56">
        <v>60270</v>
      </c>
    </row>
    <row r="872" spans="20:20" x14ac:dyDescent="0.2">
      <c r="T872" s="56">
        <v>60340</v>
      </c>
    </row>
    <row r="873" spans="20:20" x14ac:dyDescent="0.2">
      <c r="T873" s="56">
        <v>60410</v>
      </c>
    </row>
    <row r="874" spans="20:20" x14ac:dyDescent="0.2">
      <c r="T874" s="56">
        <v>60480</v>
      </c>
    </row>
    <row r="875" spans="20:20" x14ac:dyDescent="0.2">
      <c r="T875" s="56">
        <v>60550</v>
      </c>
    </row>
    <row r="876" spans="20:20" x14ac:dyDescent="0.2">
      <c r="T876" s="56">
        <v>60620</v>
      </c>
    </row>
    <row r="877" spans="20:20" x14ac:dyDescent="0.2">
      <c r="T877" s="56">
        <v>60690</v>
      </c>
    </row>
    <row r="878" spans="20:20" x14ac:dyDescent="0.2">
      <c r="T878" s="56">
        <v>60760</v>
      </c>
    </row>
    <row r="879" spans="20:20" x14ac:dyDescent="0.2">
      <c r="T879" s="56">
        <v>60830</v>
      </c>
    </row>
    <row r="880" spans="20:20" x14ac:dyDescent="0.2">
      <c r="T880" s="56">
        <v>60900</v>
      </c>
    </row>
    <row r="881" spans="20:20" x14ac:dyDescent="0.2">
      <c r="T881" s="56">
        <v>60970</v>
      </c>
    </row>
    <row r="882" spans="20:20" x14ac:dyDescent="0.2">
      <c r="T882" s="56">
        <v>61040</v>
      </c>
    </row>
    <row r="883" spans="20:20" x14ac:dyDescent="0.2">
      <c r="T883" s="56">
        <v>61110</v>
      </c>
    </row>
    <row r="884" spans="20:20" x14ac:dyDescent="0.2">
      <c r="T884" s="56">
        <v>61180</v>
      </c>
    </row>
    <row r="885" spans="20:20" x14ac:dyDescent="0.2">
      <c r="T885" s="56">
        <v>61250</v>
      </c>
    </row>
    <row r="886" spans="20:20" x14ac:dyDescent="0.2">
      <c r="T886" s="56">
        <v>61320</v>
      </c>
    </row>
    <row r="887" spans="20:20" x14ac:dyDescent="0.2">
      <c r="T887" s="56">
        <v>61390</v>
      </c>
    </row>
    <row r="888" spans="20:20" x14ac:dyDescent="0.2">
      <c r="T888" s="56">
        <v>61460</v>
      </c>
    </row>
    <row r="889" spans="20:20" x14ac:dyDescent="0.2">
      <c r="T889" s="56">
        <v>61530</v>
      </c>
    </row>
    <row r="890" spans="20:20" x14ac:dyDescent="0.2">
      <c r="T890" s="56">
        <v>61600</v>
      </c>
    </row>
    <row r="891" spans="20:20" x14ac:dyDescent="0.2">
      <c r="T891" s="56">
        <v>61670</v>
      </c>
    </row>
    <row r="892" spans="20:20" x14ac:dyDescent="0.2">
      <c r="T892" s="56">
        <v>61740</v>
      </c>
    </row>
    <row r="893" spans="20:20" x14ac:dyDescent="0.2">
      <c r="T893" s="56">
        <v>61810</v>
      </c>
    </row>
    <row r="894" spans="20:20" x14ac:dyDescent="0.2">
      <c r="T894" s="56">
        <v>61880</v>
      </c>
    </row>
    <row r="895" spans="20:20" x14ac:dyDescent="0.2">
      <c r="T895" s="56">
        <v>61950</v>
      </c>
    </row>
    <row r="896" spans="20:20" x14ac:dyDescent="0.2">
      <c r="T896" s="56">
        <v>62020</v>
      </c>
    </row>
    <row r="897" spans="20:20" x14ac:dyDescent="0.2">
      <c r="T897" s="56">
        <v>62090</v>
      </c>
    </row>
    <row r="898" spans="20:20" x14ac:dyDescent="0.2">
      <c r="T898" s="56">
        <v>62160</v>
      </c>
    </row>
    <row r="899" spans="20:20" x14ac:dyDescent="0.2">
      <c r="T899" s="56">
        <v>62230</v>
      </c>
    </row>
    <row r="900" spans="20:20" x14ac:dyDescent="0.2">
      <c r="T900" s="56">
        <v>62300</v>
      </c>
    </row>
    <row r="901" spans="20:20" x14ac:dyDescent="0.2">
      <c r="T901" s="56">
        <v>62370</v>
      </c>
    </row>
    <row r="902" spans="20:20" x14ac:dyDescent="0.2">
      <c r="T902" s="56">
        <v>62440</v>
      </c>
    </row>
    <row r="903" spans="20:20" x14ac:dyDescent="0.2">
      <c r="T903" s="56">
        <v>62510</v>
      </c>
    </row>
    <row r="904" spans="20:20" x14ac:dyDescent="0.2">
      <c r="T904" s="56">
        <v>62580</v>
      </c>
    </row>
    <row r="905" spans="20:20" x14ac:dyDescent="0.2">
      <c r="T905" s="56">
        <v>62650</v>
      </c>
    </row>
    <row r="906" spans="20:20" x14ac:dyDescent="0.2">
      <c r="T906" s="56">
        <v>62720</v>
      </c>
    </row>
    <row r="907" spans="20:20" x14ac:dyDescent="0.2">
      <c r="T907" s="56">
        <v>62790</v>
      </c>
    </row>
    <row r="908" spans="20:20" x14ac:dyDescent="0.2">
      <c r="T908" s="56">
        <v>62860</v>
      </c>
    </row>
    <row r="909" spans="20:20" x14ac:dyDescent="0.2">
      <c r="T909" s="56">
        <v>62930</v>
      </c>
    </row>
    <row r="910" spans="20:20" x14ac:dyDescent="0.2">
      <c r="T910" s="56">
        <v>63000</v>
      </c>
    </row>
    <row r="911" spans="20:20" x14ac:dyDescent="0.2">
      <c r="T911" s="56">
        <v>63070</v>
      </c>
    </row>
    <row r="912" spans="20:20" x14ac:dyDescent="0.2">
      <c r="T912" s="56">
        <v>63140</v>
      </c>
    </row>
    <row r="913" spans="20:20" x14ac:dyDescent="0.2">
      <c r="T913" s="56">
        <v>63210</v>
      </c>
    </row>
    <row r="914" spans="20:20" x14ac:dyDescent="0.2">
      <c r="T914" s="56">
        <v>63280</v>
      </c>
    </row>
    <row r="915" spans="20:20" x14ac:dyDescent="0.2">
      <c r="T915" s="56">
        <v>63350</v>
      </c>
    </row>
    <row r="916" spans="20:20" x14ac:dyDescent="0.2">
      <c r="T916" s="56">
        <v>63420</v>
      </c>
    </row>
    <row r="917" spans="20:20" x14ac:dyDescent="0.2">
      <c r="T917" s="56">
        <v>63490</v>
      </c>
    </row>
    <row r="918" spans="20:20" x14ac:dyDescent="0.2">
      <c r="T918" s="56">
        <v>63560</v>
      </c>
    </row>
    <row r="919" spans="20:20" x14ac:dyDescent="0.2">
      <c r="T919" s="56">
        <v>63630</v>
      </c>
    </row>
    <row r="920" spans="20:20" x14ac:dyDescent="0.2">
      <c r="T920" s="56">
        <v>63700</v>
      </c>
    </row>
    <row r="921" spans="20:20" x14ac:dyDescent="0.2">
      <c r="T921" s="56">
        <v>63770</v>
      </c>
    </row>
    <row r="922" spans="20:20" x14ac:dyDescent="0.2">
      <c r="T922" s="56">
        <v>63840</v>
      </c>
    </row>
    <row r="923" spans="20:20" x14ac:dyDescent="0.2">
      <c r="T923" s="56">
        <v>63910</v>
      </c>
    </row>
    <row r="924" spans="20:20" x14ac:dyDescent="0.2">
      <c r="T924" s="56">
        <v>63980</v>
      </c>
    </row>
    <row r="925" spans="20:20" x14ac:dyDescent="0.2">
      <c r="T925" s="56">
        <v>64050</v>
      </c>
    </row>
    <row r="926" spans="20:20" x14ac:dyDescent="0.2">
      <c r="T926" s="56">
        <v>64120</v>
      </c>
    </row>
    <row r="927" spans="20:20" x14ac:dyDescent="0.2">
      <c r="T927" s="56">
        <v>64190</v>
      </c>
    </row>
    <row r="928" spans="20:20" x14ac:dyDescent="0.2">
      <c r="T928" s="56">
        <v>64260</v>
      </c>
    </row>
    <row r="929" spans="20:20" x14ac:dyDescent="0.2">
      <c r="T929" s="56">
        <v>64330</v>
      </c>
    </row>
    <row r="930" spans="20:20" x14ac:dyDescent="0.2">
      <c r="T930" s="56">
        <v>64400</v>
      </c>
    </row>
    <row r="931" spans="20:20" x14ac:dyDescent="0.2">
      <c r="T931" s="56">
        <v>64470</v>
      </c>
    </row>
    <row r="932" spans="20:20" x14ac:dyDescent="0.2">
      <c r="T932" s="56">
        <v>64540</v>
      </c>
    </row>
    <row r="933" spans="20:20" x14ac:dyDescent="0.2">
      <c r="T933" s="56">
        <v>64610</v>
      </c>
    </row>
    <row r="934" spans="20:20" x14ac:dyDescent="0.2">
      <c r="T934" s="56">
        <v>64680</v>
      </c>
    </row>
    <row r="935" spans="20:20" x14ac:dyDescent="0.2">
      <c r="T935" s="56">
        <v>64750</v>
      </c>
    </row>
    <row r="936" spans="20:20" x14ac:dyDescent="0.2">
      <c r="T936" s="56">
        <v>64820</v>
      </c>
    </row>
    <row r="937" spans="20:20" x14ac:dyDescent="0.2">
      <c r="T937" s="56">
        <v>64890</v>
      </c>
    </row>
    <row r="938" spans="20:20" x14ac:dyDescent="0.2">
      <c r="T938" s="56">
        <v>64960</v>
      </c>
    </row>
    <row r="939" spans="20:20" x14ac:dyDescent="0.2">
      <c r="T939" s="56">
        <v>65030</v>
      </c>
    </row>
    <row r="940" spans="20:20" x14ac:dyDescent="0.2">
      <c r="T940" s="56">
        <v>65100</v>
      </c>
    </row>
    <row r="941" spans="20:20" x14ac:dyDescent="0.2">
      <c r="T941" s="56">
        <v>65170</v>
      </c>
    </row>
    <row r="942" spans="20:20" x14ac:dyDescent="0.2">
      <c r="T942" s="56">
        <v>65240</v>
      </c>
    </row>
    <row r="943" spans="20:20" x14ac:dyDescent="0.2">
      <c r="T943" s="56">
        <v>65310</v>
      </c>
    </row>
    <row r="944" spans="20:20" x14ac:dyDescent="0.2">
      <c r="T944" s="56">
        <v>65380</v>
      </c>
    </row>
    <row r="945" spans="20:20" x14ac:dyDescent="0.2">
      <c r="T945" s="56">
        <v>65450</v>
      </c>
    </row>
    <row r="946" spans="20:20" x14ac:dyDescent="0.2">
      <c r="T946" s="56">
        <v>65520</v>
      </c>
    </row>
    <row r="947" spans="20:20" x14ac:dyDescent="0.2">
      <c r="T947" s="56">
        <v>65590</v>
      </c>
    </row>
    <row r="948" spans="20:20" x14ac:dyDescent="0.2">
      <c r="T948" s="56">
        <v>65660</v>
      </c>
    </row>
    <row r="949" spans="20:20" x14ac:dyDescent="0.2">
      <c r="T949" s="56">
        <v>65730</v>
      </c>
    </row>
    <row r="950" spans="20:20" x14ac:dyDescent="0.2">
      <c r="T950" s="56">
        <v>65800</v>
      </c>
    </row>
    <row r="951" spans="20:20" x14ac:dyDescent="0.2">
      <c r="T951" s="56">
        <v>65870</v>
      </c>
    </row>
    <row r="952" spans="20:20" x14ac:dyDescent="0.2">
      <c r="T952" s="56">
        <v>65940</v>
      </c>
    </row>
    <row r="953" spans="20:20" x14ac:dyDescent="0.2">
      <c r="T953" s="56">
        <v>66010</v>
      </c>
    </row>
    <row r="954" spans="20:20" x14ac:dyDescent="0.2">
      <c r="T954" s="56">
        <v>66080</v>
      </c>
    </row>
    <row r="955" spans="20:20" x14ac:dyDescent="0.2">
      <c r="T955" s="56">
        <v>66150</v>
      </c>
    </row>
    <row r="956" spans="20:20" x14ac:dyDescent="0.2">
      <c r="T956" s="56">
        <v>66220</v>
      </c>
    </row>
    <row r="957" spans="20:20" x14ac:dyDescent="0.2">
      <c r="T957" s="56">
        <v>66290</v>
      </c>
    </row>
    <row r="958" spans="20:20" x14ac:dyDescent="0.2">
      <c r="T958" s="56">
        <v>66360</v>
      </c>
    </row>
    <row r="959" spans="20:20" x14ac:dyDescent="0.2">
      <c r="T959" s="56">
        <v>66430</v>
      </c>
    </row>
    <row r="960" spans="20:20" x14ac:dyDescent="0.2">
      <c r="T960" s="56">
        <v>66500</v>
      </c>
    </row>
    <row r="961" spans="20:20" x14ac:dyDescent="0.2">
      <c r="T961" s="56">
        <v>66570</v>
      </c>
    </row>
    <row r="962" spans="20:20" x14ac:dyDescent="0.2">
      <c r="T962" s="56">
        <v>66640</v>
      </c>
    </row>
    <row r="963" spans="20:20" x14ac:dyDescent="0.2">
      <c r="T963" s="56">
        <v>66710</v>
      </c>
    </row>
    <row r="964" spans="20:20" x14ac:dyDescent="0.2">
      <c r="T964" s="56">
        <v>66780</v>
      </c>
    </row>
    <row r="965" spans="20:20" x14ac:dyDescent="0.2">
      <c r="T965" s="56">
        <v>66850</v>
      </c>
    </row>
    <row r="966" spans="20:20" x14ac:dyDescent="0.2">
      <c r="T966" s="56">
        <v>66920</v>
      </c>
    </row>
    <row r="967" spans="20:20" x14ac:dyDescent="0.2">
      <c r="T967" s="56">
        <v>66990</v>
      </c>
    </row>
    <row r="968" spans="20:20" x14ac:dyDescent="0.2">
      <c r="T968" s="56">
        <v>67060</v>
      </c>
    </row>
    <row r="969" spans="20:20" x14ac:dyDescent="0.2">
      <c r="T969" s="56">
        <v>67130</v>
      </c>
    </row>
    <row r="970" spans="20:20" x14ac:dyDescent="0.2">
      <c r="T970" s="56">
        <v>67200</v>
      </c>
    </row>
    <row r="971" spans="20:20" x14ac:dyDescent="0.2">
      <c r="T971" s="56">
        <v>67270</v>
      </c>
    </row>
    <row r="972" spans="20:20" x14ac:dyDescent="0.2">
      <c r="T972" s="56">
        <v>67340</v>
      </c>
    </row>
    <row r="973" spans="20:20" x14ac:dyDescent="0.2">
      <c r="T973" s="56">
        <v>67410</v>
      </c>
    </row>
    <row r="974" spans="20:20" x14ac:dyDescent="0.2">
      <c r="T974" s="56">
        <v>67480</v>
      </c>
    </row>
    <row r="975" spans="20:20" x14ac:dyDescent="0.2">
      <c r="T975" s="56">
        <v>67550</v>
      </c>
    </row>
    <row r="976" spans="20:20" x14ac:dyDescent="0.2">
      <c r="T976" s="56">
        <v>67620</v>
      </c>
    </row>
    <row r="977" spans="20:20" x14ac:dyDescent="0.2">
      <c r="T977" s="56">
        <v>67690</v>
      </c>
    </row>
    <row r="978" spans="20:20" x14ac:dyDescent="0.2">
      <c r="T978" s="56">
        <v>67760</v>
      </c>
    </row>
    <row r="979" spans="20:20" x14ac:dyDescent="0.2">
      <c r="T979" s="56">
        <v>67830</v>
      </c>
    </row>
    <row r="980" spans="20:20" x14ac:dyDescent="0.2">
      <c r="T980" s="56">
        <v>67900</v>
      </c>
    </row>
    <row r="981" spans="20:20" x14ac:dyDescent="0.2">
      <c r="T981" s="56">
        <v>67970</v>
      </c>
    </row>
    <row r="982" spans="20:20" x14ac:dyDescent="0.2">
      <c r="T982" s="56">
        <v>68040</v>
      </c>
    </row>
    <row r="983" spans="20:20" x14ac:dyDescent="0.2">
      <c r="T983" s="56">
        <v>68110</v>
      </c>
    </row>
    <row r="984" spans="20:20" x14ac:dyDescent="0.2">
      <c r="T984" s="56">
        <v>68180</v>
      </c>
    </row>
    <row r="985" spans="20:20" x14ac:dyDescent="0.2">
      <c r="T985" s="56">
        <v>68250</v>
      </c>
    </row>
    <row r="986" spans="20:20" x14ac:dyDescent="0.2">
      <c r="T986" s="56">
        <v>68320</v>
      </c>
    </row>
    <row r="987" spans="20:20" x14ac:dyDescent="0.2">
      <c r="T987" s="56">
        <v>68390</v>
      </c>
    </row>
    <row r="988" spans="20:20" x14ac:dyDescent="0.2">
      <c r="T988" s="56">
        <v>68460</v>
      </c>
    </row>
    <row r="989" spans="20:20" x14ac:dyDescent="0.2">
      <c r="T989" s="56">
        <v>68530</v>
      </c>
    </row>
    <row r="990" spans="20:20" x14ac:dyDescent="0.2">
      <c r="T990" s="56">
        <v>68600</v>
      </c>
    </row>
    <row r="991" spans="20:20" x14ac:dyDescent="0.2">
      <c r="T991" s="56">
        <v>68670</v>
      </c>
    </row>
    <row r="992" spans="20:20" x14ac:dyDescent="0.2">
      <c r="T992" s="56">
        <v>68740</v>
      </c>
    </row>
    <row r="993" spans="20:20" x14ac:dyDescent="0.2">
      <c r="T993" s="56">
        <v>68810</v>
      </c>
    </row>
    <row r="994" spans="20:20" x14ac:dyDescent="0.2">
      <c r="T994" s="56">
        <v>68880</v>
      </c>
    </row>
    <row r="995" spans="20:20" x14ac:dyDescent="0.2">
      <c r="T995" s="56">
        <v>68950</v>
      </c>
    </row>
    <row r="996" spans="20:20" x14ac:dyDescent="0.2">
      <c r="T996" s="56">
        <v>69020</v>
      </c>
    </row>
    <row r="997" spans="20:20" x14ac:dyDescent="0.2">
      <c r="T997" s="56">
        <v>69090</v>
      </c>
    </row>
    <row r="998" spans="20:20" x14ac:dyDescent="0.2">
      <c r="T998" s="56">
        <v>69160</v>
      </c>
    </row>
    <row r="999" spans="20:20" x14ac:dyDescent="0.2">
      <c r="T999" s="56">
        <v>69230</v>
      </c>
    </row>
    <row r="1000" spans="20:20" x14ac:dyDescent="0.2">
      <c r="T1000" s="56">
        <v>69300</v>
      </c>
    </row>
    <row r="1001" spans="20:20" x14ac:dyDescent="0.2">
      <c r="T1001" s="56">
        <v>69370</v>
      </c>
    </row>
    <row r="1002" spans="20:20" x14ac:dyDescent="0.2">
      <c r="T1002" s="56">
        <v>69440</v>
      </c>
    </row>
    <row r="1003" spans="20:20" x14ac:dyDescent="0.2">
      <c r="T1003" s="56">
        <v>69510</v>
      </c>
    </row>
    <row r="1004" spans="20:20" x14ac:dyDescent="0.2">
      <c r="T1004" s="56">
        <v>69580</v>
      </c>
    </row>
    <row r="1005" spans="20:20" x14ac:dyDescent="0.2">
      <c r="T1005" s="56">
        <v>69650</v>
      </c>
    </row>
    <row r="1006" spans="20:20" x14ac:dyDescent="0.2">
      <c r="T1006" s="56">
        <v>69720</v>
      </c>
    </row>
    <row r="1007" spans="20:20" x14ac:dyDescent="0.2">
      <c r="T1007" s="56">
        <v>69790</v>
      </c>
    </row>
    <row r="1008" spans="20:20" x14ac:dyDescent="0.2">
      <c r="T1008" s="56">
        <v>69860</v>
      </c>
    </row>
    <row r="1009" spans="20:20" x14ac:dyDescent="0.2">
      <c r="T1009" s="56">
        <v>69930</v>
      </c>
    </row>
    <row r="1010" spans="20:20" x14ac:dyDescent="0.2">
      <c r="T1010" s="56">
        <v>70000</v>
      </c>
    </row>
    <row r="1011" spans="20:20" x14ac:dyDescent="0.2">
      <c r="T1011" s="56">
        <v>70070</v>
      </c>
    </row>
    <row r="1012" spans="20:20" x14ac:dyDescent="0.2">
      <c r="T1012" s="56">
        <v>70140</v>
      </c>
    </row>
    <row r="1013" spans="20:20" x14ac:dyDescent="0.2">
      <c r="T1013" s="56">
        <v>70210</v>
      </c>
    </row>
    <row r="1014" spans="20:20" x14ac:dyDescent="0.2">
      <c r="T1014" s="56">
        <v>70280</v>
      </c>
    </row>
    <row r="1015" spans="20:20" x14ac:dyDescent="0.2">
      <c r="T1015" s="56">
        <v>70350</v>
      </c>
    </row>
    <row r="1016" spans="20:20" x14ac:dyDescent="0.2">
      <c r="T1016" s="56">
        <v>70420</v>
      </c>
    </row>
    <row r="1017" spans="20:20" x14ac:dyDescent="0.2">
      <c r="T1017" s="56">
        <v>70490</v>
      </c>
    </row>
    <row r="1018" spans="20:20" x14ac:dyDescent="0.2">
      <c r="T1018" s="56">
        <v>70560</v>
      </c>
    </row>
    <row r="1019" spans="20:20" x14ac:dyDescent="0.2">
      <c r="T1019" s="56">
        <v>70630</v>
      </c>
    </row>
    <row r="1020" spans="20:20" x14ac:dyDescent="0.2">
      <c r="T1020" s="56">
        <v>70700</v>
      </c>
    </row>
    <row r="1021" spans="20:20" x14ac:dyDescent="0.2">
      <c r="T1021" s="56">
        <v>70770</v>
      </c>
    </row>
    <row r="1022" spans="20:20" x14ac:dyDescent="0.2">
      <c r="T1022" s="56">
        <v>70840</v>
      </c>
    </row>
    <row r="1023" spans="20:20" x14ac:dyDescent="0.2">
      <c r="T1023" s="56">
        <v>70910</v>
      </c>
    </row>
    <row r="1024" spans="20:20" x14ac:dyDescent="0.2">
      <c r="T1024" s="56">
        <v>70980</v>
      </c>
    </row>
    <row r="1025" spans="20:20" x14ac:dyDescent="0.2">
      <c r="T1025" s="56">
        <v>71050</v>
      </c>
    </row>
    <row r="1026" spans="20:20" x14ac:dyDescent="0.2">
      <c r="T1026" s="56">
        <v>71120</v>
      </c>
    </row>
    <row r="1027" spans="20:20" x14ac:dyDescent="0.2">
      <c r="T1027" s="56">
        <v>71190</v>
      </c>
    </row>
    <row r="1028" spans="20:20" x14ac:dyDescent="0.2">
      <c r="T1028" s="56">
        <v>71260</v>
      </c>
    </row>
    <row r="1029" spans="20:20" x14ac:dyDescent="0.2">
      <c r="T1029" s="56">
        <v>71330</v>
      </c>
    </row>
    <row r="1030" spans="20:20" x14ac:dyDescent="0.2">
      <c r="T1030" s="56">
        <v>71400</v>
      </c>
    </row>
    <row r="1031" spans="20:20" x14ac:dyDescent="0.2">
      <c r="T1031" s="56">
        <v>71470</v>
      </c>
    </row>
    <row r="1032" spans="20:20" x14ac:dyDescent="0.2">
      <c r="T1032" s="56">
        <v>71540</v>
      </c>
    </row>
    <row r="1033" spans="20:20" x14ac:dyDescent="0.2">
      <c r="T1033" s="56">
        <v>71610</v>
      </c>
    </row>
    <row r="1034" spans="20:20" x14ac:dyDescent="0.2">
      <c r="T1034" s="56">
        <v>71680</v>
      </c>
    </row>
    <row r="1035" spans="20:20" x14ac:dyDescent="0.2">
      <c r="T1035" s="56">
        <v>71750</v>
      </c>
    </row>
    <row r="1036" spans="20:20" x14ac:dyDescent="0.2">
      <c r="T1036" s="56">
        <v>71820</v>
      </c>
    </row>
    <row r="1037" spans="20:20" x14ac:dyDescent="0.2">
      <c r="T1037" s="56">
        <v>71890</v>
      </c>
    </row>
    <row r="1038" spans="20:20" x14ac:dyDescent="0.2">
      <c r="T1038" s="56">
        <v>71960</v>
      </c>
    </row>
    <row r="1039" spans="20:20" x14ac:dyDescent="0.2">
      <c r="T1039" s="56">
        <v>72030</v>
      </c>
    </row>
    <row r="1040" spans="20:20" x14ac:dyDescent="0.2">
      <c r="T1040" s="56">
        <v>72100</v>
      </c>
    </row>
    <row r="1041" spans="20:20" x14ac:dyDescent="0.2">
      <c r="T1041" s="56">
        <v>72170</v>
      </c>
    </row>
    <row r="1042" spans="20:20" x14ac:dyDescent="0.2">
      <c r="T1042" s="56">
        <v>72240</v>
      </c>
    </row>
    <row r="1043" spans="20:20" x14ac:dyDescent="0.2">
      <c r="T1043" s="56">
        <v>72310</v>
      </c>
    </row>
    <row r="1044" spans="20:20" x14ac:dyDescent="0.2">
      <c r="T1044" s="56">
        <v>72380</v>
      </c>
    </row>
    <row r="1045" spans="20:20" x14ac:dyDescent="0.2">
      <c r="T1045" s="56">
        <v>72450</v>
      </c>
    </row>
    <row r="1046" spans="20:20" x14ac:dyDescent="0.2">
      <c r="T1046" s="56">
        <v>72520</v>
      </c>
    </row>
    <row r="1047" spans="20:20" x14ac:dyDescent="0.2">
      <c r="T1047" s="56">
        <v>72590</v>
      </c>
    </row>
    <row r="1048" spans="20:20" x14ac:dyDescent="0.2">
      <c r="T1048" s="56">
        <v>72660</v>
      </c>
    </row>
    <row r="1049" spans="20:20" x14ac:dyDescent="0.2">
      <c r="T1049" s="56">
        <v>72730</v>
      </c>
    </row>
    <row r="1050" spans="20:20" x14ac:dyDescent="0.2">
      <c r="T1050" s="56">
        <v>72800</v>
      </c>
    </row>
    <row r="1051" spans="20:20" x14ac:dyDescent="0.2">
      <c r="T1051" s="56">
        <v>72870</v>
      </c>
    </row>
    <row r="1052" spans="20:20" x14ac:dyDescent="0.2">
      <c r="T1052" s="56">
        <v>72940</v>
      </c>
    </row>
    <row r="1053" spans="20:20" x14ac:dyDescent="0.2">
      <c r="T1053" s="56">
        <v>73010</v>
      </c>
    </row>
    <row r="1054" spans="20:20" x14ac:dyDescent="0.2">
      <c r="T1054" s="56">
        <v>73080</v>
      </c>
    </row>
    <row r="1055" spans="20:20" x14ac:dyDescent="0.2">
      <c r="T1055" s="56">
        <v>73150</v>
      </c>
    </row>
    <row r="1056" spans="20:20" x14ac:dyDescent="0.2">
      <c r="T1056" s="56">
        <v>73220</v>
      </c>
    </row>
    <row r="1057" spans="20:20" x14ac:dyDescent="0.2">
      <c r="T1057" s="56">
        <v>73290</v>
      </c>
    </row>
    <row r="1058" spans="20:20" x14ac:dyDescent="0.2">
      <c r="T1058" s="56">
        <v>73360</v>
      </c>
    </row>
    <row r="1059" spans="20:20" x14ac:dyDescent="0.2">
      <c r="T1059" s="56">
        <v>73430</v>
      </c>
    </row>
    <row r="1060" spans="20:20" x14ac:dyDescent="0.2">
      <c r="T1060" s="56">
        <v>73500</v>
      </c>
    </row>
    <row r="1061" spans="20:20" x14ac:dyDescent="0.2">
      <c r="T1061" s="56">
        <v>73570</v>
      </c>
    </row>
    <row r="1062" spans="20:20" x14ac:dyDescent="0.2">
      <c r="T1062" s="56">
        <v>73640</v>
      </c>
    </row>
    <row r="1063" spans="20:20" x14ac:dyDescent="0.2">
      <c r="T1063" s="56">
        <v>73710</v>
      </c>
    </row>
    <row r="1064" spans="20:20" x14ac:dyDescent="0.2">
      <c r="T1064" s="56">
        <v>73780</v>
      </c>
    </row>
    <row r="1065" spans="20:20" x14ac:dyDescent="0.2">
      <c r="T1065" s="56">
        <v>73850</v>
      </c>
    </row>
    <row r="1066" spans="20:20" x14ac:dyDescent="0.2">
      <c r="T1066" s="56">
        <v>73920</v>
      </c>
    </row>
    <row r="1067" spans="20:20" x14ac:dyDescent="0.2">
      <c r="T1067" s="56">
        <v>73990</v>
      </c>
    </row>
    <row r="1068" spans="20:20" x14ac:dyDescent="0.2">
      <c r="T1068" s="56">
        <v>74060</v>
      </c>
    </row>
    <row r="1069" spans="20:20" x14ac:dyDescent="0.2">
      <c r="T1069" s="56">
        <v>74130</v>
      </c>
    </row>
    <row r="1070" spans="20:20" x14ac:dyDescent="0.2">
      <c r="T1070" s="56">
        <v>74200</v>
      </c>
    </row>
    <row r="1071" spans="20:20" x14ac:dyDescent="0.2">
      <c r="T1071" s="56">
        <v>74270</v>
      </c>
    </row>
    <row r="1072" spans="20:20" x14ac:dyDescent="0.2">
      <c r="T1072" s="56">
        <v>74340</v>
      </c>
    </row>
    <row r="1073" spans="20:20" x14ac:dyDescent="0.2">
      <c r="T1073" s="56">
        <v>74410</v>
      </c>
    </row>
    <row r="1074" spans="20:20" x14ac:dyDescent="0.2">
      <c r="T1074" s="56">
        <v>74480</v>
      </c>
    </row>
    <row r="1075" spans="20:20" x14ac:dyDescent="0.2">
      <c r="T1075" s="56">
        <v>74550</v>
      </c>
    </row>
    <row r="1076" spans="20:20" x14ac:dyDescent="0.2">
      <c r="T1076" s="56">
        <v>74620</v>
      </c>
    </row>
    <row r="1077" spans="20:20" x14ac:dyDescent="0.2">
      <c r="T1077" s="56">
        <v>74690</v>
      </c>
    </row>
    <row r="1078" spans="20:20" x14ac:dyDescent="0.2">
      <c r="T1078" s="56">
        <v>74760</v>
      </c>
    </row>
    <row r="1079" spans="20:20" x14ac:dyDescent="0.2">
      <c r="T1079" s="56">
        <v>74830</v>
      </c>
    </row>
    <row r="1080" spans="20:20" x14ac:dyDescent="0.2">
      <c r="T1080" s="56">
        <v>74900</v>
      </c>
    </row>
    <row r="1081" spans="20:20" x14ac:dyDescent="0.2">
      <c r="T1081" s="56">
        <v>74970</v>
      </c>
    </row>
    <row r="1082" spans="20:20" x14ac:dyDescent="0.2">
      <c r="T1082" s="56">
        <v>75040</v>
      </c>
    </row>
    <row r="1083" spans="20:20" x14ac:dyDescent="0.2">
      <c r="T1083" s="56">
        <v>75110</v>
      </c>
    </row>
    <row r="1084" spans="20:20" x14ac:dyDescent="0.2">
      <c r="T1084" s="56">
        <v>75180</v>
      </c>
    </row>
    <row r="1085" spans="20:20" x14ac:dyDescent="0.2">
      <c r="T1085" s="56">
        <v>75250</v>
      </c>
    </row>
    <row r="1086" spans="20:20" x14ac:dyDescent="0.2">
      <c r="T1086" s="56">
        <v>75320</v>
      </c>
    </row>
    <row r="1087" spans="20:20" x14ac:dyDescent="0.2">
      <c r="T1087" s="56">
        <v>75390</v>
      </c>
    </row>
    <row r="1088" spans="20:20" x14ac:dyDescent="0.2">
      <c r="T1088" s="56">
        <v>75460</v>
      </c>
    </row>
    <row r="1089" spans="20:20" x14ac:dyDescent="0.2">
      <c r="T1089" s="56">
        <v>75530</v>
      </c>
    </row>
    <row r="1090" spans="20:20" x14ac:dyDescent="0.2">
      <c r="T1090" s="56">
        <v>75600</v>
      </c>
    </row>
    <row r="1091" spans="20:20" x14ac:dyDescent="0.2">
      <c r="T1091" s="56">
        <v>75670</v>
      </c>
    </row>
    <row r="1092" spans="20:20" x14ac:dyDescent="0.2">
      <c r="T1092" s="56">
        <v>75740</v>
      </c>
    </row>
    <row r="1093" spans="20:20" x14ac:dyDescent="0.2">
      <c r="T1093" s="56">
        <v>75810</v>
      </c>
    </row>
    <row r="1094" spans="20:20" x14ac:dyDescent="0.2">
      <c r="T1094" s="56">
        <v>75880</v>
      </c>
    </row>
    <row r="1095" spans="20:20" x14ac:dyDescent="0.2">
      <c r="T1095" s="56">
        <v>75950</v>
      </c>
    </row>
    <row r="1096" spans="20:20" x14ac:dyDescent="0.2">
      <c r="T1096" s="56">
        <v>76020</v>
      </c>
    </row>
    <row r="1097" spans="20:20" x14ac:dyDescent="0.2">
      <c r="T1097" s="56">
        <v>76090</v>
      </c>
    </row>
    <row r="1098" spans="20:20" x14ac:dyDescent="0.2">
      <c r="T1098" s="56">
        <v>76160</v>
      </c>
    </row>
    <row r="1099" spans="20:20" x14ac:dyDescent="0.2">
      <c r="T1099" s="56">
        <v>76230</v>
      </c>
    </row>
    <row r="1100" spans="20:20" x14ac:dyDescent="0.2">
      <c r="T1100" s="56">
        <v>76300</v>
      </c>
    </row>
    <row r="1101" spans="20:20" x14ac:dyDescent="0.2">
      <c r="T1101" s="56">
        <v>76370</v>
      </c>
    </row>
    <row r="1102" spans="20:20" x14ac:dyDescent="0.2">
      <c r="T1102" s="56">
        <v>76440</v>
      </c>
    </row>
    <row r="1103" spans="20:20" x14ac:dyDescent="0.2">
      <c r="T1103" s="56">
        <v>76510</v>
      </c>
    </row>
    <row r="1104" spans="20:20" x14ac:dyDescent="0.2">
      <c r="T1104" s="56">
        <v>76580</v>
      </c>
    </row>
    <row r="1105" spans="20:20" x14ac:dyDescent="0.2">
      <c r="T1105" s="56">
        <v>76650</v>
      </c>
    </row>
    <row r="1106" spans="20:20" x14ac:dyDescent="0.2">
      <c r="T1106" s="56">
        <v>76720</v>
      </c>
    </row>
    <row r="1107" spans="20:20" x14ac:dyDescent="0.2">
      <c r="T1107" s="56">
        <v>76790</v>
      </c>
    </row>
    <row r="1108" spans="20:20" x14ac:dyDescent="0.2">
      <c r="T1108" s="56">
        <v>76860</v>
      </c>
    </row>
    <row r="1109" spans="20:20" x14ac:dyDescent="0.2">
      <c r="T1109" s="56">
        <v>76930</v>
      </c>
    </row>
    <row r="1110" spans="20:20" x14ac:dyDescent="0.2">
      <c r="T1110" s="56">
        <v>77000</v>
      </c>
    </row>
    <row r="1111" spans="20:20" x14ac:dyDescent="0.2">
      <c r="T1111" s="56">
        <v>77070</v>
      </c>
    </row>
    <row r="1112" spans="20:20" x14ac:dyDescent="0.2">
      <c r="T1112" s="56">
        <v>77140</v>
      </c>
    </row>
    <row r="1113" spans="20:20" x14ac:dyDescent="0.2">
      <c r="T1113" s="56">
        <v>77210</v>
      </c>
    </row>
    <row r="1114" spans="20:20" x14ac:dyDescent="0.2">
      <c r="T1114" s="56">
        <v>77280</v>
      </c>
    </row>
    <row r="1115" spans="20:20" x14ac:dyDescent="0.2">
      <c r="T1115" s="56">
        <v>77350</v>
      </c>
    </row>
    <row r="1116" spans="20:20" x14ac:dyDescent="0.2">
      <c r="T1116" s="56">
        <v>77420</v>
      </c>
    </row>
    <row r="1117" spans="20:20" x14ac:dyDescent="0.2">
      <c r="T1117" s="56">
        <v>77490</v>
      </c>
    </row>
    <row r="1118" spans="20:20" x14ac:dyDescent="0.2">
      <c r="T1118" s="56">
        <v>77560</v>
      </c>
    </row>
    <row r="1119" spans="20:20" x14ac:dyDescent="0.2">
      <c r="T1119" s="56">
        <v>77630</v>
      </c>
    </row>
    <row r="1120" spans="20:20" x14ac:dyDescent="0.2">
      <c r="T1120" s="56">
        <v>77700</v>
      </c>
    </row>
    <row r="1121" spans="20:20" x14ac:dyDescent="0.2">
      <c r="T1121" s="56">
        <v>77770</v>
      </c>
    </row>
  </sheetData>
  <sheetProtection selectLockedCells="1"/>
  <mergeCells count="32">
    <mergeCell ref="A31:B31"/>
    <mergeCell ref="D30:E30"/>
    <mergeCell ref="A29:C29"/>
    <mergeCell ref="A19:E19"/>
    <mergeCell ref="A1:J1"/>
    <mergeCell ref="F6:G6"/>
    <mergeCell ref="F5:G5"/>
    <mergeCell ref="F12:G12"/>
    <mergeCell ref="F18:G18"/>
    <mergeCell ref="F4:G4"/>
    <mergeCell ref="A7:G7"/>
    <mergeCell ref="A13:C13"/>
    <mergeCell ref="F11:G11"/>
    <mergeCell ref="F17:G17"/>
    <mergeCell ref="F3:I3"/>
    <mergeCell ref="A12:C12"/>
    <mergeCell ref="F23:G23"/>
    <mergeCell ref="A24:C24"/>
    <mergeCell ref="A36:B36"/>
    <mergeCell ref="D36:E36"/>
    <mergeCell ref="D33:E33"/>
    <mergeCell ref="D34:E34"/>
    <mergeCell ref="D35:E35"/>
    <mergeCell ref="A33:B33"/>
    <mergeCell ref="A34:B34"/>
    <mergeCell ref="A35:B35"/>
    <mergeCell ref="A32:B32"/>
    <mergeCell ref="D31:E31"/>
    <mergeCell ref="D32:E32"/>
    <mergeCell ref="F24:G24"/>
    <mergeCell ref="D29:F29"/>
    <mergeCell ref="A30:B30"/>
  </mergeCells>
  <phoneticPr fontId="0" type="noConversion"/>
  <conditionalFormatting sqref="A9:G9 B15:C15 A21:E21">
    <cfRule type="cellIs" dxfId="185" priority="3" stopIfTrue="1" operator="equal">
      <formula>""</formula>
    </cfRule>
  </conditionalFormatting>
  <conditionalFormatting sqref="A27">
    <cfRule type="cellIs" dxfId="184" priority="1" stopIfTrue="1" operator="equal">
      <formula>""</formula>
    </cfRule>
  </conditionalFormatting>
  <dataValidations count="2">
    <dataValidation type="list" allowBlank="1" showInputMessage="1" showErrorMessage="1" error="Количество заказа некратно 70 парам!" promptTitle="Внимание!" prompt="Кол-во заказа кратно 70 парам!" sqref="A21:E21 A9:G9 B15:C15">
      <formula1>$T$6:$T$1121</formula1>
    </dataValidation>
    <dataValidation allowBlank="1" showInputMessage="1" showErrorMessage="1" promptTitle="Внимание!" sqref="A27"/>
  </dataValidations>
  <printOptions horizontalCentered="1"/>
  <pageMargins left="0.11811023622047245" right="0.11811023622047245" top="0.19685039370078741" bottom="0.39370078740157483" header="0.11811023622047245" footer="0.15748031496062992"/>
  <pageSetup paperSize="9" fitToHeight="0" orientation="portrait" r:id="rId1"/>
  <headerFooter alignWithMargins="0">
    <oddFooter>Страница &amp;P&amp;R&amp;A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autoPageBreaks="0" fitToPage="1"/>
  </sheetPr>
  <dimension ref="A1:Q453"/>
  <sheetViews>
    <sheetView showGridLines="0" showZeros="0" showOutlineSymbols="0" workbookViewId="0">
      <pane xSplit="1" ySplit="5" topLeftCell="B6" activePane="bottomRight" state="frozen"/>
      <selection pane="topRight"/>
      <selection pane="bottomLeft"/>
      <selection pane="bottomRight" activeCell="E6" sqref="E6"/>
    </sheetView>
  </sheetViews>
  <sheetFormatPr defaultColWidth="9.140625" defaultRowHeight="12.75" x14ac:dyDescent="0.2"/>
  <cols>
    <col min="1" max="1" width="24.42578125" style="140" bestFit="1" customWidth="1"/>
    <col min="2" max="2" width="44" style="140" bestFit="1" customWidth="1"/>
    <col min="3" max="3" width="9.42578125" style="141" customWidth="1"/>
    <col min="4" max="4" width="12.5703125" style="141" customWidth="1"/>
    <col min="5" max="5" width="10.85546875" style="141" customWidth="1"/>
    <col min="6" max="6" width="20.5703125" style="141" customWidth="1"/>
    <col min="7" max="7" width="11.42578125" style="160" customWidth="1"/>
    <col min="8" max="9" width="9.140625" style="140" hidden="1" customWidth="1"/>
    <col min="10" max="10" width="6" style="140" hidden="1" customWidth="1"/>
    <col min="11" max="11" width="47.42578125" style="140" hidden="1" customWidth="1"/>
    <col min="12" max="12" width="9.140625" style="140" customWidth="1"/>
    <col min="13" max="16384" width="9.140625" style="140"/>
  </cols>
  <sheetData>
    <row r="1" spans="1:17" s="120" customFormat="1" ht="22.5" thickTop="1" thickBot="1" x14ac:dyDescent="0.25">
      <c r="A1" s="1678" t="s">
        <v>862</v>
      </c>
      <c r="B1" s="1679"/>
      <c r="C1" s="1679"/>
      <c r="D1" s="1679"/>
      <c r="E1" s="1679"/>
      <c r="F1" s="1680"/>
      <c r="G1" s="159"/>
      <c r="H1" s="139"/>
      <c r="I1" s="139"/>
      <c r="J1" s="139"/>
      <c r="K1" s="139"/>
      <c r="L1" s="139"/>
      <c r="M1" s="139"/>
      <c r="N1" s="139"/>
      <c r="O1" s="139"/>
      <c r="P1" s="139"/>
      <c r="Q1" s="139"/>
    </row>
    <row r="2" spans="1:17" ht="3.75" customHeight="1" thickTop="1" thickBot="1" x14ac:dyDescent="0.25"/>
    <row r="3" spans="1:17" ht="13.5" thickBot="1" x14ac:dyDescent="0.25">
      <c r="E3" s="1685" t="s">
        <v>153</v>
      </c>
      <c r="F3" s="1686"/>
    </row>
    <row r="4" spans="1:17" ht="26.25" thickBot="1" x14ac:dyDescent="0.25">
      <c r="A4" s="1683" t="s">
        <v>0</v>
      </c>
      <c r="B4" s="1683" t="s">
        <v>2</v>
      </c>
      <c r="C4" s="1681" t="s">
        <v>156</v>
      </c>
      <c r="D4" s="1323" t="s">
        <v>338</v>
      </c>
      <c r="E4" s="989">
        <f>SUM(E5:E108)</f>
        <v>0</v>
      </c>
      <c r="F4" s="985">
        <f>SUM(F7:F108)</f>
        <v>0</v>
      </c>
      <c r="G4" s="601" t="s">
        <v>581</v>
      </c>
    </row>
    <row r="5" spans="1:17" ht="13.5" thickBot="1" x14ac:dyDescent="0.25">
      <c r="A5" s="1684"/>
      <c r="B5" s="1684"/>
      <c r="C5" s="1682"/>
      <c r="D5" s="1332">
        <f>'Условия+Итоги'!H56</f>
        <v>0</v>
      </c>
      <c r="E5" s="1204" t="s">
        <v>138</v>
      </c>
      <c r="F5" s="1205" t="s">
        <v>337</v>
      </c>
      <c r="G5" s="533">
        <f>SUM(G7:G337)</f>
        <v>0</v>
      </c>
    </row>
    <row r="6" spans="1:17" x14ac:dyDescent="0.2">
      <c r="A6" s="1694" t="s">
        <v>877</v>
      </c>
      <c r="B6" s="997" t="s">
        <v>875</v>
      </c>
      <c r="C6" s="1340">
        <f>C7</f>
        <v>795</v>
      </c>
      <c r="D6" s="1206">
        <f t="shared" ref="D6:D15" si="0">IF(E6=0,0,IF(ROUND(C6-C6*$D$5,0)=C6,0,ROUND(C6-C6*$D$5,0)))</f>
        <v>0</v>
      </c>
      <c r="E6" s="1209"/>
      <c r="F6" s="812">
        <f t="shared" ref="F6:F40" si="1">E6*D6</f>
        <v>0</v>
      </c>
      <c r="G6" s="161">
        <f t="shared" ref="G6:G15" si="2">E6*C6</f>
        <v>0</v>
      </c>
      <c r="H6" s="144"/>
    </row>
    <row r="7" spans="1:17" x14ac:dyDescent="0.2">
      <c r="A7" s="1695"/>
      <c r="B7" s="1316" t="s">
        <v>333</v>
      </c>
      <c r="C7" s="1341">
        <f>Прайс!$D$63</f>
        <v>795</v>
      </c>
      <c r="D7" s="389">
        <f t="shared" si="0"/>
        <v>0</v>
      </c>
      <c r="E7" s="1210"/>
      <c r="F7" s="813">
        <f t="shared" si="1"/>
        <v>0</v>
      </c>
      <c r="G7" s="161">
        <f t="shared" si="2"/>
        <v>0</v>
      </c>
      <c r="H7" s="144">
        <v>10</v>
      </c>
      <c r="I7" s="140">
        <v>5</v>
      </c>
      <c r="J7" s="140">
        <v>20</v>
      </c>
    </row>
    <row r="8" spans="1:17" x14ac:dyDescent="0.2">
      <c r="A8" s="1695"/>
      <c r="B8" s="1316" t="s">
        <v>876</v>
      </c>
      <c r="C8" s="1341">
        <f>C7</f>
        <v>795</v>
      </c>
      <c r="D8" s="389">
        <f t="shared" si="0"/>
        <v>0</v>
      </c>
      <c r="E8" s="1210"/>
      <c r="F8" s="813"/>
      <c r="G8" s="161">
        <f t="shared" si="2"/>
        <v>0</v>
      </c>
      <c r="H8" s="144">
        <v>20</v>
      </c>
      <c r="I8" s="140">
        <v>10</v>
      </c>
      <c r="J8" s="140">
        <v>40</v>
      </c>
    </row>
    <row r="9" spans="1:17" x14ac:dyDescent="0.2">
      <c r="A9" s="1695"/>
      <c r="B9" s="1316" t="s">
        <v>335</v>
      </c>
      <c r="C9" s="1341">
        <f>C10</f>
        <v>795</v>
      </c>
      <c r="D9" s="389">
        <f t="shared" si="0"/>
        <v>0</v>
      </c>
      <c r="E9" s="1210"/>
      <c r="F9" s="813"/>
      <c r="G9" s="161">
        <f t="shared" si="2"/>
        <v>0</v>
      </c>
      <c r="H9" s="144">
        <v>30</v>
      </c>
      <c r="I9" s="140">
        <v>15</v>
      </c>
      <c r="J9" s="140">
        <v>60</v>
      </c>
    </row>
    <row r="10" spans="1:17" x14ac:dyDescent="0.2">
      <c r="A10" s="1695"/>
      <c r="B10" s="1316" t="s">
        <v>334</v>
      </c>
      <c r="C10" s="1341">
        <f>Прайс!$D$63</f>
        <v>795</v>
      </c>
      <c r="D10" s="389">
        <f t="shared" si="0"/>
        <v>0</v>
      </c>
      <c r="E10" s="1210"/>
      <c r="F10" s="813">
        <f t="shared" si="1"/>
        <v>0</v>
      </c>
      <c r="G10" s="161">
        <f t="shared" si="2"/>
        <v>0</v>
      </c>
      <c r="H10" s="144">
        <v>40</v>
      </c>
      <c r="I10" s="140">
        <v>20</v>
      </c>
      <c r="J10" s="140">
        <v>80</v>
      </c>
    </row>
    <row r="11" spans="1:17" x14ac:dyDescent="0.2">
      <c r="A11" s="1695"/>
      <c r="B11" s="1316" t="s">
        <v>336</v>
      </c>
      <c r="C11" s="1341">
        <f>Прайс!$D$63</f>
        <v>795</v>
      </c>
      <c r="D11" s="389">
        <f t="shared" si="0"/>
        <v>0</v>
      </c>
      <c r="E11" s="1210"/>
      <c r="F11" s="813">
        <f t="shared" ref="F11" si="3">E11*D11</f>
        <v>0</v>
      </c>
      <c r="G11" s="161">
        <f t="shared" si="2"/>
        <v>0</v>
      </c>
      <c r="H11" s="144">
        <v>50</v>
      </c>
      <c r="I11" s="140">
        <v>25</v>
      </c>
      <c r="J11" s="140">
        <v>100</v>
      </c>
    </row>
    <row r="12" spans="1:17" ht="13.5" thickBot="1" x14ac:dyDescent="0.25">
      <c r="A12" s="1696"/>
      <c r="B12" s="998" t="s">
        <v>332</v>
      </c>
      <c r="C12" s="1342">
        <f>Прайс!$D$63</f>
        <v>795</v>
      </c>
      <c r="D12" s="1208">
        <f t="shared" si="0"/>
        <v>0</v>
      </c>
      <c r="E12" s="604"/>
      <c r="F12" s="814">
        <f t="shared" si="1"/>
        <v>0</v>
      </c>
      <c r="G12" s="161">
        <f t="shared" si="2"/>
        <v>0</v>
      </c>
      <c r="H12" s="144">
        <v>60</v>
      </c>
      <c r="I12" s="140">
        <v>30</v>
      </c>
      <c r="J12" s="140">
        <v>120</v>
      </c>
    </row>
    <row r="13" spans="1:17" x14ac:dyDescent="0.2">
      <c r="A13" s="1689" t="s">
        <v>901</v>
      </c>
      <c r="B13" s="997" t="s">
        <v>333</v>
      </c>
      <c r="C13" s="285">
        <f>Прайс!D64</f>
        <v>1260</v>
      </c>
      <c r="D13" s="1206">
        <f t="shared" si="0"/>
        <v>0</v>
      </c>
      <c r="E13" s="602"/>
      <c r="F13" s="607">
        <f t="shared" si="1"/>
        <v>0</v>
      </c>
      <c r="G13" s="161">
        <f t="shared" si="2"/>
        <v>0</v>
      </c>
      <c r="H13" s="144">
        <v>70</v>
      </c>
      <c r="I13" s="140">
        <v>35</v>
      </c>
      <c r="J13" s="140">
        <v>140</v>
      </c>
    </row>
    <row r="14" spans="1:17" ht="13.5" thickBot="1" x14ac:dyDescent="0.25">
      <c r="A14" s="1689"/>
      <c r="B14" s="998" t="s">
        <v>335</v>
      </c>
      <c r="C14" s="232">
        <f>Прайс!D64</f>
        <v>1260</v>
      </c>
      <c r="D14" s="1208">
        <f t="shared" si="0"/>
        <v>0</v>
      </c>
      <c r="E14" s="604"/>
      <c r="F14" s="605">
        <f t="shared" si="1"/>
        <v>0</v>
      </c>
      <c r="G14" s="161">
        <f t="shared" si="2"/>
        <v>0</v>
      </c>
      <c r="H14" s="144">
        <v>80</v>
      </c>
      <c r="I14" s="140">
        <v>40</v>
      </c>
      <c r="J14" s="140">
        <v>160</v>
      </c>
    </row>
    <row r="15" spans="1:17" x14ac:dyDescent="0.2">
      <c r="A15" s="1689"/>
      <c r="B15" s="1320" t="s">
        <v>336</v>
      </c>
      <c r="C15" s="347">
        <f>Прайс!$D$65</f>
        <v>1325</v>
      </c>
      <c r="D15" s="1324">
        <f t="shared" si="0"/>
        <v>0</v>
      </c>
      <c r="E15" s="994"/>
      <c r="F15" s="987">
        <f t="shared" si="1"/>
        <v>0</v>
      </c>
      <c r="G15" s="161">
        <f t="shared" si="2"/>
        <v>0</v>
      </c>
      <c r="H15" s="144">
        <v>90</v>
      </c>
      <c r="I15" s="140">
        <v>45</v>
      </c>
      <c r="J15" s="140">
        <v>180</v>
      </c>
    </row>
    <row r="16" spans="1:17" ht="13.5" thickBot="1" x14ac:dyDescent="0.25">
      <c r="A16" s="1689"/>
      <c r="B16" s="1317" t="s">
        <v>332</v>
      </c>
      <c r="C16" s="286">
        <f>Прайс!$D$65</f>
        <v>1325</v>
      </c>
      <c r="D16" s="1207">
        <f t="shared" ref="D16:D41" si="4">IF(E16=0,0,IF(ROUND(C16-C16*$D$5,0)=C16,0,ROUND(C16-C16*$D$5,0)))</f>
        <v>0</v>
      </c>
      <c r="E16" s="603"/>
      <c r="F16" s="986">
        <f t="shared" si="1"/>
        <v>0</v>
      </c>
      <c r="G16" s="161">
        <f>E16*C16</f>
        <v>0</v>
      </c>
      <c r="H16" s="144">
        <v>100</v>
      </c>
      <c r="I16" s="140">
        <v>50</v>
      </c>
      <c r="J16" s="140">
        <v>200</v>
      </c>
    </row>
    <row r="17" spans="1:10" ht="15" x14ac:dyDescent="0.2">
      <c r="A17" s="1691" t="s">
        <v>886</v>
      </c>
      <c r="B17" s="1339" t="s">
        <v>576</v>
      </c>
      <c r="C17" s="285">
        <f>Прайс!D66</f>
        <v>950</v>
      </c>
      <c r="D17" s="1206">
        <f t="shared" si="4"/>
        <v>0</v>
      </c>
      <c r="E17" s="602"/>
      <c r="F17" s="607">
        <f t="shared" si="1"/>
        <v>0</v>
      </c>
      <c r="G17" s="161">
        <f t="shared" ref="G17:G65" si="5">E17*C17</f>
        <v>0</v>
      </c>
      <c r="H17" s="144">
        <v>110</v>
      </c>
      <c r="I17" s="140">
        <v>55</v>
      </c>
      <c r="J17" s="140">
        <v>220</v>
      </c>
    </row>
    <row r="18" spans="1:10" x14ac:dyDescent="0.2">
      <c r="A18" s="1692"/>
      <c r="B18" s="1316" t="s">
        <v>149</v>
      </c>
      <c r="C18" s="231">
        <f>Прайс!D67</f>
        <v>825</v>
      </c>
      <c r="D18" s="389">
        <f t="shared" si="4"/>
        <v>0</v>
      </c>
      <c r="E18" s="603"/>
      <c r="F18" s="390">
        <f t="shared" si="1"/>
        <v>0</v>
      </c>
      <c r="G18" s="161">
        <f t="shared" si="5"/>
        <v>0</v>
      </c>
      <c r="H18" s="144">
        <v>120</v>
      </c>
      <c r="I18" s="140">
        <v>60</v>
      </c>
      <c r="J18" s="140">
        <v>240</v>
      </c>
    </row>
    <row r="19" spans="1:10" x14ac:dyDescent="0.2">
      <c r="A19" s="1692"/>
      <c r="B19" s="1318" t="s">
        <v>154</v>
      </c>
      <c r="C19" s="231">
        <f>Прайс!D67</f>
        <v>825</v>
      </c>
      <c r="D19" s="389">
        <f>IF(E19=0,0,IF(ROUND(C19-C19*$D$5,0)=C19,0,ROUND(C19-C19*$D$5,0)))</f>
        <v>0</v>
      </c>
      <c r="E19" s="603"/>
      <c r="F19" s="390">
        <f>E19*D19</f>
        <v>0</v>
      </c>
      <c r="G19" s="161">
        <f t="shared" si="5"/>
        <v>0</v>
      </c>
      <c r="H19" s="144">
        <v>130</v>
      </c>
      <c r="I19" s="140">
        <v>65</v>
      </c>
      <c r="J19" s="140">
        <v>260</v>
      </c>
    </row>
    <row r="20" spans="1:10" x14ac:dyDescent="0.2">
      <c r="A20" s="1692"/>
      <c r="B20" s="1318" t="s">
        <v>27</v>
      </c>
      <c r="C20" s="231">
        <f>Прайс!D67</f>
        <v>825</v>
      </c>
      <c r="D20" s="389">
        <f t="shared" si="4"/>
        <v>0</v>
      </c>
      <c r="E20" s="603"/>
      <c r="F20" s="390">
        <f t="shared" si="1"/>
        <v>0</v>
      </c>
      <c r="G20" s="161">
        <f t="shared" si="5"/>
        <v>0</v>
      </c>
      <c r="H20" s="144">
        <v>140</v>
      </c>
      <c r="I20" s="140">
        <v>70</v>
      </c>
      <c r="J20" s="140">
        <v>280</v>
      </c>
    </row>
    <row r="21" spans="1:10" x14ac:dyDescent="0.2">
      <c r="A21" s="1692"/>
      <c r="B21" s="1318" t="s">
        <v>26</v>
      </c>
      <c r="C21" s="231">
        <f>Прайс!D67</f>
        <v>825</v>
      </c>
      <c r="D21" s="389">
        <f t="shared" si="4"/>
        <v>0</v>
      </c>
      <c r="E21" s="603"/>
      <c r="F21" s="390">
        <f t="shared" si="1"/>
        <v>0</v>
      </c>
      <c r="G21" s="161">
        <f t="shared" si="5"/>
        <v>0</v>
      </c>
      <c r="H21" s="144">
        <v>150</v>
      </c>
      <c r="I21" s="140">
        <v>75</v>
      </c>
      <c r="J21" s="140">
        <v>300</v>
      </c>
    </row>
    <row r="22" spans="1:10" ht="13.5" thickBot="1" x14ac:dyDescent="0.25">
      <c r="A22" s="1693"/>
      <c r="B22" s="1319" t="s">
        <v>21</v>
      </c>
      <c r="C22" s="232">
        <f>Прайс!D67</f>
        <v>825</v>
      </c>
      <c r="D22" s="1208">
        <f t="shared" si="4"/>
        <v>0</v>
      </c>
      <c r="E22" s="604"/>
      <c r="F22" s="605">
        <f t="shared" si="1"/>
        <v>0</v>
      </c>
      <c r="G22" s="161">
        <f t="shared" si="5"/>
        <v>0</v>
      </c>
      <c r="H22" s="144">
        <v>160</v>
      </c>
      <c r="I22" s="140">
        <v>80</v>
      </c>
      <c r="J22" s="140">
        <v>320</v>
      </c>
    </row>
    <row r="23" spans="1:10" x14ac:dyDescent="0.2">
      <c r="A23" s="1687" t="s">
        <v>889</v>
      </c>
      <c r="B23" s="1331" t="s">
        <v>149</v>
      </c>
      <c r="C23" s="347">
        <f>Прайс!$D$68</f>
        <v>1070</v>
      </c>
      <c r="D23" s="1324">
        <f t="shared" si="4"/>
        <v>0</v>
      </c>
      <c r="E23" s="994"/>
      <c r="F23" s="987">
        <f t="shared" si="1"/>
        <v>0</v>
      </c>
      <c r="G23" s="161">
        <f t="shared" si="5"/>
        <v>0</v>
      </c>
      <c r="H23" s="144">
        <v>170</v>
      </c>
      <c r="I23" s="140">
        <v>85</v>
      </c>
      <c r="J23" s="140">
        <v>340</v>
      </c>
    </row>
    <row r="24" spans="1:10" x14ac:dyDescent="0.2">
      <c r="A24" s="1687"/>
      <c r="B24" s="1318" t="s">
        <v>154</v>
      </c>
      <c r="C24" s="231">
        <f>Прайс!$D$68</f>
        <v>1070</v>
      </c>
      <c r="D24" s="389">
        <f t="shared" si="4"/>
        <v>0</v>
      </c>
      <c r="E24" s="603"/>
      <c r="F24" s="390">
        <f t="shared" si="1"/>
        <v>0</v>
      </c>
      <c r="G24" s="161">
        <f t="shared" si="5"/>
        <v>0</v>
      </c>
      <c r="H24" s="144">
        <v>180</v>
      </c>
      <c r="I24" s="140">
        <v>90</v>
      </c>
      <c r="J24" s="140">
        <v>360</v>
      </c>
    </row>
    <row r="25" spans="1:10" x14ac:dyDescent="0.2">
      <c r="A25" s="1687"/>
      <c r="B25" s="1318" t="s">
        <v>27</v>
      </c>
      <c r="C25" s="231">
        <f>Прайс!$D$68</f>
        <v>1070</v>
      </c>
      <c r="D25" s="389">
        <f t="shared" si="4"/>
        <v>0</v>
      </c>
      <c r="E25" s="603"/>
      <c r="F25" s="390">
        <f t="shared" si="1"/>
        <v>0</v>
      </c>
      <c r="G25" s="161">
        <f t="shared" si="5"/>
        <v>0</v>
      </c>
      <c r="H25" s="144">
        <v>190</v>
      </c>
      <c r="I25" s="140">
        <v>95</v>
      </c>
      <c r="J25" s="140">
        <v>380</v>
      </c>
    </row>
    <row r="26" spans="1:10" ht="13.5" thickBot="1" x14ac:dyDescent="0.25">
      <c r="A26" s="1687"/>
      <c r="B26" s="1896" t="s">
        <v>21</v>
      </c>
      <c r="C26" s="286">
        <f>Прайс!$D$68</f>
        <v>1070</v>
      </c>
      <c r="D26" s="1207">
        <f t="shared" si="4"/>
        <v>0</v>
      </c>
      <c r="E26" s="603"/>
      <c r="F26" s="986">
        <f t="shared" si="1"/>
        <v>0</v>
      </c>
      <c r="G26" s="161">
        <f t="shared" si="5"/>
        <v>0</v>
      </c>
      <c r="H26" s="144">
        <v>200</v>
      </c>
      <c r="I26" s="140">
        <v>100</v>
      </c>
      <c r="J26" s="140">
        <v>400</v>
      </c>
    </row>
    <row r="27" spans="1:10" ht="12.75" customHeight="1" x14ac:dyDescent="0.2">
      <c r="A27" s="1688" t="s">
        <v>934</v>
      </c>
      <c r="B27" s="997" t="s">
        <v>149</v>
      </c>
      <c r="C27" s="285">
        <f>Прайс!$D$72</f>
        <v>380</v>
      </c>
      <c r="D27" s="1206">
        <f t="shared" si="4"/>
        <v>0</v>
      </c>
      <c r="E27" s="602"/>
      <c r="F27" s="607">
        <f t="shared" si="1"/>
        <v>0</v>
      </c>
      <c r="G27" s="161">
        <f t="shared" si="5"/>
        <v>0</v>
      </c>
      <c r="H27" s="144">
        <v>210</v>
      </c>
      <c r="I27" s="140">
        <v>105</v>
      </c>
      <c r="J27" s="140">
        <v>420</v>
      </c>
    </row>
    <row r="28" spans="1:10" x14ac:dyDescent="0.2">
      <c r="A28" s="1689"/>
      <c r="B28" s="1316" t="s">
        <v>154</v>
      </c>
      <c r="C28" s="231">
        <f>Прайс!$D$72</f>
        <v>380</v>
      </c>
      <c r="D28" s="389">
        <f t="shared" si="4"/>
        <v>0</v>
      </c>
      <c r="E28" s="603"/>
      <c r="F28" s="390">
        <f t="shared" si="1"/>
        <v>0</v>
      </c>
      <c r="G28" s="161">
        <f t="shared" si="5"/>
        <v>0</v>
      </c>
      <c r="H28" s="144">
        <v>220</v>
      </c>
      <c r="I28" s="140">
        <v>110</v>
      </c>
      <c r="J28" s="140">
        <v>440</v>
      </c>
    </row>
    <row r="29" spans="1:10" x14ac:dyDescent="0.2">
      <c r="A29" s="1689"/>
      <c r="B29" s="1316" t="s">
        <v>27</v>
      </c>
      <c r="C29" s="231">
        <f>Прайс!$D$72</f>
        <v>380</v>
      </c>
      <c r="D29" s="389">
        <f t="shared" si="4"/>
        <v>0</v>
      </c>
      <c r="E29" s="603"/>
      <c r="F29" s="390">
        <f t="shared" si="1"/>
        <v>0</v>
      </c>
      <c r="G29" s="161">
        <f t="shared" si="5"/>
        <v>0</v>
      </c>
      <c r="H29" s="144">
        <v>230</v>
      </c>
      <c r="I29" s="140">
        <v>115</v>
      </c>
      <c r="J29" s="140">
        <v>460</v>
      </c>
    </row>
    <row r="30" spans="1:10" ht="13.5" thickBot="1" x14ac:dyDescent="0.25">
      <c r="A30" s="1690"/>
      <c r="B30" s="998" t="s">
        <v>26</v>
      </c>
      <c r="C30" s="232">
        <f>Прайс!$D$72</f>
        <v>380</v>
      </c>
      <c r="D30" s="1208">
        <f t="shared" si="4"/>
        <v>0</v>
      </c>
      <c r="E30" s="604"/>
      <c r="F30" s="605">
        <f t="shared" si="1"/>
        <v>0</v>
      </c>
      <c r="G30" s="161">
        <f t="shared" si="5"/>
        <v>0</v>
      </c>
      <c r="H30" s="144">
        <v>240</v>
      </c>
      <c r="I30" s="140">
        <v>120</v>
      </c>
      <c r="J30" s="140">
        <v>480</v>
      </c>
    </row>
    <row r="31" spans="1:10" ht="33.75" customHeight="1" thickBot="1" x14ac:dyDescent="0.25">
      <c r="A31" s="1675" t="s">
        <v>885</v>
      </c>
      <c r="B31" s="995" t="s">
        <v>149</v>
      </c>
      <c r="C31" s="285">
        <f>Прайс!$D$73</f>
        <v>480</v>
      </c>
      <c r="D31" s="1325">
        <f t="shared" si="4"/>
        <v>0</v>
      </c>
      <c r="E31" s="999"/>
      <c r="F31" s="988">
        <f t="shared" si="1"/>
        <v>0</v>
      </c>
      <c r="G31" s="161">
        <f t="shared" si="5"/>
        <v>0</v>
      </c>
      <c r="H31" s="144">
        <v>250</v>
      </c>
      <c r="I31" s="140">
        <v>125</v>
      </c>
      <c r="J31" s="140">
        <v>500</v>
      </c>
    </row>
    <row r="32" spans="1:10" ht="12.75" hidden="1" customHeight="1" x14ac:dyDescent="0.2">
      <c r="A32" s="1676" t="s">
        <v>887</v>
      </c>
      <c r="B32" s="1320" t="s">
        <v>149</v>
      </c>
      <c r="C32" s="231">
        <f>Прайс!$D$74</f>
        <v>934.5</v>
      </c>
      <c r="D32" s="1324">
        <f t="shared" si="4"/>
        <v>0</v>
      </c>
      <c r="E32" s="994"/>
      <c r="F32" s="987">
        <f t="shared" si="1"/>
        <v>0</v>
      </c>
      <c r="G32" s="161">
        <f t="shared" si="5"/>
        <v>0</v>
      </c>
      <c r="H32" s="144">
        <v>260</v>
      </c>
      <c r="I32" s="140">
        <v>130</v>
      </c>
      <c r="J32" s="140">
        <v>520</v>
      </c>
    </row>
    <row r="33" spans="1:10" ht="12.75" hidden="1" customHeight="1" x14ac:dyDescent="0.2">
      <c r="A33" s="1676"/>
      <c r="B33" s="1316" t="s">
        <v>154</v>
      </c>
      <c r="C33" s="231">
        <f>Прайс!$D$74</f>
        <v>934.5</v>
      </c>
      <c r="D33" s="389">
        <f t="shared" si="4"/>
        <v>0</v>
      </c>
      <c r="E33" s="603"/>
      <c r="F33" s="390">
        <f t="shared" si="1"/>
        <v>0</v>
      </c>
      <c r="G33" s="161">
        <f t="shared" si="5"/>
        <v>0</v>
      </c>
      <c r="H33" s="144">
        <v>270</v>
      </c>
      <c r="I33" s="140">
        <v>135</v>
      </c>
      <c r="J33" s="140">
        <v>540</v>
      </c>
    </row>
    <row r="34" spans="1:10" ht="13.5" hidden="1" customHeight="1" thickBot="1" x14ac:dyDescent="0.25">
      <c r="A34" s="1677"/>
      <c r="B34" s="998" t="s">
        <v>27</v>
      </c>
      <c r="C34" s="232">
        <f>Прайс!$D$74</f>
        <v>934.5</v>
      </c>
      <c r="D34" s="1208">
        <f t="shared" si="4"/>
        <v>0</v>
      </c>
      <c r="E34" s="604"/>
      <c r="F34" s="605">
        <f t="shared" si="1"/>
        <v>0</v>
      </c>
      <c r="G34" s="161">
        <f t="shared" si="5"/>
        <v>0</v>
      </c>
      <c r="H34" s="144">
        <v>280</v>
      </c>
      <c r="I34" s="140">
        <v>140</v>
      </c>
      <c r="J34" s="140">
        <v>560</v>
      </c>
    </row>
    <row r="35" spans="1:10" ht="15" x14ac:dyDescent="0.2">
      <c r="A35" s="1672" t="s">
        <v>888</v>
      </c>
      <c r="B35" s="1336" t="s">
        <v>34</v>
      </c>
      <c r="C35" s="285">
        <f>Прайс!D75</f>
        <v>104</v>
      </c>
      <c r="D35" s="1326">
        <f t="shared" si="4"/>
        <v>0</v>
      </c>
      <c r="E35" s="602"/>
      <c r="F35" s="607">
        <f t="shared" si="1"/>
        <v>0</v>
      </c>
      <c r="G35" s="161">
        <f t="shared" si="5"/>
        <v>0</v>
      </c>
      <c r="H35" s="144">
        <v>290</v>
      </c>
      <c r="I35" s="140">
        <v>145</v>
      </c>
      <c r="J35" s="140">
        <v>580</v>
      </c>
    </row>
    <row r="36" spans="1:10" ht="15" x14ac:dyDescent="0.2">
      <c r="A36" s="1673"/>
      <c r="B36" s="1337" t="s">
        <v>35</v>
      </c>
      <c r="C36" s="231">
        <f>Прайс!D76</f>
        <v>132</v>
      </c>
      <c r="D36" s="1327">
        <f t="shared" si="4"/>
        <v>0</v>
      </c>
      <c r="E36" s="603"/>
      <c r="F36" s="390">
        <f t="shared" si="1"/>
        <v>0</v>
      </c>
      <c r="G36" s="161">
        <f t="shared" si="5"/>
        <v>0</v>
      </c>
      <c r="H36" s="144">
        <v>300</v>
      </c>
      <c r="I36" s="140">
        <v>150</v>
      </c>
      <c r="J36" s="140">
        <v>600</v>
      </c>
    </row>
    <row r="37" spans="1:10" ht="15.75" thickBot="1" x14ac:dyDescent="0.25">
      <c r="A37" s="1674"/>
      <c r="B37" s="1338" t="s">
        <v>36</v>
      </c>
      <c r="C37" s="232">
        <f>Прайс!D77</f>
        <v>285</v>
      </c>
      <c r="D37" s="1328">
        <f t="shared" si="4"/>
        <v>0</v>
      </c>
      <c r="E37" s="604"/>
      <c r="F37" s="605">
        <f t="shared" si="1"/>
        <v>0</v>
      </c>
      <c r="G37" s="161">
        <f t="shared" si="5"/>
        <v>0</v>
      </c>
      <c r="H37" s="144">
        <v>310</v>
      </c>
      <c r="I37" s="140">
        <v>155</v>
      </c>
      <c r="J37" s="140">
        <v>620</v>
      </c>
    </row>
    <row r="38" spans="1:10" ht="30.75" thickBot="1" x14ac:dyDescent="0.25">
      <c r="A38" s="1335" t="s">
        <v>611</v>
      </c>
      <c r="B38" s="995"/>
      <c r="C38" s="345">
        <f>Прайс!D78</f>
        <v>120</v>
      </c>
      <c r="D38" s="1329">
        <f>IF(E38=0,0,IF(ROUND(C38-C38*$D$5,0)=C38,0,ROUND(C38-C38*$D$5,0)))</f>
        <v>0</v>
      </c>
      <c r="E38" s="999"/>
      <c r="F38" s="988">
        <f t="shared" ref="F38" si="6">E38*D38</f>
        <v>0</v>
      </c>
      <c r="G38" s="161">
        <f>E38*C38</f>
        <v>0</v>
      </c>
      <c r="H38" s="144">
        <v>320</v>
      </c>
      <c r="I38" s="140">
        <v>160</v>
      </c>
      <c r="J38" s="140">
        <v>640</v>
      </c>
    </row>
    <row r="39" spans="1:10" ht="13.5" hidden="1" thickBot="1" x14ac:dyDescent="0.25">
      <c r="A39" s="1321" t="s">
        <v>513</v>
      </c>
      <c r="B39" s="1333" t="s">
        <v>514</v>
      </c>
      <c r="C39" s="347">
        <f>Прайс!D79</f>
        <v>370</v>
      </c>
      <c r="D39" s="1334">
        <f>IF(E39=0,0,IF(ROUND(C39-C39*$D$5,0)=C39,0,ROUND(C39-C39*$D$5,0)))</f>
        <v>0</v>
      </c>
      <c r="E39" s="994"/>
      <c r="F39" s="1315">
        <f t="shared" si="1"/>
        <v>0</v>
      </c>
      <c r="G39" s="161">
        <f t="shared" si="5"/>
        <v>0</v>
      </c>
      <c r="H39" s="144">
        <v>330</v>
      </c>
      <c r="I39" s="140">
        <v>165</v>
      </c>
      <c r="J39" s="140">
        <v>660</v>
      </c>
    </row>
    <row r="40" spans="1:10" ht="13.5" hidden="1" thickBot="1" x14ac:dyDescent="0.25">
      <c r="A40" s="996" t="s">
        <v>568</v>
      </c>
      <c r="B40" s="1322" t="s">
        <v>515</v>
      </c>
      <c r="C40" s="231">
        <f>Прайс!D80</f>
        <v>210</v>
      </c>
      <c r="D40" s="1329">
        <f>IF(E40=0,0,IF(ROUND(C40-C40*$D$5,0)=C40,0,ROUND(C40-C40*$D$5,0)))</f>
        <v>0</v>
      </c>
      <c r="E40" s="999"/>
      <c r="F40" s="988">
        <f t="shared" si="1"/>
        <v>0</v>
      </c>
      <c r="G40" s="161">
        <f t="shared" si="5"/>
        <v>0</v>
      </c>
      <c r="H40" s="144">
        <v>340</v>
      </c>
      <c r="I40" s="140">
        <v>170</v>
      </c>
      <c r="J40" s="140">
        <v>680</v>
      </c>
    </row>
    <row r="41" spans="1:10" x14ac:dyDescent="0.2">
      <c r="A41" s="997" t="s">
        <v>37</v>
      </c>
      <c r="B41" s="1320" t="s">
        <v>155</v>
      </c>
      <c r="C41" s="231">
        <f>Прайс!D81</f>
        <v>135</v>
      </c>
      <c r="D41" s="1330">
        <f t="shared" si="4"/>
        <v>0</v>
      </c>
      <c r="E41" s="994"/>
      <c r="F41" s="987">
        <f>E41*D41</f>
        <v>0</v>
      </c>
      <c r="G41" s="161">
        <f t="shared" si="5"/>
        <v>0</v>
      </c>
      <c r="H41" s="144">
        <v>350</v>
      </c>
      <c r="I41" s="140">
        <v>175</v>
      </c>
      <c r="J41" s="140">
        <v>700</v>
      </c>
    </row>
    <row r="42" spans="1:10" ht="13.5" thickBot="1" x14ac:dyDescent="0.25">
      <c r="A42" s="998" t="s">
        <v>37</v>
      </c>
      <c r="B42" s="998" t="s">
        <v>516</v>
      </c>
      <c r="C42" s="231">
        <f>Прайс!D82</f>
        <v>290</v>
      </c>
      <c r="D42" s="1328">
        <f>IF(E42=0,0,IF(ROUND(C42-C42*$D$5,0)=C42,0,ROUND(C42-C42*$D$5,0)))</f>
        <v>0</v>
      </c>
      <c r="E42" s="604"/>
      <c r="F42" s="605">
        <f>E42*D42</f>
        <v>0</v>
      </c>
      <c r="G42" s="161">
        <f t="shared" si="5"/>
        <v>0</v>
      </c>
      <c r="H42" s="144">
        <v>360</v>
      </c>
      <c r="I42" s="140">
        <v>180</v>
      </c>
      <c r="J42" s="140">
        <v>720</v>
      </c>
    </row>
    <row r="43" spans="1:10" x14ac:dyDescent="0.2">
      <c r="A43" s="525" t="s">
        <v>632</v>
      </c>
      <c r="B43" s="318"/>
      <c r="C43" s="332"/>
      <c r="D43" s="319"/>
      <c r="E43" s="991"/>
      <c r="F43" s="320"/>
      <c r="G43" s="161">
        <f t="shared" si="5"/>
        <v>0</v>
      </c>
      <c r="H43" s="144">
        <v>370</v>
      </c>
      <c r="I43" s="140">
        <v>185</v>
      </c>
      <c r="J43" s="140">
        <v>740</v>
      </c>
    </row>
    <row r="44" spans="1:10" ht="15" x14ac:dyDescent="0.2">
      <c r="A44" s="77" t="s">
        <v>778</v>
      </c>
      <c r="B44" s="76" t="s">
        <v>878</v>
      </c>
      <c r="C44" s="389">
        <f>Прайс!D85</f>
        <v>820</v>
      </c>
      <c r="D44" s="146">
        <f>IF(E44=0,0,IF(ROUND(C44-C44*$D$5,0)=C44,0,ROUND(C44-C44*$D$5,0)))</f>
        <v>0</v>
      </c>
      <c r="E44" s="603"/>
      <c r="F44" s="390">
        <f>E44*D44</f>
        <v>0</v>
      </c>
      <c r="G44" s="161">
        <f t="shared" si="5"/>
        <v>0</v>
      </c>
      <c r="H44" s="144">
        <v>380</v>
      </c>
      <c r="I44" s="140">
        <v>190</v>
      </c>
      <c r="J44" s="140">
        <v>760</v>
      </c>
    </row>
    <row r="45" spans="1:10" ht="15" x14ac:dyDescent="0.2">
      <c r="A45" s="937" t="s">
        <v>779</v>
      </c>
      <c r="B45" s="49" t="s">
        <v>776</v>
      </c>
      <c r="C45" s="389">
        <f>Прайс!D86</f>
        <v>820</v>
      </c>
      <c r="D45" s="146">
        <f>IF(E45=0,0,IF(ROUND(C45-C45*$D$5,0)=C45,0,ROUND(C45-C45*$D$5,0)))</f>
        <v>0</v>
      </c>
      <c r="E45" s="603"/>
      <c r="F45" s="390">
        <f>E45*D45</f>
        <v>0</v>
      </c>
      <c r="G45" s="161">
        <f t="shared" si="5"/>
        <v>0</v>
      </c>
      <c r="H45" s="144">
        <v>390</v>
      </c>
      <c r="I45" s="140">
        <v>195</v>
      </c>
      <c r="J45" s="140">
        <v>780</v>
      </c>
    </row>
    <row r="46" spans="1:10" ht="15" x14ac:dyDescent="0.2">
      <c r="A46" s="937" t="s">
        <v>780</v>
      </c>
      <c r="B46" s="77" t="s">
        <v>777</v>
      </c>
      <c r="C46" s="389">
        <f>Прайс!D87</f>
        <v>820</v>
      </c>
      <c r="D46" s="146">
        <f t="shared" ref="D46" si="7">IF(E46=0,0,IF(ROUND(C46-C46*$D$5,0)=C46,0,ROUND(C46-C46*$D$5,0)))</f>
        <v>0</v>
      </c>
      <c r="E46" s="603"/>
      <c r="F46" s="390">
        <f t="shared" ref="F46" si="8">E46*D46</f>
        <v>0</v>
      </c>
      <c r="G46" s="161">
        <f t="shared" si="5"/>
        <v>0</v>
      </c>
      <c r="H46" s="144">
        <v>400</v>
      </c>
      <c r="I46" s="140">
        <v>200</v>
      </c>
      <c r="J46" s="140">
        <v>800</v>
      </c>
    </row>
    <row r="47" spans="1:10" x14ac:dyDescent="0.2">
      <c r="A47" s="331" t="s">
        <v>883</v>
      </c>
      <c r="B47" s="332"/>
      <c r="C47" s="346"/>
      <c r="D47" s="332"/>
      <c r="E47" s="991"/>
      <c r="F47" s="332"/>
      <c r="G47" s="161">
        <f t="shared" si="5"/>
        <v>0</v>
      </c>
      <c r="H47" s="144">
        <v>410</v>
      </c>
      <c r="I47" s="140">
        <v>205</v>
      </c>
      <c r="J47" s="140">
        <v>820</v>
      </c>
    </row>
    <row r="48" spans="1:10" x14ac:dyDescent="0.2">
      <c r="A48" s="149" t="s">
        <v>39</v>
      </c>
      <c r="B48" s="150" t="s">
        <v>269</v>
      </c>
      <c r="C48" s="347">
        <f>Прайс!D89</f>
        <v>310</v>
      </c>
      <c r="D48" s="156">
        <f t="shared" ref="D48:D53" si="9">IF(E48=0,0,IF(ROUND(C48-C48*$D$5,0)=C48,0,ROUND(C48-C48*$D$5,0)))</f>
        <v>0</v>
      </c>
      <c r="E48" s="603"/>
      <c r="F48" s="987">
        <f t="shared" ref="F48:F53" si="10">E48*D48</f>
        <v>0</v>
      </c>
      <c r="G48" s="161">
        <f t="shared" si="5"/>
        <v>0</v>
      </c>
      <c r="H48" s="144">
        <v>420</v>
      </c>
      <c r="I48" s="140">
        <v>210</v>
      </c>
      <c r="J48" s="140">
        <v>840</v>
      </c>
    </row>
    <row r="49" spans="1:10" x14ac:dyDescent="0.2">
      <c r="A49" s="151" t="s">
        <v>382</v>
      </c>
      <c r="B49" s="145" t="s">
        <v>381</v>
      </c>
      <c r="C49" s="347">
        <f>Прайс!D90</f>
        <v>310</v>
      </c>
      <c r="D49" s="156">
        <f t="shared" si="9"/>
        <v>0</v>
      </c>
      <c r="E49" s="603"/>
      <c r="F49" s="390">
        <f t="shared" si="10"/>
        <v>0</v>
      </c>
      <c r="G49" s="161">
        <f t="shared" si="5"/>
        <v>0</v>
      </c>
      <c r="H49" s="144">
        <v>430</v>
      </c>
      <c r="I49" s="140">
        <v>215</v>
      </c>
      <c r="J49" s="140">
        <v>860</v>
      </c>
    </row>
    <row r="50" spans="1:10" x14ac:dyDescent="0.2">
      <c r="A50" s="151" t="s">
        <v>42</v>
      </c>
      <c r="B50" s="145" t="s">
        <v>383</v>
      </c>
      <c r="C50" s="347">
        <f>Прайс!D91</f>
        <v>310</v>
      </c>
      <c r="D50" s="156">
        <f t="shared" si="9"/>
        <v>0</v>
      </c>
      <c r="E50" s="603"/>
      <c r="F50" s="390">
        <f t="shared" si="10"/>
        <v>0</v>
      </c>
      <c r="G50" s="161">
        <f t="shared" si="5"/>
        <v>0</v>
      </c>
      <c r="H50" s="144">
        <v>440</v>
      </c>
      <c r="I50" s="140">
        <v>220</v>
      </c>
      <c r="J50" s="140">
        <v>880</v>
      </c>
    </row>
    <row r="51" spans="1:10" x14ac:dyDescent="0.2">
      <c r="A51" s="152" t="s">
        <v>43</v>
      </c>
      <c r="B51" s="145" t="s">
        <v>384</v>
      </c>
      <c r="C51" s="347">
        <f>Прайс!D92</f>
        <v>310</v>
      </c>
      <c r="D51" s="156">
        <f t="shared" si="9"/>
        <v>0</v>
      </c>
      <c r="E51" s="603"/>
      <c r="F51" s="390">
        <f t="shared" si="10"/>
        <v>0</v>
      </c>
      <c r="G51" s="161">
        <f t="shared" si="5"/>
        <v>0</v>
      </c>
      <c r="H51" s="144">
        <v>450</v>
      </c>
      <c r="I51" s="140">
        <v>225</v>
      </c>
      <c r="J51" s="140">
        <v>900</v>
      </c>
    </row>
    <row r="52" spans="1:10" x14ac:dyDescent="0.2">
      <c r="A52" s="152" t="s">
        <v>385</v>
      </c>
      <c r="B52" s="145" t="s">
        <v>386</v>
      </c>
      <c r="C52" s="347">
        <f>Прайс!D93</f>
        <v>310</v>
      </c>
      <c r="D52" s="156">
        <f t="shared" si="9"/>
        <v>0</v>
      </c>
      <c r="E52" s="603"/>
      <c r="F52" s="390">
        <f t="shared" si="10"/>
        <v>0</v>
      </c>
      <c r="G52" s="161">
        <f t="shared" si="5"/>
        <v>0</v>
      </c>
      <c r="H52" s="144">
        <v>460</v>
      </c>
      <c r="I52" s="140">
        <v>230</v>
      </c>
      <c r="J52" s="140">
        <v>920</v>
      </c>
    </row>
    <row r="53" spans="1:10" ht="13.5" thickBot="1" x14ac:dyDescent="0.25">
      <c r="A53" s="152" t="s">
        <v>38</v>
      </c>
      <c r="B53" s="145" t="s">
        <v>387</v>
      </c>
      <c r="C53" s="347">
        <f>Прайс!D94</f>
        <v>310</v>
      </c>
      <c r="D53" s="156">
        <f t="shared" si="9"/>
        <v>0</v>
      </c>
      <c r="E53" s="603"/>
      <c r="F53" s="390">
        <f t="shared" si="10"/>
        <v>0</v>
      </c>
      <c r="G53" s="161">
        <f t="shared" si="5"/>
        <v>0</v>
      </c>
      <c r="H53" s="144">
        <v>470</v>
      </c>
      <c r="I53" s="140">
        <v>235</v>
      </c>
      <c r="J53" s="140">
        <v>940</v>
      </c>
    </row>
    <row r="54" spans="1:10" x14ac:dyDescent="0.2">
      <c r="A54" s="315" t="s">
        <v>752</v>
      </c>
      <c r="B54" s="316"/>
      <c r="C54" s="348"/>
      <c r="D54" s="316"/>
      <c r="E54" s="612"/>
      <c r="F54" s="316"/>
      <c r="G54" s="161">
        <f t="shared" si="5"/>
        <v>0</v>
      </c>
      <c r="H54" s="144">
        <v>480</v>
      </c>
      <c r="I54" s="140">
        <v>240</v>
      </c>
      <c r="J54" s="140">
        <v>960</v>
      </c>
    </row>
    <row r="55" spans="1:10" x14ac:dyDescent="0.2">
      <c r="A55" s="151" t="s">
        <v>392</v>
      </c>
      <c r="B55" s="145" t="s">
        <v>391</v>
      </c>
      <c r="C55" s="231">
        <f>Прайс!D96</f>
        <v>310</v>
      </c>
      <c r="D55" s="146">
        <f t="shared" ref="D55:D59" si="11">IF(E55=0,0,IF(ROUND(C55-C55*$D$5,0)=C55,0,ROUND(C55-C55*$D$5,0)))</f>
        <v>0</v>
      </c>
      <c r="E55" s="603"/>
      <c r="F55" s="390">
        <f t="shared" ref="F55:F59" si="12">E55*D55</f>
        <v>0</v>
      </c>
      <c r="G55" s="161">
        <f t="shared" si="5"/>
        <v>0</v>
      </c>
      <c r="H55" s="144">
        <v>490</v>
      </c>
      <c r="I55" s="140">
        <v>245</v>
      </c>
      <c r="J55" s="140">
        <v>980</v>
      </c>
    </row>
    <row r="56" spans="1:10" x14ac:dyDescent="0.2">
      <c r="A56" s="151" t="s">
        <v>394</v>
      </c>
      <c r="B56" s="145" t="s">
        <v>393</v>
      </c>
      <c r="C56" s="231">
        <f>Прайс!D97</f>
        <v>310</v>
      </c>
      <c r="D56" s="146">
        <f t="shared" si="11"/>
        <v>0</v>
      </c>
      <c r="E56" s="603"/>
      <c r="F56" s="390">
        <f t="shared" si="12"/>
        <v>0</v>
      </c>
      <c r="G56" s="161">
        <f t="shared" si="5"/>
        <v>0</v>
      </c>
      <c r="H56" s="144">
        <v>500</v>
      </c>
      <c r="I56" s="140">
        <v>250</v>
      </c>
      <c r="J56" s="140">
        <v>1000</v>
      </c>
    </row>
    <row r="57" spans="1:10" x14ac:dyDescent="0.2">
      <c r="A57" s="151" t="s">
        <v>396</v>
      </c>
      <c r="B57" s="145" t="s">
        <v>395</v>
      </c>
      <c r="C57" s="231">
        <f>Прайс!D98</f>
        <v>310</v>
      </c>
      <c r="D57" s="146">
        <f t="shared" si="11"/>
        <v>0</v>
      </c>
      <c r="E57" s="603"/>
      <c r="F57" s="390">
        <f t="shared" si="12"/>
        <v>0</v>
      </c>
      <c r="G57" s="161">
        <f t="shared" si="5"/>
        <v>0</v>
      </c>
      <c r="H57" s="144">
        <v>510</v>
      </c>
      <c r="I57" s="140">
        <v>255</v>
      </c>
      <c r="J57" s="140">
        <v>1020</v>
      </c>
    </row>
    <row r="58" spans="1:10" x14ac:dyDescent="0.2">
      <c r="A58" s="151" t="s">
        <v>397</v>
      </c>
      <c r="B58" s="145" t="s">
        <v>399</v>
      </c>
      <c r="C58" s="231">
        <f>Прайс!D99</f>
        <v>310</v>
      </c>
      <c r="D58" s="146">
        <f t="shared" si="11"/>
        <v>0</v>
      </c>
      <c r="E58" s="603"/>
      <c r="F58" s="390">
        <f t="shared" si="12"/>
        <v>0</v>
      </c>
      <c r="G58" s="161">
        <f t="shared" si="5"/>
        <v>0</v>
      </c>
      <c r="H58" s="144">
        <v>520</v>
      </c>
      <c r="I58" s="140">
        <v>260</v>
      </c>
      <c r="J58" s="140">
        <v>1040</v>
      </c>
    </row>
    <row r="59" spans="1:10" x14ac:dyDescent="0.2">
      <c r="A59" s="151" t="s">
        <v>398</v>
      </c>
      <c r="B59" s="145" t="s">
        <v>400</v>
      </c>
      <c r="C59" s="231">
        <f>Прайс!D100</f>
        <v>310</v>
      </c>
      <c r="D59" s="146">
        <f t="shared" si="11"/>
        <v>0</v>
      </c>
      <c r="E59" s="603"/>
      <c r="F59" s="390">
        <f t="shared" si="12"/>
        <v>0</v>
      </c>
      <c r="G59" s="161">
        <f t="shared" si="5"/>
        <v>0</v>
      </c>
      <c r="H59" s="144">
        <v>530</v>
      </c>
      <c r="I59" s="140">
        <v>265</v>
      </c>
      <c r="J59" s="140">
        <v>1060</v>
      </c>
    </row>
    <row r="60" spans="1:10" x14ac:dyDescent="0.2">
      <c r="A60" s="318" t="s">
        <v>659</v>
      </c>
      <c r="B60" s="319"/>
      <c r="C60" s="349"/>
      <c r="D60" s="319"/>
      <c r="E60" s="990"/>
      <c r="F60" s="319"/>
      <c r="G60" s="161">
        <f t="shared" si="5"/>
        <v>0</v>
      </c>
      <c r="H60" s="144">
        <v>540</v>
      </c>
      <c r="I60" s="140">
        <v>270</v>
      </c>
      <c r="J60" s="140">
        <v>1080</v>
      </c>
    </row>
    <row r="61" spans="1:10" x14ac:dyDescent="0.2">
      <c r="A61" s="152" t="s">
        <v>41</v>
      </c>
      <c r="B61" s="145" t="s">
        <v>272</v>
      </c>
      <c r="C61" s="347">
        <f>Прайс!D105</f>
        <v>350</v>
      </c>
      <c r="D61" s="156">
        <f t="shared" ref="D61:D63" si="13">IF(E61=0,0,IF(ROUND(C61-C61*$D$5,0)=C61,0,ROUND(C61-C61*$D$5,0)))</f>
        <v>0</v>
      </c>
      <c r="E61" s="603"/>
      <c r="F61" s="390">
        <f t="shared" ref="F61:F63" si="14">E61*D61</f>
        <v>0</v>
      </c>
      <c r="G61" s="161">
        <f t="shared" si="5"/>
        <v>0</v>
      </c>
      <c r="H61" s="144">
        <v>550</v>
      </c>
      <c r="I61" s="140">
        <v>275</v>
      </c>
      <c r="J61" s="140">
        <v>1100</v>
      </c>
    </row>
    <row r="62" spans="1:10" x14ac:dyDescent="0.2">
      <c r="A62" s="152" t="s">
        <v>43</v>
      </c>
      <c r="B62" s="145" t="s">
        <v>273</v>
      </c>
      <c r="C62" s="347">
        <f>Прайс!D107</f>
        <v>350</v>
      </c>
      <c r="D62" s="156">
        <f t="shared" si="13"/>
        <v>0</v>
      </c>
      <c r="E62" s="603"/>
      <c r="F62" s="390">
        <f t="shared" si="14"/>
        <v>0</v>
      </c>
      <c r="G62" s="161">
        <f t="shared" si="5"/>
        <v>0</v>
      </c>
      <c r="H62" s="144">
        <v>560</v>
      </c>
      <c r="I62" s="140">
        <v>280</v>
      </c>
      <c r="J62" s="140">
        <v>1120</v>
      </c>
    </row>
    <row r="63" spans="1:10" ht="13.5" thickBot="1" x14ac:dyDescent="0.25">
      <c r="A63" s="153" t="s">
        <v>47</v>
      </c>
      <c r="B63" s="147" t="s">
        <v>277</v>
      </c>
      <c r="C63" s="347">
        <f>Прайс!D111</f>
        <v>350</v>
      </c>
      <c r="D63" s="156">
        <f t="shared" si="13"/>
        <v>0</v>
      </c>
      <c r="E63" s="603"/>
      <c r="F63" s="605">
        <f t="shared" si="14"/>
        <v>0</v>
      </c>
      <c r="G63" s="161">
        <f t="shared" si="5"/>
        <v>0</v>
      </c>
      <c r="H63" s="144">
        <v>570</v>
      </c>
      <c r="I63" s="140">
        <v>285</v>
      </c>
      <c r="J63" s="140">
        <v>1140</v>
      </c>
    </row>
    <row r="64" spans="1:10" ht="13.5" thickBot="1" x14ac:dyDescent="0.25">
      <c r="A64" s="315" t="s">
        <v>388</v>
      </c>
      <c r="B64" s="316"/>
      <c r="C64" s="348"/>
      <c r="D64" s="316"/>
      <c r="E64" s="992"/>
      <c r="F64" s="551"/>
      <c r="G64" s="161">
        <f t="shared" si="5"/>
        <v>0</v>
      </c>
      <c r="H64" s="144">
        <v>580</v>
      </c>
      <c r="I64" s="140">
        <v>290</v>
      </c>
      <c r="J64" s="140">
        <v>1160</v>
      </c>
    </row>
    <row r="65" spans="1:10" x14ac:dyDescent="0.2">
      <c r="A65" s="152" t="s">
        <v>48</v>
      </c>
      <c r="B65" s="145" t="s">
        <v>278</v>
      </c>
      <c r="C65" s="347">
        <f>Прайс!D113</f>
        <v>780</v>
      </c>
      <c r="D65" s="146">
        <f t="shared" ref="D65:D66" si="15">IF(E65=0,0,IF(ROUND(C65-C65*$D$5,0)=C65,0,ROUND(C65-C65*$D$5,0)))</f>
        <v>0</v>
      </c>
      <c r="E65" s="603"/>
      <c r="F65" s="607">
        <f t="shared" ref="F65:F66" si="16">E65*D65</f>
        <v>0</v>
      </c>
      <c r="G65" s="161">
        <f t="shared" si="5"/>
        <v>0</v>
      </c>
      <c r="H65" s="144">
        <v>590</v>
      </c>
      <c r="I65" s="140">
        <v>295</v>
      </c>
      <c r="J65" s="140">
        <v>1180</v>
      </c>
    </row>
    <row r="66" spans="1:10" ht="13.5" thickBot="1" x14ac:dyDescent="0.25">
      <c r="A66" s="152" t="s">
        <v>54</v>
      </c>
      <c r="B66" s="145" t="s">
        <v>280</v>
      </c>
      <c r="C66" s="347">
        <f>Прайс!D119</f>
        <v>780</v>
      </c>
      <c r="D66" s="146">
        <f t="shared" si="15"/>
        <v>0</v>
      </c>
      <c r="E66" s="603"/>
      <c r="F66" s="390">
        <f t="shared" si="16"/>
        <v>0</v>
      </c>
      <c r="G66" s="161">
        <f t="shared" ref="G66:G108" si="17">E66*C66</f>
        <v>0</v>
      </c>
      <c r="H66" s="144">
        <v>600</v>
      </c>
      <c r="I66" s="140">
        <v>300</v>
      </c>
      <c r="J66" s="140">
        <v>1200</v>
      </c>
    </row>
    <row r="67" spans="1:10" ht="13.5" thickBot="1" x14ac:dyDescent="0.25">
      <c r="A67" s="315" t="s">
        <v>658</v>
      </c>
      <c r="B67" s="316"/>
      <c r="C67" s="348"/>
      <c r="D67" s="316"/>
      <c r="E67" s="993"/>
      <c r="F67" s="606"/>
      <c r="G67" s="161">
        <f t="shared" si="17"/>
        <v>0</v>
      </c>
      <c r="H67" s="144">
        <v>610</v>
      </c>
      <c r="I67" s="140">
        <v>305</v>
      </c>
      <c r="J67" s="140">
        <v>1220</v>
      </c>
    </row>
    <row r="68" spans="1:10" x14ac:dyDescent="0.2">
      <c r="A68" s="151" t="s">
        <v>58</v>
      </c>
      <c r="B68" s="145" t="s">
        <v>278</v>
      </c>
      <c r="C68" s="347">
        <f>Прайс!D124</f>
        <v>1890</v>
      </c>
      <c r="D68" s="146">
        <f t="shared" ref="D68:D73" si="18">IF(E68=0,0,IF(ROUND(C68-C68*$D$5,0)=C68,0,ROUND(C68-C68*$D$5,0)))</f>
        <v>0</v>
      </c>
      <c r="E68" s="603"/>
      <c r="F68" s="607">
        <f t="shared" ref="F68:F73" si="19">E68*D68</f>
        <v>0</v>
      </c>
      <c r="G68" s="161">
        <f t="shared" si="17"/>
        <v>0</v>
      </c>
      <c r="H68" s="144">
        <v>620</v>
      </c>
      <c r="I68" s="140">
        <v>310</v>
      </c>
      <c r="J68" s="140">
        <v>1240</v>
      </c>
    </row>
    <row r="69" spans="1:10" x14ac:dyDescent="0.2">
      <c r="A69" s="151" t="s">
        <v>62</v>
      </c>
      <c r="B69" s="145" t="s">
        <v>403</v>
      </c>
      <c r="C69" s="347">
        <f>Прайс!D128</f>
        <v>1890</v>
      </c>
      <c r="D69" s="146">
        <f t="shared" si="18"/>
        <v>0</v>
      </c>
      <c r="E69" s="603"/>
      <c r="F69" s="390">
        <f t="shared" si="19"/>
        <v>0</v>
      </c>
      <c r="G69" s="161">
        <f t="shared" si="17"/>
        <v>0</v>
      </c>
      <c r="H69" s="144">
        <v>630</v>
      </c>
      <c r="I69" s="140">
        <v>315</v>
      </c>
      <c r="J69" s="140">
        <v>1260</v>
      </c>
    </row>
    <row r="70" spans="1:10" x14ac:dyDescent="0.2">
      <c r="A70" s="151" t="s">
        <v>63</v>
      </c>
      <c r="B70" s="145" t="s">
        <v>284</v>
      </c>
      <c r="C70" s="347">
        <f>Прайс!D129</f>
        <v>1890</v>
      </c>
      <c r="D70" s="146">
        <f t="shared" si="18"/>
        <v>0</v>
      </c>
      <c r="E70" s="603"/>
      <c r="F70" s="390">
        <f t="shared" si="19"/>
        <v>0</v>
      </c>
      <c r="G70" s="161">
        <f t="shared" si="17"/>
        <v>0</v>
      </c>
      <c r="H70" s="144">
        <v>640</v>
      </c>
      <c r="I70" s="140">
        <v>320</v>
      </c>
      <c r="J70" s="140">
        <v>1280</v>
      </c>
    </row>
    <row r="71" spans="1:10" x14ac:dyDescent="0.2">
      <c r="A71" s="151" t="s">
        <v>64</v>
      </c>
      <c r="B71" s="145" t="s">
        <v>285</v>
      </c>
      <c r="C71" s="347">
        <f>Прайс!D130</f>
        <v>1890</v>
      </c>
      <c r="D71" s="146">
        <f t="shared" si="18"/>
        <v>0</v>
      </c>
      <c r="E71" s="603"/>
      <c r="F71" s="390">
        <f t="shared" si="19"/>
        <v>0</v>
      </c>
      <c r="G71" s="161">
        <f t="shared" si="17"/>
        <v>0</v>
      </c>
      <c r="H71" s="144">
        <v>640</v>
      </c>
      <c r="I71" s="140">
        <v>320</v>
      </c>
      <c r="J71" s="140">
        <v>1280</v>
      </c>
    </row>
    <row r="72" spans="1:10" x14ac:dyDescent="0.2">
      <c r="A72" s="151" t="s">
        <v>65</v>
      </c>
      <c r="B72" s="145" t="s">
        <v>286</v>
      </c>
      <c r="C72" s="347">
        <f>Прайс!D131</f>
        <v>1890</v>
      </c>
      <c r="D72" s="146">
        <f t="shared" si="18"/>
        <v>0</v>
      </c>
      <c r="E72" s="603"/>
      <c r="F72" s="390">
        <f t="shared" si="19"/>
        <v>0</v>
      </c>
      <c r="G72" s="161">
        <f t="shared" si="17"/>
        <v>0</v>
      </c>
      <c r="H72" s="144">
        <v>650</v>
      </c>
      <c r="I72" s="140">
        <v>325</v>
      </c>
      <c r="J72" s="140">
        <v>1300</v>
      </c>
    </row>
    <row r="73" spans="1:10" ht="13.5" thickBot="1" x14ac:dyDescent="0.25">
      <c r="A73" s="154" t="s">
        <v>66</v>
      </c>
      <c r="B73" s="147" t="s">
        <v>287</v>
      </c>
      <c r="C73" s="347">
        <f>Прайс!D132</f>
        <v>1890</v>
      </c>
      <c r="D73" s="148">
        <f t="shared" si="18"/>
        <v>0</v>
      </c>
      <c r="E73" s="603"/>
      <c r="F73" s="605">
        <f t="shared" si="19"/>
        <v>0</v>
      </c>
      <c r="G73" s="161">
        <f t="shared" si="17"/>
        <v>0</v>
      </c>
      <c r="H73" s="144">
        <v>660</v>
      </c>
      <c r="I73" s="140">
        <v>330</v>
      </c>
      <c r="J73" s="140">
        <v>1320</v>
      </c>
    </row>
    <row r="74" spans="1:10" x14ac:dyDescent="0.2">
      <c r="A74" s="315" t="s">
        <v>660</v>
      </c>
      <c r="B74" s="316"/>
      <c r="C74" s="348"/>
      <c r="D74" s="316"/>
      <c r="E74" s="612"/>
      <c r="F74" s="317"/>
      <c r="G74" s="161">
        <f t="shared" si="17"/>
        <v>0</v>
      </c>
      <c r="H74" s="144">
        <v>670</v>
      </c>
      <c r="I74" s="140">
        <v>335</v>
      </c>
      <c r="J74" s="140">
        <v>1340</v>
      </c>
    </row>
    <row r="75" spans="1:10" ht="12.75" customHeight="1" x14ac:dyDescent="0.2">
      <c r="A75" s="151" t="s">
        <v>68</v>
      </c>
      <c r="B75" s="145" t="s">
        <v>289</v>
      </c>
      <c r="C75" s="231">
        <f>Прайс!D136</f>
        <v>290</v>
      </c>
      <c r="D75" s="146">
        <f t="shared" ref="D75:D83" si="20">IF(E75=0,0,IF(ROUND(C75-C75*$D$5,0)=C75,0,ROUND(C75-C75*$D$5,0)))</f>
        <v>0</v>
      </c>
      <c r="E75" s="603"/>
      <c r="F75" s="390">
        <f t="shared" ref="F75:F83" si="21">E75*D75</f>
        <v>0</v>
      </c>
      <c r="G75" s="161">
        <f t="shared" si="17"/>
        <v>0</v>
      </c>
      <c r="H75" s="144">
        <v>680</v>
      </c>
      <c r="I75" s="140">
        <v>340</v>
      </c>
      <c r="J75" s="140">
        <v>1360</v>
      </c>
    </row>
    <row r="76" spans="1:10" ht="12.75" customHeight="1" x14ac:dyDescent="0.2">
      <c r="A76" s="151" t="s">
        <v>69</v>
      </c>
      <c r="B76" s="145" t="s">
        <v>290</v>
      </c>
      <c r="C76" s="231">
        <f>Прайс!D137</f>
        <v>290</v>
      </c>
      <c r="D76" s="146">
        <f t="shared" si="20"/>
        <v>0</v>
      </c>
      <c r="E76" s="603"/>
      <c r="F76" s="390">
        <f t="shared" si="21"/>
        <v>0</v>
      </c>
      <c r="G76" s="161">
        <f t="shared" si="17"/>
        <v>0</v>
      </c>
      <c r="H76" s="144">
        <v>690</v>
      </c>
      <c r="I76" s="140">
        <v>345</v>
      </c>
      <c r="J76" s="140">
        <v>1380</v>
      </c>
    </row>
    <row r="77" spans="1:10" ht="12.75" customHeight="1" x14ac:dyDescent="0.2">
      <c r="A77" s="1211" t="s">
        <v>70</v>
      </c>
      <c r="B77" s="145" t="s">
        <v>291</v>
      </c>
      <c r="C77" s="231">
        <f>Прайс!D138</f>
        <v>290</v>
      </c>
      <c r="D77" s="146">
        <f t="shared" si="20"/>
        <v>0</v>
      </c>
      <c r="E77" s="603"/>
      <c r="F77" s="390">
        <f t="shared" si="21"/>
        <v>0</v>
      </c>
      <c r="G77" s="161">
        <f t="shared" si="17"/>
        <v>0</v>
      </c>
      <c r="H77" s="144">
        <v>700</v>
      </c>
      <c r="I77" s="140">
        <v>350</v>
      </c>
      <c r="J77" s="140">
        <v>1400</v>
      </c>
    </row>
    <row r="78" spans="1:10" ht="12.75" customHeight="1" x14ac:dyDescent="0.2">
      <c r="A78" s="1211" t="s">
        <v>71</v>
      </c>
      <c r="B78" s="145" t="s">
        <v>292</v>
      </c>
      <c r="C78" s="231">
        <f>Прайс!D139</f>
        <v>290</v>
      </c>
      <c r="D78" s="146">
        <f t="shared" si="20"/>
        <v>0</v>
      </c>
      <c r="E78" s="603"/>
      <c r="F78" s="390">
        <f t="shared" si="21"/>
        <v>0</v>
      </c>
      <c r="G78" s="161">
        <f t="shared" si="17"/>
        <v>0</v>
      </c>
      <c r="H78" s="144">
        <v>710</v>
      </c>
      <c r="I78" s="140">
        <v>355</v>
      </c>
      <c r="J78" s="140">
        <v>1420</v>
      </c>
    </row>
    <row r="79" spans="1:10" ht="12.75" customHeight="1" x14ac:dyDescent="0.2">
      <c r="A79" s="1211" t="s">
        <v>72</v>
      </c>
      <c r="B79" s="145" t="s">
        <v>293</v>
      </c>
      <c r="C79" s="231">
        <f>Прайс!D140</f>
        <v>290</v>
      </c>
      <c r="D79" s="146">
        <f t="shared" si="20"/>
        <v>0</v>
      </c>
      <c r="E79" s="603"/>
      <c r="F79" s="390">
        <f t="shared" si="21"/>
        <v>0</v>
      </c>
      <c r="G79" s="161">
        <f t="shared" si="17"/>
        <v>0</v>
      </c>
      <c r="H79" s="144">
        <v>720</v>
      </c>
      <c r="I79" s="140">
        <v>360</v>
      </c>
      <c r="J79" s="140">
        <v>1440</v>
      </c>
    </row>
    <row r="80" spans="1:10" ht="12.75" customHeight="1" x14ac:dyDescent="0.2">
      <c r="A80" s="1211" t="s">
        <v>73</v>
      </c>
      <c r="B80" s="145" t="s">
        <v>294</v>
      </c>
      <c r="C80" s="231">
        <f>Прайс!D141</f>
        <v>290</v>
      </c>
      <c r="D80" s="146">
        <f t="shared" si="20"/>
        <v>0</v>
      </c>
      <c r="E80" s="603"/>
      <c r="F80" s="390">
        <f t="shared" si="21"/>
        <v>0</v>
      </c>
      <c r="G80" s="161">
        <f t="shared" si="17"/>
        <v>0</v>
      </c>
      <c r="H80" s="144">
        <v>730</v>
      </c>
      <c r="I80" s="140">
        <v>365</v>
      </c>
      <c r="J80" s="140">
        <v>1460</v>
      </c>
    </row>
    <row r="81" spans="1:10" ht="12.75" customHeight="1" x14ac:dyDescent="0.2">
      <c r="A81" s="1211" t="s">
        <v>74</v>
      </c>
      <c r="B81" s="145" t="s">
        <v>295</v>
      </c>
      <c r="C81" s="231">
        <f>Прайс!D142</f>
        <v>290</v>
      </c>
      <c r="D81" s="146">
        <f t="shared" si="20"/>
        <v>0</v>
      </c>
      <c r="E81" s="603"/>
      <c r="F81" s="390">
        <f t="shared" si="21"/>
        <v>0</v>
      </c>
      <c r="G81" s="161">
        <f t="shared" si="17"/>
        <v>0</v>
      </c>
      <c r="H81" s="144">
        <v>740</v>
      </c>
      <c r="I81" s="140">
        <v>370</v>
      </c>
      <c r="J81" s="140">
        <v>1480</v>
      </c>
    </row>
    <row r="82" spans="1:10" ht="12.75" customHeight="1" x14ac:dyDescent="0.2">
      <c r="A82" s="1211" t="s">
        <v>75</v>
      </c>
      <c r="B82" s="145" t="s">
        <v>297</v>
      </c>
      <c r="C82" s="231">
        <f>Прайс!D143</f>
        <v>290</v>
      </c>
      <c r="D82" s="146">
        <f t="shared" si="20"/>
        <v>0</v>
      </c>
      <c r="E82" s="603"/>
      <c r="F82" s="390">
        <f t="shared" si="21"/>
        <v>0</v>
      </c>
      <c r="G82" s="161">
        <f t="shared" si="17"/>
        <v>0</v>
      </c>
      <c r="H82" s="144">
        <v>750</v>
      </c>
      <c r="I82" s="140">
        <v>375</v>
      </c>
      <c r="J82" s="140">
        <v>1500</v>
      </c>
    </row>
    <row r="83" spans="1:10" ht="12.75" customHeight="1" x14ac:dyDescent="0.2">
      <c r="A83" s="1212" t="s">
        <v>76</v>
      </c>
      <c r="B83" s="242" t="s">
        <v>296</v>
      </c>
      <c r="C83" s="286">
        <f>Прайс!D144</f>
        <v>290</v>
      </c>
      <c r="D83" s="283">
        <f t="shared" si="20"/>
        <v>0</v>
      </c>
      <c r="E83" s="603"/>
      <c r="F83" s="986">
        <f t="shared" si="21"/>
        <v>0</v>
      </c>
      <c r="G83" s="161">
        <f t="shared" si="17"/>
        <v>0</v>
      </c>
      <c r="H83" s="144">
        <v>760</v>
      </c>
      <c r="I83" s="140">
        <v>380</v>
      </c>
      <c r="J83" s="140">
        <v>1520</v>
      </c>
    </row>
    <row r="84" spans="1:10" ht="13.5" customHeight="1" thickBot="1" x14ac:dyDescent="0.25">
      <c r="A84" s="1211" t="s">
        <v>428</v>
      </c>
      <c r="B84" s="145" t="s">
        <v>429</v>
      </c>
      <c r="C84" s="231">
        <f>Прайс!D145</f>
        <v>590</v>
      </c>
      <c r="D84" s="146">
        <f>IF(E84=0,0,IF(ROUND(C84-C84*$D$5,0)=C84,0,ROUND(C84-C84*$D$5,0)))</f>
        <v>0</v>
      </c>
      <c r="E84" s="603"/>
      <c r="F84" s="390">
        <f>E84*D84</f>
        <v>0</v>
      </c>
      <c r="G84" s="161">
        <f t="shared" si="17"/>
        <v>0</v>
      </c>
      <c r="H84" s="144">
        <v>770</v>
      </c>
      <c r="I84" s="140">
        <v>385</v>
      </c>
      <c r="J84" s="140">
        <v>1540</v>
      </c>
    </row>
    <row r="85" spans="1:10" ht="13.5" customHeight="1" thickBot="1" x14ac:dyDescent="0.25">
      <c r="A85" s="324" t="s">
        <v>661</v>
      </c>
      <c r="B85" s="325"/>
      <c r="C85" s="350"/>
      <c r="D85" s="325"/>
      <c r="E85" s="612"/>
      <c r="F85" s="326"/>
      <c r="G85" s="161">
        <f t="shared" si="17"/>
        <v>0</v>
      </c>
      <c r="H85" s="144">
        <v>780</v>
      </c>
      <c r="I85" s="140">
        <v>390</v>
      </c>
      <c r="J85" s="140">
        <v>1560</v>
      </c>
    </row>
    <row r="86" spans="1:10" ht="12.75" customHeight="1" x14ac:dyDescent="0.2">
      <c r="A86" s="151" t="s">
        <v>77</v>
      </c>
      <c r="B86" s="145" t="s">
        <v>298</v>
      </c>
      <c r="C86" s="231">
        <f>Прайс!D148</f>
        <v>290</v>
      </c>
      <c r="D86" s="146">
        <f t="shared" ref="D86:D89" si="22">IF(E86=0,0,IF(ROUND(C86-C86*$D$5,0)=C86,0,ROUND(C86-C86*$D$5,0)))</f>
        <v>0</v>
      </c>
      <c r="E86" s="603"/>
      <c r="F86" s="390">
        <f t="shared" ref="F86:F89" si="23">E86*D86</f>
        <v>0</v>
      </c>
      <c r="G86" s="161">
        <f t="shared" si="17"/>
        <v>0</v>
      </c>
      <c r="H86" s="144">
        <v>790</v>
      </c>
      <c r="I86" s="140">
        <v>395</v>
      </c>
      <c r="J86" s="140">
        <v>1580</v>
      </c>
    </row>
    <row r="87" spans="1:10" ht="12.75" customHeight="1" x14ac:dyDescent="0.2">
      <c r="A87" s="151" t="s">
        <v>78</v>
      </c>
      <c r="B87" s="145" t="s">
        <v>299</v>
      </c>
      <c r="C87" s="231">
        <f>Прайс!D149</f>
        <v>290</v>
      </c>
      <c r="D87" s="146">
        <f t="shared" si="22"/>
        <v>0</v>
      </c>
      <c r="E87" s="603"/>
      <c r="F87" s="390">
        <f t="shared" si="23"/>
        <v>0</v>
      </c>
      <c r="G87" s="161">
        <f t="shared" si="17"/>
        <v>0</v>
      </c>
      <c r="H87" s="144">
        <v>800</v>
      </c>
      <c r="I87" s="140">
        <v>400</v>
      </c>
      <c r="J87" s="140">
        <v>1600</v>
      </c>
    </row>
    <row r="88" spans="1:10" ht="12.75" customHeight="1" x14ac:dyDescent="0.2">
      <c r="A88" s="151" t="s">
        <v>79</v>
      </c>
      <c r="B88" s="145" t="s">
        <v>300</v>
      </c>
      <c r="C88" s="231">
        <f>Прайс!D150</f>
        <v>290</v>
      </c>
      <c r="D88" s="146">
        <f t="shared" si="22"/>
        <v>0</v>
      </c>
      <c r="E88" s="603"/>
      <c r="F88" s="390">
        <f t="shared" si="23"/>
        <v>0</v>
      </c>
      <c r="G88" s="161">
        <f t="shared" si="17"/>
        <v>0</v>
      </c>
      <c r="H88" s="144">
        <v>810</v>
      </c>
      <c r="I88" s="140">
        <v>405</v>
      </c>
      <c r="J88" s="140">
        <v>1620</v>
      </c>
    </row>
    <row r="89" spans="1:10" ht="12.75" customHeight="1" thickBot="1" x14ac:dyDescent="0.25">
      <c r="A89" s="151" t="s">
        <v>80</v>
      </c>
      <c r="B89" s="145" t="s">
        <v>301</v>
      </c>
      <c r="C89" s="231">
        <f>Прайс!D151</f>
        <v>290</v>
      </c>
      <c r="D89" s="146">
        <f t="shared" si="22"/>
        <v>0</v>
      </c>
      <c r="E89" s="603"/>
      <c r="F89" s="390">
        <f t="shared" si="23"/>
        <v>0</v>
      </c>
      <c r="G89" s="161">
        <f t="shared" si="17"/>
        <v>0</v>
      </c>
      <c r="H89" s="144">
        <v>820</v>
      </c>
      <c r="I89" s="140">
        <v>410</v>
      </c>
      <c r="J89" s="140">
        <v>1640</v>
      </c>
    </row>
    <row r="90" spans="1:10" ht="12.75" customHeight="1" x14ac:dyDescent="0.2">
      <c r="A90" s="315" t="s">
        <v>662</v>
      </c>
      <c r="B90" s="316"/>
      <c r="C90" s="348"/>
      <c r="D90" s="316"/>
      <c r="E90" s="612"/>
      <c r="F90" s="317"/>
      <c r="G90" s="161">
        <f t="shared" si="17"/>
        <v>0</v>
      </c>
      <c r="H90" s="144">
        <v>830</v>
      </c>
      <c r="I90" s="140">
        <v>415</v>
      </c>
      <c r="J90" s="140">
        <v>1660</v>
      </c>
    </row>
    <row r="91" spans="1:10" ht="13.5" thickBot="1" x14ac:dyDescent="0.25">
      <c r="A91" s="154" t="s">
        <v>663</v>
      </c>
      <c r="B91" s="147" t="s">
        <v>339</v>
      </c>
      <c r="C91" s="232">
        <f>Прайс!D159</f>
        <v>250</v>
      </c>
      <c r="D91" s="148">
        <f>IF(E91=0,0,IF(ROUND(C91-C91*$D$5,0)=C91,0,ROUND(C91-C91*$D$5,0)))</f>
        <v>0</v>
      </c>
      <c r="E91" s="603"/>
      <c r="F91" s="605">
        <f>E91*D91</f>
        <v>0</v>
      </c>
      <c r="G91" s="161">
        <f t="shared" si="17"/>
        <v>0</v>
      </c>
      <c r="H91" s="144">
        <v>840</v>
      </c>
      <c r="I91" s="140">
        <v>420</v>
      </c>
      <c r="J91" s="140">
        <v>1680</v>
      </c>
    </row>
    <row r="92" spans="1:10" ht="13.5" thickBot="1" x14ac:dyDescent="0.25">
      <c r="A92" s="321" t="s">
        <v>430</v>
      </c>
      <c r="B92" s="322"/>
      <c r="C92" s="351"/>
      <c r="D92" s="322"/>
      <c r="E92" s="612"/>
      <c r="F92" s="323"/>
      <c r="G92" s="161">
        <f t="shared" si="17"/>
        <v>0</v>
      </c>
      <c r="H92" s="144">
        <v>850</v>
      </c>
      <c r="I92" s="140">
        <v>425</v>
      </c>
      <c r="J92" s="140">
        <v>1700</v>
      </c>
    </row>
    <row r="93" spans="1:10" x14ac:dyDescent="0.2">
      <c r="A93" s="151" t="s">
        <v>881</v>
      </c>
      <c r="B93" s="145" t="s">
        <v>882</v>
      </c>
      <c r="C93" s="347">
        <f>Прайс!D154</f>
        <v>290</v>
      </c>
      <c r="D93" s="146">
        <f t="shared" ref="D93" si="24">IF(E93=0,0,IF(ROUND(C93-C93*$D$5,0)=C93,0,ROUND(C93-C93*$D$5,0)))</f>
        <v>0</v>
      </c>
      <c r="E93" s="603"/>
      <c r="F93" s="390">
        <f t="shared" ref="F93" si="25">E93*D93</f>
        <v>0</v>
      </c>
      <c r="G93" s="161">
        <f t="shared" si="17"/>
        <v>0</v>
      </c>
      <c r="H93" s="144">
        <v>860</v>
      </c>
      <c r="I93" s="140">
        <v>430</v>
      </c>
      <c r="J93" s="140">
        <v>1720</v>
      </c>
    </row>
    <row r="94" spans="1:10" x14ac:dyDescent="0.2">
      <c r="A94" s="151" t="s">
        <v>431</v>
      </c>
      <c r="B94" s="145" t="s">
        <v>437</v>
      </c>
      <c r="C94" s="347">
        <f>Прайс!D154</f>
        <v>290</v>
      </c>
      <c r="D94" s="146">
        <f t="shared" ref="D94:D97" si="26">IF(E94=0,0,IF(ROUND(C94-C94*$D$5,0)=C94,0,ROUND(C94-C94*$D$5,0)))</f>
        <v>0</v>
      </c>
      <c r="E94" s="603"/>
      <c r="F94" s="390">
        <f t="shared" ref="F94:F97" si="27">E94*D94</f>
        <v>0</v>
      </c>
      <c r="G94" s="161">
        <f t="shared" si="17"/>
        <v>0</v>
      </c>
      <c r="H94" s="144">
        <v>870</v>
      </c>
      <c r="I94" s="140">
        <v>435</v>
      </c>
      <c r="J94" s="140">
        <v>1740</v>
      </c>
    </row>
    <row r="95" spans="1:10" x14ac:dyDescent="0.2">
      <c r="A95" s="151" t="s">
        <v>432</v>
      </c>
      <c r="B95" s="145" t="s">
        <v>438</v>
      </c>
      <c r="C95" s="347">
        <f>Прайс!D155</f>
        <v>290</v>
      </c>
      <c r="D95" s="146">
        <f t="shared" si="26"/>
        <v>0</v>
      </c>
      <c r="E95" s="603"/>
      <c r="F95" s="390">
        <f t="shared" si="27"/>
        <v>0</v>
      </c>
      <c r="G95" s="161">
        <f t="shared" si="17"/>
        <v>0</v>
      </c>
      <c r="H95" s="144">
        <v>880</v>
      </c>
      <c r="I95" s="140">
        <v>440</v>
      </c>
      <c r="J95" s="140">
        <v>1760</v>
      </c>
    </row>
    <row r="96" spans="1:10" x14ac:dyDescent="0.2">
      <c r="A96" s="151" t="s">
        <v>433</v>
      </c>
      <c r="B96" s="145" t="s">
        <v>435</v>
      </c>
      <c r="C96" s="347">
        <f>Прайс!D156</f>
        <v>290</v>
      </c>
      <c r="D96" s="146">
        <f t="shared" si="26"/>
        <v>0</v>
      </c>
      <c r="E96" s="603"/>
      <c r="F96" s="390">
        <f t="shared" si="27"/>
        <v>0</v>
      </c>
      <c r="G96" s="161">
        <f t="shared" si="17"/>
        <v>0</v>
      </c>
      <c r="H96" s="144">
        <v>890</v>
      </c>
      <c r="I96" s="140">
        <v>445</v>
      </c>
      <c r="J96" s="140">
        <v>1780</v>
      </c>
    </row>
    <row r="97" spans="1:10" ht="13.5" thickBot="1" x14ac:dyDescent="0.25">
      <c r="A97" s="154" t="s">
        <v>434</v>
      </c>
      <c r="B97" s="147" t="s">
        <v>436</v>
      </c>
      <c r="C97" s="347">
        <f>Прайс!D157</f>
        <v>290</v>
      </c>
      <c r="D97" s="148">
        <f t="shared" si="26"/>
        <v>0</v>
      </c>
      <c r="E97" s="603"/>
      <c r="F97" s="605">
        <f t="shared" si="27"/>
        <v>0</v>
      </c>
      <c r="G97" s="161">
        <f t="shared" si="17"/>
        <v>0</v>
      </c>
      <c r="H97" s="144">
        <v>900</v>
      </c>
      <c r="I97" s="140">
        <v>450</v>
      </c>
      <c r="J97" s="140">
        <v>1800</v>
      </c>
    </row>
    <row r="98" spans="1:10" ht="13.5" thickBot="1" x14ac:dyDescent="0.25">
      <c r="A98" s="550" t="s">
        <v>305</v>
      </c>
      <c r="B98" s="574"/>
      <c r="C98" s="847"/>
      <c r="D98" s="574"/>
      <c r="E98" s="992"/>
      <c r="F98" s="551"/>
      <c r="G98" s="161">
        <f t="shared" si="17"/>
        <v>0</v>
      </c>
      <c r="H98" s="144">
        <v>910</v>
      </c>
      <c r="I98" s="140">
        <v>455</v>
      </c>
      <c r="J98" s="140">
        <v>1820</v>
      </c>
    </row>
    <row r="99" spans="1:10" x14ac:dyDescent="0.2">
      <c r="A99" s="333">
        <v>2023</v>
      </c>
      <c r="B99" s="142" t="s">
        <v>340</v>
      </c>
      <c r="C99" s="285">
        <f>Прайс!D160</f>
        <v>121.00000000000001</v>
      </c>
      <c r="D99" s="155">
        <f t="shared" ref="D99:D108" si="28">IF(E99=0,0,IF(ROUND(C99-C99*$D$5,0)=C99,0,ROUND(C99-C99*$D$5,0)))</f>
        <v>0</v>
      </c>
      <c r="E99" s="602"/>
      <c r="F99" s="607">
        <f t="shared" ref="F99:F108" si="29">E99*D99</f>
        <v>0</v>
      </c>
      <c r="G99" s="161">
        <f t="shared" si="17"/>
        <v>0</v>
      </c>
      <c r="H99" s="144">
        <v>920</v>
      </c>
      <c r="I99" s="140">
        <v>460</v>
      </c>
      <c r="J99" s="140">
        <v>1840</v>
      </c>
    </row>
    <row r="100" spans="1:10" x14ac:dyDescent="0.2">
      <c r="A100" s="151">
        <v>2024</v>
      </c>
      <c r="B100" s="145" t="s">
        <v>341</v>
      </c>
      <c r="C100" s="231">
        <f>Прайс!D161</f>
        <v>110.00000000000001</v>
      </c>
      <c r="D100" s="156">
        <f t="shared" si="28"/>
        <v>0</v>
      </c>
      <c r="E100" s="603"/>
      <c r="F100" s="390">
        <f t="shared" si="29"/>
        <v>0</v>
      </c>
      <c r="G100" s="161">
        <f t="shared" si="17"/>
        <v>0</v>
      </c>
      <c r="H100" s="144">
        <v>930</v>
      </c>
      <c r="I100" s="140">
        <v>465</v>
      </c>
      <c r="J100" s="140">
        <v>1860</v>
      </c>
    </row>
    <row r="101" spans="1:10" x14ac:dyDescent="0.2">
      <c r="A101" s="151">
        <v>2025</v>
      </c>
      <c r="B101" s="145" t="s">
        <v>342</v>
      </c>
      <c r="C101" s="231">
        <f>Прайс!D162</f>
        <v>110</v>
      </c>
      <c r="D101" s="156">
        <f t="shared" si="28"/>
        <v>0</v>
      </c>
      <c r="E101" s="603"/>
      <c r="F101" s="390">
        <f>E101*D101</f>
        <v>0</v>
      </c>
      <c r="G101" s="161">
        <f t="shared" si="17"/>
        <v>0</v>
      </c>
      <c r="H101" s="144">
        <v>940</v>
      </c>
      <c r="I101" s="140">
        <v>470</v>
      </c>
      <c r="J101" s="140">
        <v>1880</v>
      </c>
    </row>
    <row r="102" spans="1:10" ht="13.5" thickBot="1" x14ac:dyDescent="0.25">
      <c r="A102" s="154">
        <v>130</v>
      </c>
      <c r="B102" s="147" t="s">
        <v>318</v>
      </c>
      <c r="C102" s="232">
        <f>Прайс!D163</f>
        <v>490</v>
      </c>
      <c r="D102" s="157">
        <f t="shared" si="28"/>
        <v>0</v>
      </c>
      <c r="E102" s="604"/>
      <c r="F102" s="605">
        <f>E102*D102</f>
        <v>0</v>
      </c>
      <c r="G102" s="161">
        <f t="shared" si="17"/>
        <v>0</v>
      </c>
      <c r="H102" s="144">
        <v>950</v>
      </c>
      <c r="I102" s="140">
        <v>475</v>
      </c>
      <c r="J102" s="140">
        <v>1900</v>
      </c>
    </row>
    <row r="103" spans="1:10" ht="13.5" thickBot="1" x14ac:dyDescent="0.25">
      <c r="A103" s="544" t="s">
        <v>635</v>
      </c>
      <c r="B103" s="545" t="s">
        <v>319</v>
      </c>
      <c r="C103" s="546">
        <f>Прайс!D164</f>
        <v>60</v>
      </c>
      <c r="D103" s="158">
        <f t="shared" si="28"/>
        <v>0</v>
      </c>
      <c r="E103" s="999"/>
      <c r="F103" s="988">
        <f t="shared" ref="F103" si="30">E103*D103</f>
        <v>0</v>
      </c>
      <c r="G103" s="161">
        <f t="shared" si="17"/>
        <v>0</v>
      </c>
      <c r="H103" s="144">
        <v>960</v>
      </c>
      <c r="I103" s="140">
        <v>480</v>
      </c>
      <c r="J103" s="140">
        <v>1920</v>
      </c>
    </row>
    <row r="104" spans="1:10" x14ac:dyDescent="0.2">
      <c r="A104" s="149" t="s">
        <v>639</v>
      </c>
      <c r="B104" s="150" t="s">
        <v>636</v>
      </c>
      <c r="C104" s="347">
        <f>Прайс!D165</f>
        <v>638</v>
      </c>
      <c r="D104" s="312">
        <f t="shared" si="28"/>
        <v>0</v>
      </c>
      <c r="E104" s="994"/>
      <c r="F104" s="987">
        <f>E104*D104</f>
        <v>0</v>
      </c>
      <c r="G104" s="161">
        <f t="shared" si="17"/>
        <v>0</v>
      </c>
      <c r="H104" s="144">
        <v>970</v>
      </c>
      <c r="I104" s="140">
        <v>485</v>
      </c>
      <c r="J104" s="140">
        <v>1940</v>
      </c>
    </row>
    <row r="105" spans="1:10" ht="13.5" thickBot="1" x14ac:dyDescent="0.25">
      <c r="A105" s="154" t="s">
        <v>641</v>
      </c>
      <c r="B105" s="147" t="s">
        <v>637</v>
      </c>
      <c r="C105" s="232">
        <f>Прайс!D166</f>
        <v>451.00000000000006</v>
      </c>
      <c r="D105" s="148">
        <f t="shared" si="28"/>
        <v>0</v>
      </c>
      <c r="E105" s="604"/>
      <c r="F105" s="605">
        <f>E105*D105</f>
        <v>0</v>
      </c>
      <c r="G105" s="161">
        <f t="shared" si="17"/>
        <v>0</v>
      </c>
      <c r="H105" s="144">
        <v>980</v>
      </c>
      <c r="I105" s="140">
        <v>490</v>
      </c>
      <c r="J105" s="140">
        <v>1960</v>
      </c>
    </row>
    <row r="106" spans="1:10" hidden="1" x14ac:dyDescent="0.2">
      <c r="A106" s="1312" t="s">
        <v>640</v>
      </c>
      <c r="B106" s="1313" t="s">
        <v>638</v>
      </c>
      <c r="C106" s="1047">
        <f>Прайс!D167</f>
        <v>517</v>
      </c>
      <c r="D106" s="1314">
        <f t="shared" si="28"/>
        <v>0</v>
      </c>
      <c r="E106" s="994"/>
      <c r="F106" s="1315">
        <f t="shared" si="29"/>
        <v>0</v>
      </c>
      <c r="G106" s="161">
        <f t="shared" si="17"/>
        <v>0</v>
      </c>
      <c r="H106" s="144">
        <v>990</v>
      </c>
      <c r="I106" s="140">
        <v>495</v>
      </c>
      <c r="J106" s="140">
        <v>1980</v>
      </c>
    </row>
    <row r="107" spans="1:10" ht="12.75" hidden="1" customHeight="1" x14ac:dyDescent="0.2">
      <c r="A107" s="333" t="s">
        <v>414</v>
      </c>
      <c r="B107" s="142" t="s">
        <v>415</v>
      </c>
      <c r="C107" s="285">
        <f>Прайс!D168</f>
        <v>1188</v>
      </c>
      <c r="D107" s="143">
        <f t="shared" si="28"/>
        <v>0</v>
      </c>
      <c r="E107" s="602"/>
      <c r="F107" s="607">
        <f>E107*D107</f>
        <v>0</v>
      </c>
      <c r="G107" s="161">
        <f t="shared" si="17"/>
        <v>0</v>
      </c>
      <c r="H107" s="144">
        <v>1000</v>
      </c>
      <c r="I107" s="140">
        <v>500</v>
      </c>
      <c r="J107" s="140">
        <v>2000</v>
      </c>
    </row>
    <row r="108" spans="1:10" ht="12.75" hidden="1" customHeight="1" x14ac:dyDescent="0.2">
      <c r="A108" s="154">
        <v>2070</v>
      </c>
      <c r="B108" s="147" t="s">
        <v>320</v>
      </c>
      <c r="C108" s="232">
        <f>Прайс!D169</f>
        <v>726.00000000000011</v>
      </c>
      <c r="D108" s="148">
        <f t="shared" si="28"/>
        <v>0</v>
      </c>
      <c r="E108" s="604"/>
      <c r="F108" s="605">
        <f t="shared" si="29"/>
        <v>0</v>
      </c>
      <c r="G108" s="161">
        <f t="shared" si="17"/>
        <v>0</v>
      </c>
      <c r="H108" s="144">
        <v>1010</v>
      </c>
      <c r="I108" s="140">
        <v>505</v>
      </c>
      <c r="J108" s="140">
        <v>2020</v>
      </c>
    </row>
    <row r="109" spans="1:10" x14ac:dyDescent="0.2">
      <c r="A109" s="1671"/>
      <c r="B109" s="1671"/>
      <c r="C109" s="352"/>
      <c r="H109" s="144">
        <v>1020</v>
      </c>
      <c r="I109" s="140">
        <v>510</v>
      </c>
      <c r="J109" s="140">
        <v>2040</v>
      </c>
    </row>
    <row r="110" spans="1:10" x14ac:dyDescent="0.2">
      <c r="C110" s="352"/>
      <c r="H110" s="144">
        <v>1030</v>
      </c>
      <c r="I110" s="140">
        <v>515</v>
      </c>
      <c r="J110" s="140">
        <v>2060</v>
      </c>
    </row>
    <row r="111" spans="1:10" x14ac:dyDescent="0.2">
      <c r="C111" s="352"/>
      <c r="H111" s="144">
        <v>1040</v>
      </c>
      <c r="I111" s="140">
        <v>520</v>
      </c>
      <c r="J111" s="140">
        <v>2080</v>
      </c>
    </row>
    <row r="112" spans="1:10" x14ac:dyDescent="0.2">
      <c r="C112" s="352"/>
      <c r="H112" s="144">
        <v>1050</v>
      </c>
      <c r="I112" s="140">
        <v>525</v>
      </c>
      <c r="J112" s="140">
        <v>2100</v>
      </c>
    </row>
    <row r="113" spans="3:10" x14ac:dyDescent="0.2">
      <c r="C113" s="352"/>
      <c r="H113" s="144">
        <v>1060</v>
      </c>
      <c r="I113" s="140">
        <v>530</v>
      </c>
      <c r="J113" s="140">
        <v>2120</v>
      </c>
    </row>
    <row r="114" spans="3:10" x14ac:dyDescent="0.2">
      <c r="C114" s="352"/>
      <c r="H114" s="144">
        <v>1070</v>
      </c>
      <c r="I114" s="140">
        <v>535</v>
      </c>
      <c r="J114" s="140">
        <v>2140</v>
      </c>
    </row>
    <row r="115" spans="3:10" x14ac:dyDescent="0.2">
      <c r="C115" s="352"/>
      <c r="H115" s="144">
        <v>1080</v>
      </c>
      <c r="I115" s="140">
        <v>540</v>
      </c>
      <c r="J115" s="140">
        <v>2160</v>
      </c>
    </row>
    <row r="116" spans="3:10" x14ac:dyDescent="0.2">
      <c r="C116" s="352"/>
      <c r="H116" s="144">
        <v>1090</v>
      </c>
      <c r="I116" s="140">
        <v>545</v>
      </c>
      <c r="J116" s="140">
        <v>2180</v>
      </c>
    </row>
    <row r="117" spans="3:10" x14ac:dyDescent="0.2">
      <c r="C117" s="352"/>
      <c r="H117" s="144">
        <v>1100</v>
      </c>
      <c r="I117" s="140">
        <v>550</v>
      </c>
      <c r="J117" s="140">
        <v>2200</v>
      </c>
    </row>
    <row r="118" spans="3:10" x14ac:dyDescent="0.2">
      <c r="C118" s="352"/>
      <c r="H118" s="144">
        <v>1110</v>
      </c>
      <c r="I118" s="140">
        <v>555</v>
      </c>
      <c r="J118" s="140">
        <v>2220</v>
      </c>
    </row>
    <row r="119" spans="3:10" x14ac:dyDescent="0.2">
      <c r="C119" s="352"/>
      <c r="H119" s="144">
        <v>1120</v>
      </c>
      <c r="I119" s="140">
        <v>560</v>
      </c>
      <c r="J119" s="140">
        <v>2240</v>
      </c>
    </row>
    <row r="120" spans="3:10" hidden="1" x14ac:dyDescent="0.2">
      <c r="C120" s="352"/>
      <c r="H120" s="144">
        <v>1130</v>
      </c>
      <c r="I120" s="140">
        <v>565</v>
      </c>
      <c r="J120" s="140">
        <v>2260</v>
      </c>
    </row>
    <row r="121" spans="3:10" x14ac:dyDescent="0.2">
      <c r="C121" s="352"/>
      <c r="H121" s="144">
        <v>1140</v>
      </c>
      <c r="I121" s="140">
        <v>570</v>
      </c>
      <c r="J121" s="140">
        <v>2280</v>
      </c>
    </row>
    <row r="122" spans="3:10" x14ac:dyDescent="0.2">
      <c r="C122" s="352"/>
      <c r="H122" s="144">
        <v>1150</v>
      </c>
      <c r="I122" s="140">
        <v>575</v>
      </c>
      <c r="J122" s="140">
        <v>2300</v>
      </c>
    </row>
    <row r="123" spans="3:10" x14ac:dyDescent="0.2">
      <c r="C123" s="352"/>
      <c r="H123" s="144">
        <v>1160</v>
      </c>
      <c r="I123" s="140">
        <v>580</v>
      </c>
      <c r="J123" s="140">
        <v>2320</v>
      </c>
    </row>
    <row r="124" spans="3:10" x14ac:dyDescent="0.2">
      <c r="C124" s="352"/>
      <c r="H124" s="144">
        <v>1170</v>
      </c>
      <c r="I124" s="140">
        <v>585</v>
      </c>
      <c r="J124" s="140">
        <v>2340</v>
      </c>
    </row>
    <row r="125" spans="3:10" hidden="1" x14ac:dyDescent="0.2">
      <c r="C125" s="352"/>
      <c r="H125" s="144">
        <v>1180</v>
      </c>
      <c r="I125" s="140">
        <v>590</v>
      </c>
      <c r="J125" s="140">
        <v>2360</v>
      </c>
    </row>
    <row r="126" spans="3:10" hidden="1" x14ac:dyDescent="0.2">
      <c r="C126" s="352"/>
      <c r="H126" s="144">
        <v>1190</v>
      </c>
      <c r="I126" s="140">
        <v>595</v>
      </c>
      <c r="J126" s="140">
        <v>2380</v>
      </c>
    </row>
    <row r="127" spans="3:10" hidden="1" x14ac:dyDescent="0.2">
      <c r="C127" s="352"/>
      <c r="H127" s="144">
        <v>1200</v>
      </c>
      <c r="I127" s="140">
        <v>600</v>
      </c>
      <c r="J127" s="140">
        <v>2400</v>
      </c>
    </row>
    <row r="128" spans="3:10" hidden="1" x14ac:dyDescent="0.2">
      <c r="C128" s="352"/>
      <c r="H128" s="144">
        <v>1210</v>
      </c>
      <c r="I128" s="140">
        <v>605</v>
      </c>
      <c r="J128" s="140">
        <v>2420</v>
      </c>
    </row>
    <row r="129" spans="3:10" hidden="1" x14ac:dyDescent="0.2">
      <c r="C129" s="352"/>
      <c r="H129" s="144">
        <v>1220</v>
      </c>
      <c r="I129" s="140">
        <v>610</v>
      </c>
      <c r="J129" s="140">
        <v>2440</v>
      </c>
    </row>
    <row r="130" spans="3:10" hidden="1" x14ac:dyDescent="0.2">
      <c r="C130" s="352"/>
      <c r="H130" s="144">
        <v>1230</v>
      </c>
      <c r="I130" s="140">
        <v>615</v>
      </c>
      <c r="J130" s="140">
        <v>2460</v>
      </c>
    </row>
    <row r="131" spans="3:10" x14ac:dyDescent="0.2">
      <c r="C131" s="352"/>
      <c r="H131" s="144">
        <v>1240</v>
      </c>
      <c r="I131" s="140">
        <v>620</v>
      </c>
      <c r="J131" s="140">
        <v>2480</v>
      </c>
    </row>
    <row r="132" spans="3:10" x14ac:dyDescent="0.2">
      <c r="C132" s="352"/>
      <c r="H132" s="144">
        <v>1250</v>
      </c>
      <c r="I132" s="140">
        <v>625</v>
      </c>
      <c r="J132" s="140">
        <v>2500</v>
      </c>
    </row>
    <row r="133" spans="3:10" x14ac:dyDescent="0.2">
      <c r="C133" s="352"/>
      <c r="H133" s="144">
        <v>1260</v>
      </c>
      <c r="I133" s="140">
        <v>630</v>
      </c>
      <c r="J133" s="140">
        <v>2520</v>
      </c>
    </row>
    <row r="134" spans="3:10" x14ac:dyDescent="0.2">
      <c r="C134" s="352"/>
      <c r="H134" s="144">
        <v>1270</v>
      </c>
      <c r="I134" s="140">
        <v>635</v>
      </c>
      <c r="J134" s="140">
        <v>2540</v>
      </c>
    </row>
    <row r="135" spans="3:10" hidden="1" x14ac:dyDescent="0.2">
      <c r="C135" s="352"/>
      <c r="H135" s="144">
        <v>1280</v>
      </c>
      <c r="I135" s="140">
        <v>640</v>
      </c>
      <c r="J135" s="140">
        <v>2560</v>
      </c>
    </row>
    <row r="136" spans="3:10" hidden="1" x14ac:dyDescent="0.2">
      <c r="C136" s="352"/>
      <c r="H136" s="144">
        <v>1290</v>
      </c>
      <c r="I136" s="140">
        <v>645</v>
      </c>
      <c r="J136" s="140">
        <v>2580</v>
      </c>
    </row>
    <row r="137" spans="3:10" hidden="1" x14ac:dyDescent="0.2">
      <c r="C137" s="352"/>
      <c r="H137" s="144">
        <v>1300</v>
      </c>
      <c r="I137" s="140">
        <v>650</v>
      </c>
      <c r="J137" s="140">
        <v>2600</v>
      </c>
    </row>
    <row r="138" spans="3:10" x14ac:dyDescent="0.2">
      <c r="C138" s="352"/>
      <c r="H138" s="144">
        <v>1310</v>
      </c>
      <c r="I138" s="140">
        <v>655</v>
      </c>
      <c r="J138" s="140">
        <v>2620</v>
      </c>
    </row>
    <row r="139" spans="3:10" x14ac:dyDescent="0.2">
      <c r="C139" s="352"/>
      <c r="H139" s="144">
        <v>1310</v>
      </c>
      <c r="I139" s="140">
        <v>655</v>
      </c>
      <c r="J139" s="140">
        <v>2620</v>
      </c>
    </row>
    <row r="140" spans="3:10" x14ac:dyDescent="0.2">
      <c r="C140" s="352"/>
      <c r="H140" s="144">
        <v>1310</v>
      </c>
      <c r="I140" s="140">
        <v>655</v>
      </c>
      <c r="J140" s="140">
        <v>2620</v>
      </c>
    </row>
    <row r="141" spans="3:10" x14ac:dyDescent="0.2">
      <c r="C141" s="352"/>
      <c r="H141" s="144">
        <v>1310</v>
      </c>
      <c r="I141" s="140">
        <v>655</v>
      </c>
      <c r="J141" s="140">
        <v>2620</v>
      </c>
    </row>
    <row r="142" spans="3:10" hidden="1" x14ac:dyDescent="0.2">
      <c r="C142" s="352"/>
      <c r="H142" s="144">
        <v>1310</v>
      </c>
      <c r="I142" s="140">
        <v>655</v>
      </c>
      <c r="J142" s="140">
        <v>2620</v>
      </c>
    </row>
    <row r="143" spans="3:10" x14ac:dyDescent="0.2">
      <c r="C143" s="352"/>
      <c r="H143" s="144">
        <v>1310</v>
      </c>
      <c r="I143" s="140">
        <v>655</v>
      </c>
      <c r="J143" s="140">
        <v>2620</v>
      </c>
    </row>
    <row r="144" spans="3:10" hidden="1" x14ac:dyDescent="0.2">
      <c r="C144" s="352"/>
      <c r="H144" s="144">
        <v>1310</v>
      </c>
      <c r="I144" s="140">
        <v>655</v>
      </c>
      <c r="J144" s="140">
        <v>2620</v>
      </c>
    </row>
    <row r="145" spans="3:10" x14ac:dyDescent="0.2">
      <c r="C145" s="352"/>
      <c r="H145" s="144">
        <v>1310</v>
      </c>
      <c r="I145" s="140">
        <v>655</v>
      </c>
      <c r="J145" s="140">
        <v>2620</v>
      </c>
    </row>
    <row r="146" spans="3:10" x14ac:dyDescent="0.2">
      <c r="C146" s="352"/>
      <c r="H146" s="144">
        <v>1310</v>
      </c>
      <c r="I146" s="140">
        <v>655</v>
      </c>
      <c r="J146" s="140">
        <v>2620</v>
      </c>
    </row>
    <row r="147" spans="3:10" x14ac:dyDescent="0.2">
      <c r="C147" s="352"/>
      <c r="H147" s="144">
        <v>1310</v>
      </c>
      <c r="I147" s="140">
        <v>655</v>
      </c>
      <c r="J147" s="140">
        <v>2620</v>
      </c>
    </row>
    <row r="148" spans="3:10" x14ac:dyDescent="0.2">
      <c r="C148" s="352"/>
      <c r="H148" s="144">
        <v>1310</v>
      </c>
      <c r="I148" s="140">
        <v>655</v>
      </c>
      <c r="J148" s="140">
        <v>2620</v>
      </c>
    </row>
    <row r="149" spans="3:10" x14ac:dyDescent="0.2">
      <c r="C149" s="352"/>
      <c r="H149" s="144">
        <v>1310</v>
      </c>
      <c r="I149" s="140">
        <v>655</v>
      </c>
      <c r="J149" s="140">
        <v>2620</v>
      </c>
    </row>
    <row r="150" spans="3:10" x14ac:dyDescent="0.2">
      <c r="C150" s="352"/>
      <c r="H150" s="144">
        <v>1310</v>
      </c>
      <c r="I150" s="140">
        <v>655</v>
      </c>
      <c r="J150" s="140">
        <v>2620</v>
      </c>
    </row>
    <row r="151" spans="3:10" x14ac:dyDescent="0.2">
      <c r="C151" s="352"/>
      <c r="H151" s="144">
        <v>1310</v>
      </c>
      <c r="I151" s="140">
        <v>655</v>
      </c>
      <c r="J151" s="140">
        <v>2620</v>
      </c>
    </row>
    <row r="152" spans="3:10" x14ac:dyDescent="0.2">
      <c r="C152" s="352"/>
      <c r="H152" s="144">
        <v>1310</v>
      </c>
      <c r="I152" s="140">
        <v>655</v>
      </c>
      <c r="J152" s="140">
        <v>2620</v>
      </c>
    </row>
    <row r="153" spans="3:10" x14ac:dyDescent="0.2">
      <c r="C153" s="352"/>
      <c r="H153" s="144">
        <v>1310</v>
      </c>
      <c r="I153" s="140">
        <v>655</v>
      </c>
      <c r="J153" s="140">
        <v>2620</v>
      </c>
    </row>
    <row r="154" spans="3:10" x14ac:dyDescent="0.2">
      <c r="C154" s="352"/>
      <c r="H154" s="144">
        <v>1310</v>
      </c>
      <c r="I154" s="140">
        <v>655</v>
      </c>
      <c r="J154" s="140">
        <v>2620</v>
      </c>
    </row>
    <row r="155" spans="3:10" x14ac:dyDescent="0.2">
      <c r="C155" s="352"/>
      <c r="H155" s="144">
        <v>1310</v>
      </c>
      <c r="I155" s="140">
        <v>655</v>
      </c>
      <c r="J155" s="140">
        <v>2620</v>
      </c>
    </row>
    <row r="156" spans="3:10" x14ac:dyDescent="0.2">
      <c r="C156" s="352"/>
      <c r="H156" s="144">
        <v>1310</v>
      </c>
      <c r="I156" s="140">
        <v>655</v>
      </c>
      <c r="J156" s="140">
        <v>2620</v>
      </c>
    </row>
    <row r="157" spans="3:10" x14ac:dyDescent="0.2">
      <c r="C157" s="352"/>
      <c r="H157" s="144">
        <v>1310</v>
      </c>
      <c r="I157" s="140">
        <v>655</v>
      </c>
      <c r="J157" s="140">
        <v>2620</v>
      </c>
    </row>
    <row r="158" spans="3:10" x14ac:dyDescent="0.2">
      <c r="C158" s="352"/>
      <c r="H158" s="144">
        <v>1310</v>
      </c>
      <c r="I158" s="140">
        <v>655</v>
      </c>
      <c r="J158" s="140">
        <v>2620</v>
      </c>
    </row>
    <row r="159" spans="3:10" x14ac:dyDescent="0.2">
      <c r="C159" s="352"/>
      <c r="H159" s="144">
        <v>1310</v>
      </c>
      <c r="I159" s="140">
        <v>655</v>
      </c>
      <c r="J159" s="140">
        <v>2620</v>
      </c>
    </row>
    <row r="160" spans="3:10" x14ac:dyDescent="0.2">
      <c r="C160" s="352"/>
      <c r="H160" s="144">
        <v>1310</v>
      </c>
      <c r="I160" s="140">
        <v>655</v>
      </c>
      <c r="J160" s="140">
        <v>2620</v>
      </c>
    </row>
    <row r="161" spans="3:10" x14ac:dyDescent="0.2">
      <c r="C161" s="352"/>
      <c r="H161" s="144">
        <v>1310</v>
      </c>
      <c r="I161" s="140">
        <v>655</v>
      </c>
      <c r="J161" s="140">
        <v>2620</v>
      </c>
    </row>
    <row r="162" spans="3:10" x14ac:dyDescent="0.2">
      <c r="C162" s="352"/>
      <c r="H162" s="144">
        <v>1310</v>
      </c>
      <c r="I162" s="140">
        <v>655</v>
      </c>
      <c r="J162" s="140">
        <v>2620</v>
      </c>
    </row>
    <row r="163" spans="3:10" x14ac:dyDescent="0.2">
      <c r="C163" s="352"/>
      <c r="H163" s="144">
        <v>1310</v>
      </c>
      <c r="I163" s="140">
        <v>655</v>
      </c>
      <c r="J163" s="140">
        <v>2620</v>
      </c>
    </row>
    <row r="164" spans="3:10" x14ac:dyDescent="0.2">
      <c r="C164" s="352"/>
      <c r="H164" s="144">
        <v>1310</v>
      </c>
      <c r="I164" s="140">
        <v>655</v>
      </c>
      <c r="J164" s="140">
        <v>2620</v>
      </c>
    </row>
    <row r="165" spans="3:10" x14ac:dyDescent="0.2">
      <c r="C165" s="352"/>
      <c r="H165" s="144">
        <v>1310</v>
      </c>
      <c r="I165" s="140">
        <v>655</v>
      </c>
      <c r="J165" s="140">
        <v>2620</v>
      </c>
    </row>
    <row r="166" spans="3:10" x14ac:dyDescent="0.2">
      <c r="C166" s="352"/>
      <c r="H166" s="144">
        <v>1310</v>
      </c>
      <c r="I166" s="140">
        <v>655</v>
      </c>
      <c r="J166" s="140">
        <v>2620</v>
      </c>
    </row>
    <row r="167" spans="3:10" x14ac:dyDescent="0.2">
      <c r="C167" s="352"/>
      <c r="H167" s="144">
        <v>1310</v>
      </c>
      <c r="I167" s="140">
        <v>655</v>
      </c>
      <c r="J167" s="140">
        <v>2620</v>
      </c>
    </row>
    <row r="168" spans="3:10" x14ac:dyDescent="0.2">
      <c r="C168" s="352"/>
      <c r="H168" s="144">
        <v>1310</v>
      </c>
      <c r="I168" s="140">
        <v>655</v>
      </c>
      <c r="J168" s="140">
        <v>2620</v>
      </c>
    </row>
    <row r="169" spans="3:10" x14ac:dyDescent="0.2">
      <c r="C169" s="352"/>
      <c r="H169" s="144">
        <v>1310</v>
      </c>
      <c r="I169" s="140">
        <v>655</v>
      </c>
      <c r="J169" s="140">
        <v>2620</v>
      </c>
    </row>
    <row r="170" spans="3:10" x14ac:dyDescent="0.2">
      <c r="C170" s="352"/>
      <c r="H170" s="144">
        <v>1310</v>
      </c>
      <c r="I170" s="140">
        <v>655</v>
      </c>
      <c r="J170" s="140">
        <v>2620</v>
      </c>
    </row>
    <row r="171" spans="3:10" x14ac:dyDescent="0.2">
      <c r="C171" s="352"/>
      <c r="H171" s="144">
        <v>1310</v>
      </c>
      <c r="I171" s="140">
        <v>655</v>
      </c>
      <c r="J171" s="140">
        <v>2620</v>
      </c>
    </row>
    <row r="172" spans="3:10" x14ac:dyDescent="0.2">
      <c r="C172" s="352"/>
      <c r="H172" s="144">
        <v>1310</v>
      </c>
      <c r="I172" s="140">
        <v>655</v>
      </c>
      <c r="J172" s="140">
        <v>2620</v>
      </c>
    </row>
    <row r="173" spans="3:10" x14ac:dyDescent="0.2">
      <c r="C173" s="352"/>
      <c r="H173" s="144">
        <v>1310</v>
      </c>
      <c r="I173" s="140">
        <v>655</v>
      </c>
      <c r="J173" s="140">
        <v>2620</v>
      </c>
    </row>
    <row r="174" spans="3:10" x14ac:dyDescent="0.2">
      <c r="C174" s="352"/>
      <c r="H174" s="144">
        <v>1310</v>
      </c>
      <c r="I174" s="140">
        <v>655</v>
      </c>
      <c r="J174" s="140">
        <v>2620</v>
      </c>
    </row>
    <row r="175" spans="3:10" x14ac:dyDescent="0.2">
      <c r="C175" s="352"/>
      <c r="H175" s="144">
        <v>1310</v>
      </c>
      <c r="I175" s="140">
        <v>655</v>
      </c>
      <c r="J175" s="140">
        <v>2620</v>
      </c>
    </row>
    <row r="176" spans="3:10" x14ac:dyDescent="0.2">
      <c r="C176" s="352"/>
      <c r="H176" s="144">
        <v>1310</v>
      </c>
      <c r="I176" s="140">
        <v>655</v>
      </c>
      <c r="J176" s="140">
        <v>2620</v>
      </c>
    </row>
    <row r="177" spans="8:10" x14ac:dyDescent="0.2">
      <c r="H177" s="144">
        <v>1310</v>
      </c>
      <c r="I177" s="140">
        <v>655</v>
      </c>
      <c r="J177" s="140">
        <v>2620</v>
      </c>
    </row>
    <row r="178" spans="8:10" x14ac:dyDescent="0.2">
      <c r="H178" s="144">
        <v>1310</v>
      </c>
      <c r="I178" s="140">
        <v>655</v>
      </c>
      <c r="J178" s="140">
        <v>2620</v>
      </c>
    </row>
    <row r="179" spans="8:10" x14ac:dyDescent="0.2">
      <c r="H179" s="144">
        <v>1310</v>
      </c>
      <c r="I179" s="140">
        <v>655</v>
      </c>
      <c r="J179" s="140">
        <v>2620</v>
      </c>
    </row>
    <row r="180" spans="8:10" x14ac:dyDescent="0.2">
      <c r="H180" s="144">
        <v>1310</v>
      </c>
      <c r="I180" s="140">
        <v>655</v>
      </c>
      <c r="J180" s="140">
        <v>2620</v>
      </c>
    </row>
    <row r="181" spans="8:10" x14ac:dyDescent="0.2">
      <c r="H181" s="144">
        <v>1310</v>
      </c>
      <c r="I181" s="140">
        <v>655</v>
      </c>
      <c r="J181" s="140">
        <v>2620</v>
      </c>
    </row>
    <row r="182" spans="8:10" x14ac:dyDescent="0.2">
      <c r="H182" s="144">
        <v>1310</v>
      </c>
      <c r="I182" s="140">
        <v>655</v>
      </c>
      <c r="J182" s="140">
        <v>2620</v>
      </c>
    </row>
    <row r="183" spans="8:10" x14ac:dyDescent="0.2">
      <c r="H183" s="144">
        <v>1310</v>
      </c>
      <c r="I183" s="140">
        <v>655</v>
      </c>
      <c r="J183" s="140">
        <v>2620</v>
      </c>
    </row>
    <row r="184" spans="8:10" x14ac:dyDescent="0.2">
      <c r="H184" s="144">
        <v>1310</v>
      </c>
      <c r="I184" s="140">
        <v>655</v>
      </c>
      <c r="J184" s="140">
        <v>2620</v>
      </c>
    </row>
    <row r="185" spans="8:10" x14ac:dyDescent="0.2">
      <c r="H185" s="144">
        <v>1310</v>
      </c>
      <c r="I185" s="140">
        <v>655</v>
      </c>
      <c r="J185" s="140">
        <v>2620</v>
      </c>
    </row>
    <row r="186" spans="8:10" x14ac:dyDescent="0.2">
      <c r="H186" s="144">
        <v>1310</v>
      </c>
      <c r="I186" s="140">
        <v>655</v>
      </c>
      <c r="J186" s="140">
        <v>2620</v>
      </c>
    </row>
    <row r="187" spans="8:10" x14ac:dyDescent="0.2">
      <c r="H187" s="144">
        <v>1310</v>
      </c>
      <c r="I187" s="140">
        <v>655</v>
      </c>
      <c r="J187" s="140">
        <v>2620</v>
      </c>
    </row>
    <row r="188" spans="8:10" x14ac:dyDescent="0.2">
      <c r="H188" s="144">
        <v>1310</v>
      </c>
      <c r="I188" s="140">
        <v>655</v>
      </c>
      <c r="J188" s="140">
        <v>2620</v>
      </c>
    </row>
    <row r="189" spans="8:10" x14ac:dyDescent="0.2">
      <c r="H189" s="144">
        <v>1310</v>
      </c>
      <c r="I189" s="140">
        <v>655</v>
      </c>
      <c r="J189" s="140">
        <v>2620</v>
      </c>
    </row>
    <row r="190" spans="8:10" x14ac:dyDescent="0.2">
      <c r="H190" s="144">
        <v>1310</v>
      </c>
      <c r="I190" s="140">
        <v>655</v>
      </c>
      <c r="J190" s="140">
        <v>2620</v>
      </c>
    </row>
    <row r="191" spans="8:10" x14ac:dyDescent="0.2">
      <c r="H191" s="144">
        <v>1310</v>
      </c>
      <c r="I191" s="140">
        <v>655</v>
      </c>
      <c r="J191" s="140">
        <v>2620</v>
      </c>
    </row>
    <row r="192" spans="8:10" x14ac:dyDescent="0.2">
      <c r="H192" s="144">
        <v>1310</v>
      </c>
      <c r="I192" s="140">
        <v>655</v>
      </c>
      <c r="J192" s="140">
        <v>2620</v>
      </c>
    </row>
    <row r="193" spans="8:10" x14ac:dyDescent="0.2">
      <c r="H193" s="144">
        <v>1310</v>
      </c>
      <c r="I193" s="140">
        <v>655</v>
      </c>
      <c r="J193" s="140">
        <v>2620</v>
      </c>
    </row>
    <row r="194" spans="8:10" x14ac:dyDescent="0.2">
      <c r="H194" s="144">
        <v>1310</v>
      </c>
      <c r="I194" s="140">
        <v>655</v>
      </c>
      <c r="J194" s="140">
        <v>2620</v>
      </c>
    </row>
    <row r="195" spans="8:10" x14ac:dyDescent="0.2">
      <c r="H195" s="144">
        <v>1310</v>
      </c>
      <c r="I195" s="140">
        <v>655</v>
      </c>
      <c r="J195" s="140">
        <v>2620</v>
      </c>
    </row>
    <row r="196" spans="8:10" x14ac:dyDescent="0.2">
      <c r="H196" s="144">
        <v>1310</v>
      </c>
      <c r="I196" s="140">
        <v>655</v>
      </c>
      <c r="J196" s="140">
        <v>2620</v>
      </c>
    </row>
    <row r="197" spans="8:10" x14ac:dyDescent="0.2">
      <c r="H197" s="144">
        <v>1310</v>
      </c>
      <c r="I197" s="140">
        <v>655</v>
      </c>
      <c r="J197" s="140">
        <v>2620</v>
      </c>
    </row>
    <row r="198" spans="8:10" x14ac:dyDescent="0.2">
      <c r="H198" s="144">
        <v>1310</v>
      </c>
      <c r="I198" s="140">
        <v>655</v>
      </c>
      <c r="J198" s="140">
        <v>2620</v>
      </c>
    </row>
    <row r="199" spans="8:10" x14ac:dyDescent="0.2">
      <c r="H199" s="144">
        <v>1310</v>
      </c>
      <c r="I199" s="140">
        <v>655</v>
      </c>
      <c r="J199" s="140">
        <v>2620</v>
      </c>
    </row>
    <row r="200" spans="8:10" x14ac:dyDescent="0.2">
      <c r="H200" s="144">
        <v>1310</v>
      </c>
      <c r="I200" s="140">
        <v>655</v>
      </c>
      <c r="J200" s="140">
        <v>2620</v>
      </c>
    </row>
    <row r="201" spans="8:10" x14ac:dyDescent="0.2">
      <c r="H201" s="144">
        <v>1310</v>
      </c>
      <c r="I201" s="140">
        <v>655</v>
      </c>
      <c r="J201" s="140">
        <v>2620</v>
      </c>
    </row>
    <row r="202" spans="8:10" x14ac:dyDescent="0.2">
      <c r="H202" s="144">
        <v>1310</v>
      </c>
      <c r="I202" s="140">
        <v>655</v>
      </c>
      <c r="J202" s="140">
        <v>2620</v>
      </c>
    </row>
    <row r="203" spans="8:10" x14ac:dyDescent="0.2">
      <c r="H203" s="144">
        <v>1310</v>
      </c>
      <c r="I203" s="140">
        <v>655</v>
      </c>
      <c r="J203" s="140">
        <v>2620</v>
      </c>
    </row>
    <row r="204" spans="8:10" x14ac:dyDescent="0.2">
      <c r="H204" s="144">
        <v>1310</v>
      </c>
      <c r="I204" s="140">
        <v>655</v>
      </c>
      <c r="J204" s="140">
        <v>2620</v>
      </c>
    </row>
    <row r="205" spans="8:10" x14ac:dyDescent="0.2">
      <c r="H205" s="144">
        <v>1310</v>
      </c>
      <c r="I205" s="140">
        <v>655</v>
      </c>
      <c r="J205" s="140">
        <v>2620</v>
      </c>
    </row>
    <row r="206" spans="8:10" x14ac:dyDescent="0.2">
      <c r="H206" s="144">
        <v>1310</v>
      </c>
      <c r="I206" s="140">
        <v>655</v>
      </c>
      <c r="J206" s="140">
        <v>2620</v>
      </c>
    </row>
    <row r="207" spans="8:10" x14ac:dyDescent="0.2">
      <c r="H207" s="144">
        <v>1310</v>
      </c>
      <c r="I207" s="140">
        <v>655</v>
      </c>
      <c r="J207" s="140">
        <v>2620</v>
      </c>
    </row>
    <row r="208" spans="8:10" x14ac:dyDescent="0.2">
      <c r="H208" s="144">
        <v>1310</v>
      </c>
      <c r="I208" s="140">
        <v>655</v>
      </c>
      <c r="J208" s="140">
        <v>2620</v>
      </c>
    </row>
    <row r="209" spans="8:10" x14ac:dyDescent="0.2">
      <c r="H209" s="144">
        <v>1310</v>
      </c>
      <c r="I209" s="140">
        <v>655</v>
      </c>
      <c r="J209" s="140">
        <v>2620</v>
      </c>
    </row>
    <row r="210" spans="8:10" x14ac:dyDescent="0.2">
      <c r="H210" s="144">
        <v>1310</v>
      </c>
      <c r="I210" s="140">
        <v>655</v>
      </c>
      <c r="J210" s="140">
        <v>2620</v>
      </c>
    </row>
    <row r="211" spans="8:10" x14ac:dyDescent="0.2">
      <c r="H211" s="144">
        <v>1310</v>
      </c>
      <c r="I211" s="140">
        <v>655</v>
      </c>
      <c r="J211" s="140">
        <v>2620</v>
      </c>
    </row>
    <row r="212" spans="8:10" x14ac:dyDescent="0.2">
      <c r="H212" s="144">
        <v>1310</v>
      </c>
      <c r="I212" s="140">
        <v>655</v>
      </c>
      <c r="J212" s="140">
        <v>2620</v>
      </c>
    </row>
    <row r="213" spans="8:10" x14ac:dyDescent="0.2">
      <c r="H213" s="144">
        <v>1310</v>
      </c>
      <c r="I213" s="140">
        <v>655</v>
      </c>
      <c r="J213" s="140">
        <v>2620</v>
      </c>
    </row>
    <row r="214" spans="8:10" x14ac:dyDescent="0.2">
      <c r="H214" s="144">
        <v>1310</v>
      </c>
      <c r="I214" s="140">
        <v>655</v>
      </c>
      <c r="J214" s="140">
        <v>2620</v>
      </c>
    </row>
    <row r="215" spans="8:10" x14ac:dyDescent="0.2">
      <c r="H215" s="144">
        <v>1310</v>
      </c>
      <c r="I215" s="140">
        <v>655</v>
      </c>
      <c r="J215" s="140">
        <v>2620</v>
      </c>
    </row>
    <row r="216" spans="8:10" x14ac:dyDescent="0.2">
      <c r="H216" s="144">
        <v>1310</v>
      </c>
      <c r="I216" s="140">
        <v>655</v>
      </c>
      <c r="J216" s="140">
        <v>2620</v>
      </c>
    </row>
    <row r="217" spans="8:10" x14ac:dyDescent="0.2">
      <c r="H217" s="144">
        <v>1310</v>
      </c>
      <c r="I217" s="140">
        <v>655</v>
      </c>
      <c r="J217" s="140">
        <v>2620</v>
      </c>
    </row>
    <row r="218" spans="8:10" x14ac:dyDescent="0.2">
      <c r="H218" s="144">
        <v>1310</v>
      </c>
      <c r="I218" s="140">
        <v>655</v>
      </c>
      <c r="J218" s="140">
        <v>2620</v>
      </c>
    </row>
    <row r="219" spans="8:10" x14ac:dyDescent="0.2">
      <c r="H219" s="144">
        <v>1310</v>
      </c>
      <c r="I219" s="140">
        <v>655</v>
      </c>
      <c r="J219" s="140">
        <v>2620</v>
      </c>
    </row>
    <row r="220" spans="8:10" x14ac:dyDescent="0.2">
      <c r="H220" s="144">
        <v>1310</v>
      </c>
      <c r="I220" s="140">
        <v>655</v>
      </c>
      <c r="J220" s="140">
        <v>2620</v>
      </c>
    </row>
    <row r="221" spans="8:10" x14ac:dyDescent="0.2">
      <c r="H221" s="144">
        <v>1310</v>
      </c>
      <c r="I221" s="140">
        <v>655</v>
      </c>
      <c r="J221" s="140">
        <v>2620</v>
      </c>
    </row>
    <row r="222" spans="8:10" x14ac:dyDescent="0.2">
      <c r="H222" s="144">
        <v>1310</v>
      </c>
      <c r="I222" s="140">
        <v>655</v>
      </c>
      <c r="J222" s="140">
        <v>2620</v>
      </c>
    </row>
    <row r="223" spans="8:10" x14ac:dyDescent="0.2">
      <c r="H223" s="144">
        <v>1310</v>
      </c>
      <c r="I223" s="140">
        <v>655</v>
      </c>
      <c r="J223" s="140">
        <v>2620</v>
      </c>
    </row>
    <row r="224" spans="8:10" x14ac:dyDescent="0.2">
      <c r="H224" s="144">
        <v>1310</v>
      </c>
      <c r="I224" s="140">
        <v>655</v>
      </c>
      <c r="J224" s="140">
        <v>2620</v>
      </c>
    </row>
    <row r="225" spans="8:10" x14ac:dyDescent="0.2">
      <c r="H225" s="144">
        <v>1310</v>
      </c>
      <c r="I225" s="140">
        <v>655</v>
      </c>
      <c r="J225" s="140">
        <v>2620</v>
      </c>
    </row>
    <row r="226" spans="8:10" x14ac:dyDescent="0.2">
      <c r="H226" s="144">
        <v>1310</v>
      </c>
      <c r="I226" s="140">
        <v>655</v>
      </c>
      <c r="J226" s="140">
        <v>2620</v>
      </c>
    </row>
    <row r="227" spans="8:10" x14ac:dyDescent="0.2">
      <c r="H227" s="144">
        <v>1310</v>
      </c>
      <c r="I227" s="140">
        <v>655</v>
      </c>
      <c r="J227" s="140">
        <v>2620</v>
      </c>
    </row>
    <row r="228" spans="8:10" x14ac:dyDescent="0.2">
      <c r="H228" s="144">
        <v>1310</v>
      </c>
      <c r="I228" s="140">
        <v>655</v>
      </c>
      <c r="J228" s="140">
        <v>2620</v>
      </c>
    </row>
    <row r="229" spans="8:10" x14ac:dyDescent="0.2">
      <c r="H229" s="144">
        <v>1310</v>
      </c>
      <c r="I229" s="140">
        <v>655</v>
      </c>
      <c r="J229" s="140">
        <v>2620</v>
      </c>
    </row>
    <row r="230" spans="8:10" x14ac:dyDescent="0.2">
      <c r="H230" s="144">
        <v>1310</v>
      </c>
      <c r="I230" s="140">
        <v>655</v>
      </c>
      <c r="J230" s="140">
        <v>2620</v>
      </c>
    </row>
    <row r="231" spans="8:10" x14ac:dyDescent="0.2">
      <c r="H231" s="144">
        <v>1310</v>
      </c>
      <c r="I231" s="140">
        <v>655</v>
      </c>
      <c r="J231" s="140">
        <v>2620</v>
      </c>
    </row>
    <row r="232" spans="8:10" x14ac:dyDescent="0.2">
      <c r="H232" s="144">
        <v>1310</v>
      </c>
      <c r="I232" s="140">
        <v>655</v>
      </c>
      <c r="J232" s="140">
        <v>2620</v>
      </c>
    </row>
    <row r="233" spans="8:10" x14ac:dyDescent="0.2">
      <c r="H233" s="144">
        <v>1310</v>
      </c>
      <c r="I233" s="140">
        <v>655</v>
      </c>
      <c r="J233" s="140">
        <v>2620</v>
      </c>
    </row>
    <row r="234" spans="8:10" x14ac:dyDescent="0.2">
      <c r="H234" s="144">
        <v>1310</v>
      </c>
      <c r="I234" s="140">
        <v>655</v>
      </c>
      <c r="J234" s="140">
        <v>2620</v>
      </c>
    </row>
    <row r="235" spans="8:10" x14ac:dyDescent="0.2">
      <c r="H235" s="144">
        <v>1310</v>
      </c>
      <c r="I235" s="140">
        <v>655</v>
      </c>
      <c r="J235" s="140">
        <v>2620</v>
      </c>
    </row>
    <row r="236" spans="8:10" x14ac:dyDescent="0.2">
      <c r="H236" s="144">
        <v>1310</v>
      </c>
      <c r="I236" s="140">
        <v>655</v>
      </c>
      <c r="J236" s="140">
        <v>2620</v>
      </c>
    </row>
    <row r="237" spans="8:10" x14ac:dyDescent="0.2">
      <c r="H237" s="144">
        <v>1310</v>
      </c>
      <c r="I237" s="140">
        <v>655</v>
      </c>
      <c r="J237" s="140">
        <v>2620</v>
      </c>
    </row>
    <row r="238" spans="8:10" x14ac:dyDescent="0.2">
      <c r="H238" s="144">
        <v>1310</v>
      </c>
      <c r="I238" s="140">
        <v>655</v>
      </c>
      <c r="J238" s="140">
        <v>2620</v>
      </c>
    </row>
    <row r="239" spans="8:10" x14ac:dyDescent="0.2">
      <c r="H239" s="144">
        <v>1310</v>
      </c>
      <c r="I239" s="140">
        <v>655</v>
      </c>
      <c r="J239" s="140">
        <v>2620</v>
      </c>
    </row>
    <row r="240" spans="8:10" x14ac:dyDescent="0.2">
      <c r="H240" s="144">
        <v>1310</v>
      </c>
      <c r="I240" s="140">
        <v>655</v>
      </c>
      <c r="J240" s="140">
        <v>2620</v>
      </c>
    </row>
    <row r="241" spans="8:10" x14ac:dyDescent="0.2">
      <c r="H241" s="144">
        <v>1310</v>
      </c>
      <c r="I241" s="140">
        <v>655</v>
      </c>
      <c r="J241" s="140">
        <v>2620</v>
      </c>
    </row>
    <row r="242" spans="8:10" x14ac:dyDescent="0.2">
      <c r="H242" s="144">
        <v>1310</v>
      </c>
      <c r="I242" s="140">
        <v>655</v>
      </c>
      <c r="J242" s="140">
        <v>2620</v>
      </c>
    </row>
    <row r="243" spans="8:10" x14ac:dyDescent="0.2">
      <c r="H243" s="144">
        <v>1310</v>
      </c>
      <c r="I243" s="140">
        <v>655</v>
      </c>
      <c r="J243" s="140">
        <v>2620</v>
      </c>
    </row>
    <row r="244" spans="8:10" x14ac:dyDescent="0.2">
      <c r="H244" s="144">
        <v>1310</v>
      </c>
      <c r="I244" s="140">
        <v>655</v>
      </c>
      <c r="J244" s="140">
        <v>2620</v>
      </c>
    </row>
    <row r="245" spans="8:10" x14ac:dyDescent="0.2">
      <c r="H245" s="144">
        <v>1310</v>
      </c>
      <c r="I245" s="140">
        <v>655</v>
      </c>
      <c r="J245" s="140">
        <v>2620</v>
      </c>
    </row>
    <row r="246" spans="8:10" x14ac:dyDescent="0.2">
      <c r="H246" s="144">
        <v>1310</v>
      </c>
      <c r="I246" s="140">
        <v>655</v>
      </c>
      <c r="J246" s="140">
        <v>2620</v>
      </c>
    </row>
    <row r="247" spans="8:10" x14ac:dyDescent="0.2">
      <c r="H247" s="144">
        <v>1310</v>
      </c>
      <c r="I247" s="140">
        <v>655</v>
      </c>
      <c r="J247" s="140">
        <v>2620</v>
      </c>
    </row>
    <row r="248" spans="8:10" x14ac:dyDescent="0.2">
      <c r="H248" s="144">
        <v>1310</v>
      </c>
      <c r="I248" s="140">
        <v>655</v>
      </c>
      <c r="J248" s="140">
        <v>2620</v>
      </c>
    </row>
    <row r="249" spans="8:10" x14ac:dyDescent="0.2">
      <c r="H249" s="144">
        <v>1310</v>
      </c>
      <c r="I249" s="140">
        <v>655</v>
      </c>
      <c r="J249" s="140">
        <v>2620</v>
      </c>
    </row>
    <row r="250" spans="8:10" x14ac:dyDescent="0.2">
      <c r="H250" s="144">
        <v>1310</v>
      </c>
      <c r="I250" s="140">
        <v>655</v>
      </c>
      <c r="J250" s="140">
        <v>2620</v>
      </c>
    </row>
    <row r="251" spans="8:10" x14ac:dyDescent="0.2">
      <c r="H251" s="144">
        <v>1310</v>
      </c>
      <c r="I251" s="140">
        <v>655</v>
      </c>
      <c r="J251" s="140">
        <v>2620</v>
      </c>
    </row>
    <row r="252" spans="8:10" x14ac:dyDescent="0.2">
      <c r="H252" s="144">
        <v>1310</v>
      </c>
      <c r="I252" s="140">
        <v>655</v>
      </c>
      <c r="J252" s="140">
        <v>2620</v>
      </c>
    </row>
    <row r="253" spans="8:10" x14ac:dyDescent="0.2">
      <c r="H253" s="144">
        <v>1310</v>
      </c>
      <c r="I253" s="140">
        <v>655</v>
      </c>
      <c r="J253" s="140">
        <v>2620</v>
      </c>
    </row>
    <row r="254" spans="8:10" x14ac:dyDescent="0.2">
      <c r="H254" s="144">
        <v>1310</v>
      </c>
      <c r="I254" s="140">
        <v>655</v>
      </c>
      <c r="J254" s="140">
        <v>2620</v>
      </c>
    </row>
    <row r="255" spans="8:10" x14ac:dyDescent="0.2">
      <c r="H255" s="144">
        <v>1310</v>
      </c>
      <c r="I255" s="140">
        <v>655</v>
      </c>
      <c r="J255" s="140">
        <v>2620</v>
      </c>
    </row>
    <row r="256" spans="8:10" x14ac:dyDescent="0.2">
      <c r="H256" s="144">
        <v>1310</v>
      </c>
      <c r="I256" s="140">
        <v>655</v>
      </c>
      <c r="J256" s="140">
        <v>2620</v>
      </c>
    </row>
    <row r="257" spans="8:10" x14ac:dyDescent="0.2">
      <c r="H257" s="144">
        <v>1310</v>
      </c>
      <c r="I257" s="140">
        <v>655</v>
      </c>
      <c r="J257" s="140">
        <v>2620</v>
      </c>
    </row>
    <row r="258" spans="8:10" x14ac:dyDescent="0.2">
      <c r="H258" s="144">
        <v>1310</v>
      </c>
      <c r="I258" s="140">
        <v>655</v>
      </c>
      <c r="J258" s="140">
        <v>2620</v>
      </c>
    </row>
    <row r="259" spans="8:10" x14ac:dyDescent="0.2">
      <c r="H259" s="144">
        <v>1310</v>
      </c>
      <c r="I259" s="140">
        <v>655</v>
      </c>
      <c r="J259" s="140">
        <v>2620</v>
      </c>
    </row>
    <row r="260" spans="8:10" x14ac:dyDescent="0.2">
      <c r="H260" s="144">
        <v>1310</v>
      </c>
      <c r="I260" s="140">
        <v>655</v>
      </c>
      <c r="J260" s="140">
        <v>2620</v>
      </c>
    </row>
    <row r="261" spans="8:10" x14ac:dyDescent="0.2">
      <c r="H261" s="144">
        <v>1310</v>
      </c>
      <c r="I261" s="140">
        <v>655</v>
      </c>
      <c r="J261" s="140">
        <v>2620</v>
      </c>
    </row>
    <row r="262" spans="8:10" x14ac:dyDescent="0.2">
      <c r="H262" s="144">
        <v>1310</v>
      </c>
      <c r="I262" s="140">
        <v>655</v>
      </c>
      <c r="J262" s="140">
        <v>2620</v>
      </c>
    </row>
    <row r="263" spans="8:10" x14ac:dyDescent="0.2">
      <c r="H263" s="144">
        <v>1310</v>
      </c>
      <c r="I263" s="140">
        <v>655</v>
      </c>
      <c r="J263" s="140">
        <v>2620</v>
      </c>
    </row>
    <row r="264" spans="8:10" x14ac:dyDescent="0.2">
      <c r="H264" s="144">
        <v>1310</v>
      </c>
      <c r="I264" s="140">
        <v>655</v>
      </c>
      <c r="J264" s="140">
        <v>2620</v>
      </c>
    </row>
    <row r="265" spans="8:10" x14ac:dyDescent="0.2">
      <c r="H265" s="144">
        <v>1310</v>
      </c>
      <c r="I265" s="140">
        <v>655</v>
      </c>
      <c r="J265" s="140">
        <v>2620</v>
      </c>
    </row>
    <row r="266" spans="8:10" x14ac:dyDescent="0.2">
      <c r="H266" s="144">
        <v>1310</v>
      </c>
      <c r="I266" s="140">
        <v>655</v>
      </c>
      <c r="J266" s="140">
        <v>2620</v>
      </c>
    </row>
    <row r="267" spans="8:10" x14ac:dyDescent="0.2">
      <c r="H267" s="144">
        <v>1310</v>
      </c>
      <c r="I267" s="140">
        <v>655</v>
      </c>
      <c r="J267" s="140">
        <v>2620</v>
      </c>
    </row>
    <row r="268" spans="8:10" x14ac:dyDescent="0.2">
      <c r="H268" s="144">
        <v>1310</v>
      </c>
      <c r="I268" s="140">
        <v>655</v>
      </c>
      <c r="J268" s="140">
        <v>2620</v>
      </c>
    </row>
    <row r="269" spans="8:10" x14ac:dyDescent="0.2">
      <c r="H269" s="144">
        <v>1310</v>
      </c>
      <c r="I269" s="140">
        <v>655</v>
      </c>
      <c r="J269" s="140">
        <v>2620</v>
      </c>
    </row>
    <row r="270" spans="8:10" x14ac:dyDescent="0.2">
      <c r="H270" s="144">
        <v>1310</v>
      </c>
      <c r="I270" s="140">
        <v>655</v>
      </c>
      <c r="J270" s="140">
        <v>2620</v>
      </c>
    </row>
    <row r="271" spans="8:10" x14ac:dyDescent="0.2">
      <c r="H271" s="144">
        <v>1310</v>
      </c>
      <c r="I271" s="140">
        <v>655</v>
      </c>
      <c r="J271" s="140">
        <v>2620</v>
      </c>
    </row>
    <row r="272" spans="8:10" x14ac:dyDescent="0.2">
      <c r="H272" s="144">
        <v>1310</v>
      </c>
      <c r="I272" s="140">
        <v>655</v>
      </c>
      <c r="J272" s="140">
        <v>2620</v>
      </c>
    </row>
    <row r="273" spans="8:10" x14ac:dyDescent="0.2">
      <c r="H273" s="144">
        <v>1310</v>
      </c>
      <c r="I273" s="140">
        <v>655</v>
      </c>
      <c r="J273" s="140">
        <v>2620</v>
      </c>
    </row>
    <row r="274" spans="8:10" x14ac:dyDescent="0.2">
      <c r="H274" s="144">
        <v>1310</v>
      </c>
      <c r="I274" s="140">
        <v>655</v>
      </c>
      <c r="J274" s="140">
        <v>2620</v>
      </c>
    </row>
    <row r="275" spans="8:10" x14ac:dyDescent="0.2">
      <c r="H275" s="144">
        <v>1310</v>
      </c>
      <c r="I275" s="140">
        <v>655</v>
      </c>
      <c r="J275" s="140">
        <v>2620</v>
      </c>
    </row>
    <row r="276" spans="8:10" x14ac:dyDescent="0.2">
      <c r="H276" s="144">
        <v>1310</v>
      </c>
      <c r="I276" s="140">
        <v>655</v>
      </c>
      <c r="J276" s="140">
        <v>2620</v>
      </c>
    </row>
    <row r="277" spans="8:10" x14ac:dyDescent="0.2">
      <c r="H277" s="144">
        <v>1310</v>
      </c>
      <c r="I277" s="140">
        <v>655</v>
      </c>
      <c r="J277" s="140">
        <v>2620</v>
      </c>
    </row>
    <row r="278" spans="8:10" x14ac:dyDescent="0.2">
      <c r="H278" s="144">
        <v>1310</v>
      </c>
      <c r="I278" s="140">
        <v>655</v>
      </c>
      <c r="J278" s="140">
        <v>2620</v>
      </c>
    </row>
    <row r="279" spans="8:10" x14ac:dyDescent="0.2">
      <c r="H279" s="144">
        <v>1310</v>
      </c>
      <c r="I279" s="140">
        <v>655</v>
      </c>
      <c r="J279" s="140">
        <v>2620</v>
      </c>
    </row>
    <row r="280" spans="8:10" x14ac:dyDescent="0.2">
      <c r="H280" s="144">
        <v>1310</v>
      </c>
      <c r="I280" s="140">
        <v>655</v>
      </c>
      <c r="J280" s="140">
        <v>2620</v>
      </c>
    </row>
    <row r="281" spans="8:10" x14ac:dyDescent="0.2">
      <c r="H281" s="144">
        <v>1310</v>
      </c>
      <c r="I281" s="140">
        <v>655</v>
      </c>
      <c r="J281" s="140">
        <v>2620</v>
      </c>
    </row>
    <row r="282" spans="8:10" x14ac:dyDescent="0.2">
      <c r="H282" s="144">
        <v>1310</v>
      </c>
      <c r="I282" s="140">
        <v>655</v>
      </c>
      <c r="J282" s="140">
        <v>2620</v>
      </c>
    </row>
    <row r="283" spans="8:10" x14ac:dyDescent="0.2">
      <c r="H283" s="144">
        <v>1310</v>
      </c>
      <c r="I283" s="140">
        <v>655</v>
      </c>
      <c r="J283" s="140">
        <v>2620</v>
      </c>
    </row>
    <row r="284" spans="8:10" x14ac:dyDescent="0.2">
      <c r="H284" s="144">
        <v>1310</v>
      </c>
      <c r="I284" s="140">
        <v>655</v>
      </c>
      <c r="J284" s="140">
        <v>2620</v>
      </c>
    </row>
    <row r="285" spans="8:10" x14ac:dyDescent="0.2">
      <c r="H285" s="144">
        <v>1310</v>
      </c>
      <c r="I285" s="140">
        <v>655</v>
      </c>
      <c r="J285" s="140">
        <v>2620</v>
      </c>
    </row>
    <row r="286" spans="8:10" x14ac:dyDescent="0.2">
      <c r="H286" s="144">
        <v>1310</v>
      </c>
      <c r="I286" s="140">
        <v>655</v>
      </c>
      <c r="J286" s="140">
        <v>2620</v>
      </c>
    </row>
    <row r="287" spans="8:10" x14ac:dyDescent="0.2">
      <c r="H287" s="144">
        <v>1310</v>
      </c>
      <c r="I287" s="140">
        <v>655</v>
      </c>
      <c r="J287" s="140">
        <v>2620</v>
      </c>
    </row>
    <row r="288" spans="8:10" x14ac:dyDescent="0.2">
      <c r="H288" s="144">
        <v>1310</v>
      </c>
      <c r="I288" s="140">
        <v>655</v>
      </c>
      <c r="J288" s="140">
        <v>2620</v>
      </c>
    </row>
    <row r="289" spans="8:10" x14ac:dyDescent="0.2">
      <c r="H289" s="144">
        <v>1310</v>
      </c>
      <c r="I289" s="140">
        <v>655</v>
      </c>
      <c r="J289" s="140">
        <v>2620</v>
      </c>
    </row>
    <row r="290" spans="8:10" x14ac:dyDescent="0.2">
      <c r="H290" s="144">
        <v>1310</v>
      </c>
      <c r="I290" s="140">
        <v>655</v>
      </c>
      <c r="J290" s="140">
        <v>2620</v>
      </c>
    </row>
    <row r="291" spans="8:10" x14ac:dyDescent="0.2">
      <c r="H291" s="144">
        <v>1310</v>
      </c>
      <c r="I291" s="140">
        <v>655</v>
      </c>
      <c r="J291" s="140">
        <v>2620</v>
      </c>
    </row>
    <row r="292" spans="8:10" x14ac:dyDescent="0.2">
      <c r="H292" s="144">
        <v>1310</v>
      </c>
      <c r="I292" s="140">
        <v>655</v>
      </c>
      <c r="J292" s="140">
        <v>2620</v>
      </c>
    </row>
    <row r="293" spans="8:10" x14ac:dyDescent="0.2">
      <c r="H293" s="144">
        <v>1310</v>
      </c>
      <c r="I293" s="140">
        <v>655</v>
      </c>
      <c r="J293" s="140">
        <v>2620</v>
      </c>
    </row>
    <row r="294" spans="8:10" x14ac:dyDescent="0.2">
      <c r="H294" s="144">
        <v>1310</v>
      </c>
      <c r="I294" s="140">
        <v>655</v>
      </c>
      <c r="J294" s="140">
        <v>2620</v>
      </c>
    </row>
    <row r="295" spans="8:10" x14ac:dyDescent="0.2">
      <c r="H295" s="144">
        <v>1310</v>
      </c>
      <c r="I295" s="140">
        <v>655</v>
      </c>
      <c r="J295" s="140">
        <v>2620</v>
      </c>
    </row>
    <row r="296" spans="8:10" x14ac:dyDescent="0.2">
      <c r="H296" s="144">
        <v>1310</v>
      </c>
      <c r="I296" s="140">
        <v>655</v>
      </c>
      <c r="J296" s="140">
        <v>2620</v>
      </c>
    </row>
    <row r="297" spans="8:10" x14ac:dyDescent="0.2">
      <c r="H297" s="144">
        <v>1310</v>
      </c>
      <c r="I297" s="140">
        <v>655</v>
      </c>
      <c r="J297" s="140">
        <v>2620</v>
      </c>
    </row>
    <row r="298" spans="8:10" x14ac:dyDescent="0.2">
      <c r="H298" s="144">
        <v>1310</v>
      </c>
      <c r="I298" s="140">
        <v>655</v>
      </c>
      <c r="J298" s="140">
        <v>2620</v>
      </c>
    </row>
    <row r="299" spans="8:10" x14ac:dyDescent="0.2">
      <c r="H299" s="144">
        <v>1310</v>
      </c>
      <c r="I299" s="140">
        <v>655</v>
      </c>
      <c r="J299" s="140">
        <v>2620</v>
      </c>
    </row>
    <row r="300" spans="8:10" x14ac:dyDescent="0.2">
      <c r="H300" s="144">
        <v>1310</v>
      </c>
      <c r="I300" s="140">
        <v>655</v>
      </c>
      <c r="J300" s="140">
        <v>2620</v>
      </c>
    </row>
    <row r="301" spans="8:10" x14ac:dyDescent="0.2">
      <c r="H301" s="144">
        <v>1310</v>
      </c>
      <c r="I301" s="140">
        <v>655</v>
      </c>
      <c r="J301" s="140">
        <v>2620</v>
      </c>
    </row>
    <row r="302" spans="8:10" x14ac:dyDescent="0.2">
      <c r="H302" s="144">
        <v>1310</v>
      </c>
      <c r="I302" s="140">
        <v>655</v>
      </c>
      <c r="J302" s="140">
        <v>2620</v>
      </c>
    </row>
    <row r="303" spans="8:10" x14ac:dyDescent="0.2">
      <c r="H303" s="144">
        <v>1310</v>
      </c>
      <c r="I303" s="140">
        <v>655</v>
      </c>
      <c r="J303" s="140">
        <v>2620</v>
      </c>
    </row>
    <row r="304" spans="8:10" x14ac:dyDescent="0.2">
      <c r="H304" s="144">
        <v>1310</v>
      </c>
      <c r="I304" s="140">
        <v>655</v>
      </c>
      <c r="J304" s="140">
        <v>2620</v>
      </c>
    </row>
    <row r="305" spans="8:10" x14ac:dyDescent="0.2">
      <c r="H305" s="144">
        <v>1310</v>
      </c>
      <c r="I305" s="140">
        <v>655</v>
      </c>
      <c r="J305" s="140">
        <v>2620</v>
      </c>
    </row>
    <row r="306" spans="8:10" x14ac:dyDescent="0.2">
      <c r="H306" s="144">
        <v>1310</v>
      </c>
      <c r="I306" s="140">
        <v>655</v>
      </c>
      <c r="J306" s="140">
        <v>2620</v>
      </c>
    </row>
    <row r="307" spans="8:10" x14ac:dyDescent="0.2">
      <c r="H307" s="144">
        <v>1310</v>
      </c>
      <c r="I307" s="140">
        <v>655</v>
      </c>
      <c r="J307" s="140">
        <v>2620</v>
      </c>
    </row>
    <row r="308" spans="8:10" x14ac:dyDescent="0.2">
      <c r="H308" s="144">
        <v>1310</v>
      </c>
      <c r="I308" s="140">
        <v>655</v>
      </c>
      <c r="J308" s="140">
        <v>2620</v>
      </c>
    </row>
    <row r="309" spans="8:10" x14ac:dyDescent="0.2">
      <c r="H309" s="144">
        <v>1310</v>
      </c>
      <c r="I309" s="140">
        <v>655</v>
      </c>
      <c r="J309" s="140">
        <v>2620</v>
      </c>
    </row>
    <row r="310" spans="8:10" x14ac:dyDescent="0.2">
      <c r="H310" s="144">
        <v>1310</v>
      </c>
      <c r="I310" s="140">
        <v>655</v>
      </c>
      <c r="J310" s="140">
        <v>2620</v>
      </c>
    </row>
    <row r="311" spans="8:10" x14ac:dyDescent="0.2">
      <c r="H311" s="144">
        <v>1310</v>
      </c>
      <c r="I311" s="140">
        <v>655</v>
      </c>
      <c r="J311" s="140">
        <v>2620</v>
      </c>
    </row>
    <row r="312" spans="8:10" x14ac:dyDescent="0.2">
      <c r="H312" s="144">
        <v>1310</v>
      </c>
      <c r="I312" s="140">
        <v>655</v>
      </c>
      <c r="J312" s="140">
        <v>2620</v>
      </c>
    </row>
    <row r="313" spans="8:10" x14ac:dyDescent="0.2">
      <c r="H313" s="144">
        <v>1310</v>
      </c>
      <c r="I313" s="140">
        <v>655</v>
      </c>
      <c r="J313" s="140">
        <v>2620</v>
      </c>
    </row>
    <row r="314" spans="8:10" x14ac:dyDescent="0.2">
      <c r="H314" s="144">
        <v>1310</v>
      </c>
      <c r="I314" s="140">
        <v>655</v>
      </c>
      <c r="J314" s="140">
        <v>2620</v>
      </c>
    </row>
    <row r="315" spans="8:10" x14ac:dyDescent="0.2">
      <c r="H315" s="144">
        <v>1310</v>
      </c>
      <c r="I315" s="140">
        <v>655</v>
      </c>
      <c r="J315" s="140">
        <v>2620</v>
      </c>
    </row>
    <row r="316" spans="8:10" x14ac:dyDescent="0.2">
      <c r="H316" s="144">
        <v>1310</v>
      </c>
      <c r="I316" s="140">
        <v>655</v>
      </c>
      <c r="J316" s="140">
        <v>2620</v>
      </c>
    </row>
    <row r="317" spans="8:10" x14ac:dyDescent="0.2">
      <c r="H317" s="144">
        <v>1310</v>
      </c>
      <c r="I317" s="140">
        <v>655</v>
      </c>
      <c r="J317" s="140">
        <v>2620</v>
      </c>
    </row>
    <row r="318" spans="8:10" x14ac:dyDescent="0.2">
      <c r="H318" s="144">
        <v>1310</v>
      </c>
      <c r="I318" s="140">
        <v>655</v>
      </c>
      <c r="J318" s="140">
        <v>2620</v>
      </c>
    </row>
    <row r="319" spans="8:10" x14ac:dyDescent="0.2">
      <c r="H319" s="144">
        <v>1310</v>
      </c>
      <c r="I319" s="140">
        <v>655</v>
      </c>
      <c r="J319" s="140">
        <v>2620</v>
      </c>
    </row>
    <row r="320" spans="8:10" x14ac:dyDescent="0.2">
      <c r="H320" s="144">
        <v>1310</v>
      </c>
      <c r="I320" s="140">
        <v>655</v>
      </c>
      <c r="J320" s="140">
        <v>2620</v>
      </c>
    </row>
    <row r="321" spans="8:10" x14ac:dyDescent="0.2">
      <c r="H321" s="144">
        <v>1310</v>
      </c>
      <c r="I321" s="140">
        <v>655</v>
      </c>
      <c r="J321" s="140">
        <v>2620</v>
      </c>
    </row>
    <row r="322" spans="8:10" x14ac:dyDescent="0.2">
      <c r="H322" s="144">
        <v>1310</v>
      </c>
      <c r="I322" s="140">
        <v>655</v>
      </c>
      <c r="J322" s="140">
        <v>2620</v>
      </c>
    </row>
    <row r="323" spans="8:10" x14ac:dyDescent="0.2">
      <c r="H323" s="144">
        <v>1310</v>
      </c>
      <c r="I323" s="140">
        <v>655</v>
      </c>
      <c r="J323" s="140">
        <v>2620</v>
      </c>
    </row>
    <row r="324" spans="8:10" x14ac:dyDescent="0.2">
      <c r="H324" s="144">
        <v>1310</v>
      </c>
      <c r="I324" s="140">
        <v>655</v>
      </c>
      <c r="J324" s="140">
        <v>2620</v>
      </c>
    </row>
    <row r="325" spans="8:10" x14ac:dyDescent="0.2">
      <c r="H325" s="144">
        <v>1310</v>
      </c>
      <c r="I325" s="140">
        <v>655</v>
      </c>
      <c r="J325" s="140">
        <v>2620</v>
      </c>
    </row>
    <row r="326" spans="8:10" x14ac:dyDescent="0.2">
      <c r="H326" s="144">
        <v>1310</v>
      </c>
      <c r="I326" s="140">
        <v>655</v>
      </c>
      <c r="J326" s="140">
        <v>2620</v>
      </c>
    </row>
    <row r="327" spans="8:10" x14ac:dyDescent="0.2">
      <c r="H327" s="144">
        <v>1310</v>
      </c>
      <c r="I327" s="140">
        <v>655</v>
      </c>
      <c r="J327" s="140">
        <v>2620</v>
      </c>
    </row>
    <row r="328" spans="8:10" x14ac:dyDescent="0.2">
      <c r="H328" s="144">
        <v>1310</v>
      </c>
      <c r="I328" s="140">
        <v>655</v>
      </c>
      <c r="J328" s="140">
        <v>2620</v>
      </c>
    </row>
    <row r="329" spans="8:10" x14ac:dyDescent="0.2">
      <c r="H329" s="144">
        <v>1310</v>
      </c>
      <c r="I329" s="140">
        <v>655</v>
      </c>
      <c r="J329" s="140">
        <v>2620</v>
      </c>
    </row>
    <row r="330" spans="8:10" x14ac:dyDescent="0.2">
      <c r="H330" s="144">
        <v>1310</v>
      </c>
      <c r="I330" s="140">
        <v>655</v>
      </c>
      <c r="J330" s="140">
        <v>2620</v>
      </c>
    </row>
    <row r="331" spans="8:10" x14ac:dyDescent="0.2">
      <c r="H331" s="144">
        <v>1310</v>
      </c>
      <c r="I331" s="140">
        <v>655</v>
      </c>
      <c r="J331" s="140">
        <v>2620</v>
      </c>
    </row>
    <row r="332" spans="8:10" x14ac:dyDescent="0.2">
      <c r="H332" s="144">
        <v>1310</v>
      </c>
      <c r="I332" s="140">
        <v>655</v>
      </c>
      <c r="J332" s="140">
        <v>2620</v>
      </c>
    </row>
    <row r="333" spans="8:10" x14ac:dyDescent="0.2">
      <c r="H333" s="144">
        <v>1310</v>
      </c>
      <c r="I333" s="140">
        <v>655</v>
      </c>
      <c r="J333" s="140">
        <v>2620</v>
      </c>
    </row>
    <row r="334" spans="8:10" x14ac:dyDescent="0.2">
      <c r="H334" s="144">
        <v>1310</v>
      </c>
      <c r="I334" s="140">
        <v>655</v>
      </c>
      <c r="J334" s="140">
        <v>2620</v>
      </c>
    </row>
    <row r="335" spans="8:10" x14ac:dyDescent="0.2">
      <c r="H335" s="144">
        <v>1310</v>
      </c>
      <c r="I335" s="140">
        <v>655</v>
      </c>
      <c r="J335" s="140">
        <v>2620</v>
      </c>
    </row>
    <row r="336" spans="8:10" x14ac:dyDescent="0.2">
      <c r="H336" s="144">
        <v>1310</v>
      </c>
      <c r="I336" s="140">
        <v>655</v>
      </c>
      <c r="J336" s="140">
        <v>2620</v>
      </c>
    </row>
    <row r="337" spans="8:10" x14ac:dyDescent="0.2">
      <c r="H337" s="144">
        <v>1310</v>
      </c>
      <c r="I337" s="140">
        <v>655</v>
      </c>
      <c r="J337" s="140">
        <v>2620</v>
      </c>
    </row>
    <row r="338" spans="8:10" x14ac:dyDescent="0.2">
      <c r="H338" s="144">
        <v>1310</v>
      </c>
      <c r="I338" s="140">
        <v>655</v>
      </c>
      <c r="J338" s="140">
        <v>2620</v>
      </c>
    </row>
    <row r="339" spans="8:10" x14ac:dyDescent="0.2">
      <c r="H339" s="144">
        <v>1310</v>
      </c>
      <c r="I339" s="140">
        <v>655</v>
      </c>
      <c r="J339" s="140">
        <v>2620</v>
      </c>
    </row>
    <row r="340" spans="8:10" x14ac:dyDescent="0.2">
      <c r="H340" s="144">
        <v>1310</v>
      </c>
      <c r="I340" s="140">
        <v>655</v>
      </c>
      <c r="J340" s="140">
        <v>2620</v>
      </c>
    </row>
    <row r="341" spans="8:10" x14ac:dyDescent="0.2">
      <c r="H341" s="144">
        <v>1310</v>
      </c>
      <c r="I341" s="140">
        <v>655</v>
      </c>
      <c r="J341" s="140">
        <v>2620</v>
      </c>
    </row>
    <row r="342" spans="8:10" x14ac:dyDescent="0.2">
      <c r="H342" s="144">
        <v>1310</v>
      </c>
      <c r="I342" s="140">
        <v>655</v>
      </c>
      <c r="J342" s="140">
        <v>2620</v>
      </c>
    </row>
    <row r="343" spans="8:10" x14ac:dyDescent="0.2">
      <c r="H343" s="144">
        <v>1310</v>
      </c>
      <c r="I343" s="140">
        <v>655</v>
      </c>
      <c r="J343" s="140">
        <v>2620</v>
      </c>
    </row>
    <row r="344" spans="8:10" x14ac:dyDescent="0.2">
      <c r="H344" s="144">
        <v>1310</v>
      </c>
      <c r="I344" s="140">
        <v>655</v>
      </c>
      <c r="J344" s="140">
        <v>2620</v>
      </c>
    </row>
    <row r="345" spans="8:10" x14ac:dyDescent="0.2">
      <c r="H345" s="144">
        <v>1310</v>
      </c>
      <c r="I345" s="140">
        <v>655</v>
      </c>
      <c r="J345" s="140">
        <v>2620</v>
      </c>
    </row>
    <row r="346" spans="8:10" x14ac:dyDescent="0.2">
      <c r="H346" s="144">
        <v>1310</v>
      </c>
      <c r="I346" s="140">
        <v>655</v>
      </c>
      <c r="J346" s="140">
        <v>2620</v>
      </c>
    </row>
    <row r="347" spans="8:10" x14ac:dyDescent="0.2">
      <c r="H347" s="144">
        <v>1310</v>
      </c>
      <c r="I347" s="140">
        <v>655</v>
      </c>
      <c r="J347" s="140">
        <v>2620</v>
      </c>
    </row>
    <row r="348" spans="8:10" x14ac:dyDescent="0.2">
      <c r="H348" s="144">
        <v>1310</v>
      </c>
      <c r="I348" s="140">
        <v>655</v>
      </c>
      <c r="J348" s="140">
        <v>2620</v>
      </c>
    </row>
    <row r="349" spans="8:10" x14ac:dyDescent="0.2">
      <c r="H349" s="144">
        <v>1310</v>
      </c>
      <c r="I349" s="140">
        <v>655</v>
      </c>
      <c r="J349" s="140">
        <v>2620</v>
      </c>
    </row>
    <row r="350" spans="8:10" x14ac:dyDescent="0.2">
      <c r="H350" s="144">
        <v>1310</v>
      </c>
      <c r="I350" s="140">
        <v>655</v>
      </c>
      <c r="J350" s="140">
        <v>2620</v>
      </c>
    </row>
    <row r="351" spans="8:10" x14ac:dyDescent="0.2">
      <c r="H351" s="144">
        <v>1310</v>
      </c>
      <c r="I351" s="140">
        <v>655</v>
      </c>
      <c r="J351" s="140">
        <v>2620</v>
      </c>
    </row>
    <row r="352" spans="8:10" x14ac:dyDescent="0.2">
      <c r="H352" s="144">
        <v>1310</v>
      </c>
      <c r="I352" s="140">
        <v>655</v>
      </c>
      <c r="J352" s="140">
        <v>2620</v>
      </c>
    </row>
    <row r="353" spans="8:10" x14ac:dyDescent="0.2">
      <c r="H353" s="144">
        <v>1310</v>
      </c>
      <c r="I353" s="140">
        <v>655</v>
      </c>
      <c r="J353" s="140">
        <v>2620</v>
      </c>
    </row>
    <row r="354" spans="8:10" x14ac:dyDescent="0.2">
      <c r="H354" s="144">
        <v>1310</v>
      </c>
      <c r="I354" s="140">
        <v>655</v>
      </c>
      <c r="J354" s="140">
        <v>2620</v>
      </c>
    </row>
    <row r="355" spans="8:10" x14ac:dyDescent="0.2">
      <c r="H355" s="144">
        <v>1310</v>
      </c>
      <c r="I355" s="140">
        <v>655</v>
      </c>
      <c r="J355" s="140">
        <v>2620</v>
      </c>
    </row>
    <row r="356" spans="8:10" x14ac:dyDescent="0.2">
      <c r="H356" s="144">
        <v>1310</v>
      </c>
      <c r="I356" s="140">
        <v>655</v>
      </c>
      <c r="J356" s="140">
        <v>2620</v>
      </c>
    </row>
    <row r="357" spans="8:10" x14ac:dyDescent="0.2">
      <c r="H357" s="144">
        <v>1310</v>
      </c>
      <c r="I357" s="140">
        <v>655</v>
      </c>
      <c r="J357" s="140">
        <v>2620</v>
      </c>
    </row>
    <row r="358" spans="8:10" x14ac:dyDescent="0.2">
      <c r="H358" s="144">
        <v>1310</v>
      </c>
      <c r="I358" s="140">
        <v>655</v>
      </c>
      <c r="J358" s="140">
        <v>2620</v>
      </c>
    </row>
    <row r="359" spans="8:10" x14ac:dyDescent="0.2">
      <c r="H359" s="144">
        <v>1310</v>
      </c>
      <c r="I359" s="140">
        <v>655</v>
      </c>
      <c r="J359" s="140">
        <v>2620</v>
      </c>
    </row>
    <row r="360" spans="8:10" x14ac:dyDescent="0.2">
      <c r="H360" s="144">
        <v>1310</v>
      </c>
      <c r="I360" s="140">
        <v>655</v>
      </c>
      <c r="J360" s="140">
        <v>2620</v>
      </c>
    </row>
    <row r="361" spans="8:10" x14ac:dyDescent="0.2">
      <c r="H361" s="144">
        <v>1310</v>
      </c>
      <c r="I361" s="140">
        <v>655</v>
      </c>
      <c r="J361" s="140">
        <v>2620</v>
      </c>
    </row>
    <row r="362" spans="8:10" x14ac:dyDescent="0.2">
      <c r="H362" s="144">
        <v>1310</v>
      </c>
      <c r="I362" s="140">
        <v>655</v>
      </c>
      <c r="J362" s="140">
        <v>2620</v>
      </c>
    </row>
    <row r="363" spans="8:10" x14ac:dyDescent="0.2">
      <c r="H363" s="144">
        <v>1310</v>
      </c>
      <c r="I363" s="140">
        <v>655</v>
      </c>
      <c r="J363" s="140">
        <v>2620</v>
      </c>
    </row>
    <row r="364" spans="8:10" x14ac:dyDescent="0.2">
      <c r="H364" s="144">
        <v>1310</v>
      </c>
      <c r="I364" s="140">
        <v>655</v>
      </c>
      <c r="J364" s="140">
        <v>2620</v>
      </c>
    </row>
    <row r="365" spans="8:10" x14ac:dyDescent="0.2">
      <c r="H365" s="144">
        <v>1310</v>
      </c>
      <c r="I365" s="140">
        <v>655</v>
      </c>
      <c r="J365" s="140">
        <v>2620</v>
      </c>
    </row>
    <row r="366" spans="8:10" x14ac:dyDescent="0.2">
      <c r="H366" s="144">
        <v>1310</v>
      </c>
      <c r="I366" s="140">
        <v>655</v>
      </c>
      <c r="J366" s="140">
        <v>2620</v>
      </c>
    </row>
    <row r="367" spans="8:10" x14ac:dyDescent="0.2">
      <c r="H367" s="144">
        <v>1310</v>
      </c>
      <c r="I367" s="140">
        <v>655</v>
      </c>
      <c r="J367" s="140">
        <v>2620</v>
      </c>
    </row>
    <row r="368" spans="8:10" x14ac:dyDescent="0.2">
      <c r="H368" s="144">
        <v>1310</v>
      </c>
      <c r="I368" s="140">
        <v>655</v>
      </c>
      <c r="J368" s="140">
        <v>2620</v>
      </c>
    </row>
    <row r="369" spans="8:10" x14ac:dyDescent="0.2">
      <c r="H369" s="144">
        <v>1310</v>
      </c>
      <c r="I369" s="140">
        <v>655</v>
      </c>
      <c r="J369" s="140">
        <v>2620</v>
      </c>
    </row>
    <row r="370" spans="8:10" x14ac:dyDescent="0.2">
      <c r="H370" s="144">
        <v>1310</v>
      </c>
      <c r="I370" s="140">
        <v>655</v>
      </c>
      <c r="J370" s="140">
        <v>2620</v>
      </c>
    </row>
    <row r="371" spans="8:10" x14ac:dyDescent="0.2">
      <c r="H371" s="144">
        <v>1310</v>
      </c>
      <c r="I371" s="140">
        <v>655</v>
      </c>
      <c r="J371" s="140">
        <v>2620</v>
      </c>
    </row>
    <row r="372" spans="8:10" x14ac:dyDescent="0.2">
      <c r="H372" s="144">
        <v>1310</v>
      </c>
      <c r="I372" s="140">
        <v>655</v>
      </c>
      <c r="J372" s="140">
        <v>2620</v>
      </c>
    </row>
    <row r="373" spans="8:10" x14ac:dyDescent="0.2">
      <c r="H373" s="144">
        <v>1310</v>
      </c>
      <c r="I373" s="140">
        <v>655</v>
      </c>
      <c r="J373" s="140">
        <v>2620</v>
      </c>
    </row>
    <row r="374" spans="8:10" x14ac:dyDescent="0.2">
      <c r="H374" s="144">
        <v>1310</v>
      </c>
      <c r="I374" s="140">
        <v>655</v>
      </c>
      <c r="J374" s="140">
        <v>2620</v>
      </c>
    </row>
    <row r="375" spans="8:10" x14ac:dyDescent="0.2">
      <c r="H375" s="144">
        <v>1310</v>
      </c>
      <c r="I375" s="140">
        <v>655</v>
      </c>
      <c r="J375" s="140">
        <v>2620</v>
      </c>
    </row>
    <row r="376" spans="8:10" x14ac:dyDescent="0.2">
      <c r="H376" s="144">
        <v>1310</v>
      </c>
      <c r="I376" s="140">
        <v>655</v>
      </c>
      <c r="J376" s="140">
        <v>2620</v>
      </c>
    </row>
    <row r="377" spans="8:10" x14ac:dyDescent="0.2">
      <c r="H377" s="144">
        <v>1310</v>
      </c>
      <c r="I377" s="140">
        <v>655</v>
      </c>
      <c r="J377" s="140">
        <v>2620</v>
      </c>
    </row>
    <row r="378" spans="8:10" x14ac:dyDescent="0.2">
      <c r="H378" s="144">
        <v>1310</v>
      </c>
      <c r="I378" s="140">
        <v>655</v>
      </c>
      <c r="J378" s="140">
        <v>2620</v>
      </c>
    </row>
    <row r="379" spans="8:10" x14ac:dyDescent="0.2">
      <c r="H379" s="144">
        <v>1310</v>
      </c>
      <c r="I379" s="140">
        <v>655</v>
      </c>
      <c r="J379" s="140">
        <v>2620</v>
      </c>
    </row>
    <row r="380" spans="8:10" x14ac:dyDescent="0.2">
      <c r="H380" s="144">
        <v>1310</v>
      </c>
      <c r="I380" s="140">
        <v>655</v>
      </c>
      <c r="J380" s="140">
        <v>2620</v>
      </c>
    </row>
    <row r="381" spans="8:10" x14ac:dyDescent="0.2">
      <c r="H381" s="144">
        <v>1310</v>
      </c>
      <c r="I381" s="140">
        <v>655</v>
      </c>
      <c r="J381" s="140">
        <v>2620</v>
      </c>
    </row>
    <row r="382" spans="8:10" x14ac:dyDescent="0.2">
      <c r="H382" s="144">
        <v>1310</v>
      </c>
      <c r="I382" s="140">
        <v>655</v>
      </c>
      <c r="J382" s="140">
        <v>2620</v>
      </c>
    </row>
    <row r="383" spans="8:10" x14ac:dyDescent="0.2">
      <c r="H383" s="144">
        <v>1310</v>
      </c>
      <c r="I383" s="140">
        <v>655</v>
      </c>
      <c r="J383" s="140">
        <v>2620</v>
      </c>
    </row>
    <row r="384" spans="8:10" x14ac:dyDescent="0.2">
      <c r="H384" s="144">
        <v>1310</v>
      </c>
      <c r="I384" s="140">
        <v>655</v>
      </c>
      <c r="J384" s="140">
        <v>2620</v>
      </c>
    </row>
    <row r="385" spans="8:10" x14ac:dyDescent="0.2">
      <c r="H385" s="144">
        <v>1310</v>
      </c>
      <c r="I385" s="140">
        <v>655</v>
      </c>
      <c r="J385" s="140">
        <v>2620</v>
      </c>
    </row>
    <row r="386" spans="8:10" x14ac:dyDescent="0.2">
      <c r="H386" s="144">
        <v>1310</v>
      </c>
      <c r="I386" s="140">
        <v>655</v>
      </c>
      <c r="J386" s="140">
        <v>2620</v>
      </c>
    </row>
    <row r="387" spans="8:10" x14ac:dyDescent="0.2">
      <c r="H387" s="144">
        <v>1310</v>
      </c>
      <c r="I387" s="140">
        <v>655</v>
      </c>
      <c r="J387" s="140">
        <v>2620</v>
      </c>
    </row>
    <row r="388" spans="8:10" x14ac:dyDescent="0.2">
      <c r="H388" s="144">
        <v>1310</v>
      </c>
      <c r="I388" s="140">
        <v>655</v>
      </c>
      <c r="J388" s="140">
        <v>2620</v>
      </c>
    </row>
    <row r="389" spans="8:10" x14ac:dyDescent="0.2">
      <c r="H389" s="144">
        <v>1310</v>
      </c>
      <c r="I389" s="140">
        <v>655</v>
      </c>
      <c r="J389" s="140">
        <v>2620</v>
      </c>
    </row>
    <row r="390" spans="8:10" x14ac:dyDescent="0.2">
      <c r="H390" s="144">
        <v>1310</v>
      </c>
      <c r="I390" s="140">
        <v>655</v>
      </c>
      <c r="J390" s="140">
        <v>2620</v>
      </c>
    </row>
    <row r="391" spans="8:10" x14ac:dyDescent="0.2">
      <c r="H391" s="144">
        <v>1310</v>
      </c>
      <c r="I391" s="140">
        <v>655</v>
      </c>
      <c r="J391" s="140">
        <v>2620</v>
      </c>
    </row>
    <row r="392" spans="8:10" x14ac:dyDescent="0.2">
      <c r="H392" s="144">
        <v>1310</v>
      </c>
      <c r="I392" s="140">
        <v>655</v>
      </c>
      <c r="J392" s="140">
        <v>2620</v>
      </c>
    </row>
    <row r="393" spans="8:10" x14ac:dyDescent="0.2">
      <c r="H393" s="144">
        <v>1310</v>
      </c>
      <c r="I393" s="140">
        <v>655</v>
      </c>
      <c r="J393" s="140">
        <v>2620</v>
      </c>
    </row>
    <row r="394" spans="8:10" x14ac:dyDescent="0.2">
      <c r="H394" s="144">
        <v>1310</v>
      </c>
      <c r="I394" s="140">
        <v>655</v>
      </c>
      <c r="J394" s="140">
        <v>2620</v>
      </c>
    </row>
    <row r="395" spans="8:10" x14ac:dyDescent="0.2">
      <c r="H395" s="144">
        <v>1310</v>
      </c>
      <c r="I395" s="140">
        <v>655</v>
      </c>
      <c r="J395" s="140">
        <v>2620</v>
      </c>
    </row>
    <row r="396" spans="8:10" x14ac:dyDescent="0.2">
      <c r="H396" s="144">
        <v>1310</v>
      </c>
      <c r="I396" s="140">
        <v>655</v>
      </c>
      <c r="J396" s="140">
        <v>2620</v>
      </c>
    </row>
    <row r="397" spans="8:10" x14ac:dyDescent="0.2">
      <c r="H397" s="144">
        <v>1310</v>
      </c>
      <c r="I397" s="140">
        <v>655</v>
      </c>
      <c r="J397" s="140">
        <v>2620</v>
      </c>
    </row>
    <row r="398" spans="8:10" x14ac:dyDescent="0.2">
      <c r="H398" s="144">
        <v>1310</v>
      </c>
      <c r="I398" s="140">
        <v>655</v>
      </c>
      <c r="J398" s="140">
        <v>2620</v>
      </c>
    </row>
    <row r="399" spans="8:10" x14ac:dyDescent="0.2">
      <c r="H399" s="144">
        <v>1310</v>
      </c>
      <c r="I399" s="140">
        <v>655</v>
      </c>
      <c r="J399" s="140">
        <v>2620</v>
      </c>
    </row>
    <row r="400" spans="8:10" x14ac:dyDescent="0.2">
      <c r="H400" s="144">
        <v>1310</v>
      </c>
      <c r="I400" s="140">
        <v>655</v>
      </c>
      <c r="J400" s="140">
        <v>2620</v>
      </c>
    </row>
    <row r="401" spans="8:10" x14ac:dyDescent="0.2">
      <c r="H401" s="144">
        <v>1310</v>
      </c>
      <c r="I401" s="140">
        <v>655</v>
      </c>
      <c r="J401" s="140">
        <v>2620</v>
      </c>
    </row>
    <row r="402" spans="8:10" x14ac:dyDescent="0.2">
      <c r="H402" s="144">
        <v>1310</v>
      </c>
      <c r="I402" s="140">
        <v>655</v>
      </c>
      <c r="J402" s="140">
        <v>2620</v>
      </c>
    </row>
    <row r="403" spans="8:10" x14ac:dyDescent="0.2">
      <c r="H403" s="144">
        <v>1310</v>
      </c>
      <c r="I403" s="140">
        <v>655</v>
      </c>
      <c r="J403" s="140">
        <v>2620</v>
      </c>
    </row>
    <row r="404" spans="8:10" x14ac:dyDescent="0.2">
      <c r="H404" s="144">
        <v>1310</v>
      </c>
      <c r="I404" s="140">
        <v>655</v>
      </c>
      <c r="J404" s="140">
        <v>2620</v>
      </c>
    </row>
    <row r="405" spans="8:10" x14ac:dyDescent="0.2">
      <c r="H405" s="144">
        <v>1310</v>
      </c>
      <c r="I405" s="140">
        <v>655</v>
      </c>
      <c r="J405" s="140">
        <v>2620</v>
      </c>
    </row>
    <row r="406" spans="8:10" x14ac:dyDescent="0.2">
      <c r="H406" s="144">
        <v>1310</v>
      </c>
      <c r="I406" s="140">
        <v>655</v>
      </c>
      <c r="J406" s="140">
        <v>2620</v>
      </c>
    </row>
    <row r="407" spans="8:10" x14ac:dyDescent="0.2">
      <c r="H407" s="144">
        <v>1310</v>
      </c>
      <c r="I407" s="140">
        <v>655</v>
      </c>
      <c r="J407" s="140">
        <v>2620</v>
      </c>
    </row>
    <row r="408" spans="8:10" x14ac:dyDescent="0.2">
      <c r="H408" s="144">
        <v>1310</v>
      </c>
      <c r="I408" s="140">
        <v>655</v>
      </c>
      <c r="J408" s="140">
        <v>2620</v>
      </c>
    </row>
    <row r="409" spans="8:10" x14ac:dyDescent="0.2">
      <c r="H409" s="144">
        <v>1310</v>
      </c>
      <c r="I409" s="140">
        <v>655</v>
      </c>
      <c r="J409" s="140">
        <v>2620</v>
      </c>
    </row>
    <row r="410" spans="8:10" x14ac:dyDescent="0.2">
      <c r="H410" s="144">
        <v>1310</v>
      </c>
      <c r="I410" s="140">
        <v>655</v>
      </c>
      <c r="J410" s="140">
        <v>2620</v>
      </c>
    </row>
    <row r="411" spans="8:10" x14ac:dyDescent="0.2">
      <c r="H411" s="144">
        <v>1310</v>
      </c>
      <c r="I411" s="140">
        <v>655</v>
      </c>
      <c r="J411" s="140">
        <v>2620</v>
      </c>
    </row>
    <row r="412" spans="8:10" x14ac:dyDescent="0.2">
      <c r="H412" s="144">
        <v>1310</v>
      </c>
      <c r="I412" s="140">
        <v>655</v>
      </c>
      <c r="J412" s="140">
        <v>2620</v>
      </c>
    </row>
    <row r="413" spans="8:10" x14ac:dyDescent="0.2">
      <c r="H413" s="144">
        <v>1310</v>
      </c>
      <c r="I413" s="140">
        <v>655</v>
      </c>
      <c r="J413" s="140">
        <v>2620</v>
      </c>
    </row>
    <row r="414" spans="8:10" x14ac:dyDescent="0.2">
      <c r="H414" s="144">
        <v>1310</v>
      </c>
      <c r="I414" s="140">
        <v>655</v>
      </c>
      <c r="J414" s="140">
        <v>2620</v>
      </c>
    </row>
    <row r="415" spans="8:10" x14ac:dyDescent="0.2">
      <c r="H415" s="144">
        <v>1310</v>
      </c>
      <c r="I415" s="140">
        <v>655</v>
      </c>
      <c r="J415" s="140">
        <v>2620</v>
      </c>
    </row>
    <row r="416" spans="8:10" x14ac:dyDescent="0.2">
      <c r="H416" s="144">
        <v>1310</v>
      </c>
      <c r="I416" s="140">
        <v>655</v>
      </c>
      <c r="J416" s="140">
        <v>2620</v>
      </c>
    </row>
    <row r="417" spans="8:10" x14ac:dyDescent="0.2">
      <c r="H417" s="144">
        <v>1310</v>
      </c>
      <c r="I417" s="140">
        <v>655</v>
      </c>
      <c r="J417" s="140">
        <v>2620</v>
      </c>
    </row>
    <row r="418" spans="8:10" x14ac:dyDescent="0.2">
      <c r="H418" s="144">
        <v>1310</v>
      </c>
      <c r="I418" s="140">
        <v>655</v>
      </c>
      <c r="J418" s="140">
        <v>2620</v>
      </c>
    </row>
    <row r="419" spans="8:10" x14ac:dyDescent="0.2">
      <c r="H419" s="144">
        <v>1310</v>
      </c>
      <c r="I419" s="140">
        <v>655</v>
      </c>
      <c r="J419" s="140">
        <v>2620</v>
      </c>
    </row>
    <row r="420" spans="8:10" x14ac:dyDescent="0.2">
      <c r="H420" s="144">
        <v>1310</v>
      </c>
      <c r="I420" s="140">
        <v>655</v>
      </c>
      <c r="J420" s="140">
        <v>2620</v>
      </c>
    </row>
    <row r="421" spans="8:10" x14ac:dyDescent="0.2">
      <c r="H421" s="144">
        <v>1310</v>
      </c>
      <c r="I421" s="140">
        <v>655</v>
      </c>
      <c r="J421" s="140">
        <v>2620</v>
      </c>
    </row>
    <row r="422" spans="8:10" x14ac:dyDescent="0.2">
      <c r="H422" s="144">
        <v>1310</v>
      </c>
      <c r="I422" s="140">
        <v>655</v>
      </c>
      <c r="J422" s="140">
        <v>2620</v>
      </c>
    </row>
    <row r="423" spans="8:10" x14ac:dyDescent="0.2">
      <c r="H423" s="144">
        <v>1310</v>
      </c>
      <c r="I423" s="140">
        <v>655</v>
      </c>
      <c r="J423" s="140">
        <v>2620</v>
      </c>
    </row>
    <row r="424" spans="8:10" x14ac:dyDescent="0.2">
      <c r="H424" s="144">
        <v>1310</v>
      </c>
      <c r="I424" s="140">
        <v>655</v>
      </c>
      <c r="J424" s="140">
        <v>2620</v>
      </c>
    </row>
    <row r="425" spans="8:10" x14ac:dyDescent="0.2">
      <c r="H425" s="144">
        <v>1310</v>
      </c>
      <c r="I425" s="140">
        <v>655</v>
      </c>
      <c r="J425" s="140">
        <v>2620</v>
      </c>
    </row>
    <row r="426" spans="8:10" x14ac:dyDescent="0.2">
      <c r="H426" s="144">
        <v>1310</v>
      </c>
      <c r="I426" s="140">
        <v>655</v>
      </c>
      <c r="J426" s="140">
        <v>2620</v>
      </c>
    </row>
    <row r="427" spans="8:10" x14ac:dyDescent="0.2">
      <c r="H427" s="144">
        <v>1310</v>
      </c>
      <c r="I427" s="140">
        <v>655</v>
      </c>
      <c r="J427" s="140">
        <v>2620</v>
      </c>
    </row>
    <row r="428" spans="8:10" x14ac:dyDescent="0.2">
      <c r="H428" s="144">
        <v>1310</v>
      </c>
      <c r="I428" s="140">
        <v>655</v>
      </c>
      <c r="J428" s="140">
        <v>2620</v>
      </c>
    </row>
    <row r="429" spans="8:10" x14ac:dyDescent="0.2">
      <c r="H429" s="144">
        <v>1310</v>
      </c>
      <c r="I429" s="140">
        <v>655</v>
      </c>
      <c r="J429" s="140">
        <v>2620</v>
      </c>
    </row>
    <row r="430" spans="8:10" x14ac:dyDescent="0.2">
      <c r="H430" s="144">
        <v>1310</v>
      </c>
      <c r="I430" s="140">
        <v>655</v>
      </c>
      <c r="J430" s="140">
        <v>2620</v>
      </c>
    </row>
    <row r="431" spans="8:10" x14ac:dyDescent="0.2">
      <c r="H431" s="144">
        <v>1310</v>
      </c>
      <c r="I431" s="140">
        <v>655</v>
      </c>
      <c r="J431" s="140">
        <v>2620</v>
      </c>
    </row>
    <row r="432" spans="8:10" x14ac:dyDescent="0.2">
      <c r="H432" s="144">
        <v>1310</v>
      </c>
      <c r="I432" s="140">
        <v>655</v>
      </c>
      <c r="J432" s="140">
        <v>2620</v>
      </c>
    </row>
    <row r="433" spans="8:10" x14ac:dyDescent="0.2">
      <c r="H433" s="144">
        <v>1310</v>
      </c>
      <c r="I433" s="140">
        <v>655</v>
      </c>
      <c r="J433" s="140">
        <v>2620</v>
      </c>
    </row>
    <row r="434" spans="8:10" x14ac:dyDescent="0.2">
      <c r="H434" s="144">
        <v>1310</v>
      </c>
      <c r="I434" s="140">
        <v>655</v>
      </c>
      <c r="J434" s="140">
        <v>2620</v>
      </c>
    </row>
    <row r="435" spans="8:10" x14ac:dyDescent="0.2">
      <c r="H435" s="144">
        <v>1310</v>
      </c>
      <c r="I435" s="140">
        <v>655</v>
      </c>
      <c r="J435" s="140">
        <v>2620</v>
      </c>
    </row>
    <row r="436" spans="8:10" x14ac:dyDescent="0.2">
      <c r="H436" s="144">
        <v>1310</v>
      </c>
      <c r="I436" s="140">
        <v>655</v>
      </c>
      <c r="J436" s="140">
        <v>2620</v>
      </c>
    </row>
    <row r="437" spans="8:10" x14ac:dyDescent="0.2">
      <c r="H437" s="144">
        <v>1310</v>
      </c>
      <c r="I437" s="140">
        <v>655</v>
      </c>
      <c r="J437" s="140">
        <v>2620</v>
      </c>
    </row>
    <row r="438" spans="8:10" x14ac:dyDescent="0.2">
      <c r="H438" s="144">
        <v>1310</v>
      </c>
      <c r="I438" s="140">
        <v>655</v>
      </c>
      <c r="J438" s="140">
        <v>2620</v>
      </c>
    </row>
    <row r="439" spans="8:10" x14ac:dyDescent="0.2">
      <c r="H439" s="144">
        <v>1310</v>
      </c>
      <c r="I439" s="140">
        <v>655</v>
      </c>
      <c r="J439" s="140">
        <v>2620</v>
      </c>
    </row>
    <row r="440" spans="8:10" x14ac:dyDescent="0.2">
      <c r="H440" s="144">
        <v>1310</v>
      </c>
      <c r="I440" s="140">
        <v>655</v>
      </c>
      <c r="J440" s="140">
        <v>2620</v>
      </c>
    </row>
    <row r="441" spans="8:10" x14ac:dyDescent="0.2">
      <c r="H441" s="144">
        <v>1310</v>
      </c>
      <c r="I441" s="140">
        <v>655</v>
      </c>
      <c r="J441" s="140">
        <v>2620</v>
      </c>
    </row>
    <row r="442" spans="8:10" x14ac:dyDescent="0.2">
      <c r="H442" s="144">
        <v>1310</v>
      </c>
      <c r="I442" s="140">
        <v>655</v>
      </c>
      <c r="J442" s="140">
        <v>2620</v>
      </c>
    </row>
    <row r="443" spans="8:10" x14ac:dyDescent="0.2">
      <c r="H443" s="144">
        <v>1310</v>
      </c>
      <c r="I443" s="140">
        <v>655</v>
      </c>
      <c r="J443" s="140">
        <v>2620</v>
      </c>
    </row>
    <row r="444" spans="8:10" x14ac:dyDescent="0.2">
      <c r="H444" s="144">
        <v>1310</v>
      </c>
      <c r="I444" s="140">
        <v>655</v>
      </c>
      <c r="J444" s="140">
        <v>2620</v>
      </c>
    </row>
    <row r="445" spans="8:10" x14ac:dyDescent="0.2">
      <c r="H445" s="144">
        <v>1310</v>
      </c>
      <c r="I445" s="140">
        <v>655</v>
      </c>
      <c r="J445" s="140">
        <v>2620</v>
      </c>
    </row>
    <row r="446" spans="8:10" x14ac:dyDescent="0.2">
      <c r="H446" s="144">
        <v>1310</v>
      </c>
      <c r="I446" s="140">
        <v>655</v>
      </c>
      <c r="J446" s="140">
        <v>2620</v>
      </c>
    </row>
    <row r="447" spans="8:10" x14ac:dyDescent="0.2">
      <c r="H447" s="144">
        <v>1310</v>
      </c>
      <c r="I447" s="140">
        <v>655</v>
      </c>
      <c r="J447" s="140">
        <v>2620</v>
      </c>
    </row>
    <row r="448" spans="8:10" x14ac:dyDescent="0.2">
      <c r="H448" s="144">
        <v>1310</v>
      </c>
      <c r="I448" s="140">
        <v>655</v>
      </c>
      <c r="J448" s="140">
        <v>2620</v>
      </c>
    </row>
    <row r="449" spans="8:10" x14ac:dyDescent="0.2">
      <c r="H449" s="144">
        <v>1310</v>
      </c>
      <c r="I449" s="140">
        <v>655</v>
      </c>
      <c r="J449" s="140">
        <v>2620</v>
      </c>
    </row>
    <row r="450" spans="8:10" x14ac:dyDescent="0.2">
      <c r="H450" s="144">
        <v>1310</v>
      </c>
      <c r="I450" s="140">
        <v>655</v>
      </c>
      <c r="J450" s="140">
        <v>2620</v>
      </c>
    </row>
    <row r="451" spans="8:10" x14ac:dyDescent="0.2">
      <c r="H451" s="144">
        <v>1310</v>
      </c>
      <c r="I451" s="140">
        <v>655</v>
      </c>
      <c r="J451" s="140">
        <v>2620</v>
      </c>
    </row>
    <row r="452" spans="8:10" x14ac:dyDescent="0.2">
      <c r="H452" s="144">
        <v>1310</v>
      </c>
      <c r="I452" s="140">
        <v>655</v>
      </c>
      <c r="J452" s="140">
        <v>2620</v>
      </c>
    </row>
    <row r="453" spans="8:10" x14ac:dyDescent="0.2">
      <c r="H453" s="144">
        <v>1310</v>
      </c>
      <c r="I453" s="140">
        <v>655</v>
      </c>
      <c r="J453" s="140">
        <v>2620</v>
      </c>
    </row>
  </sheetData>
  <sheetProtection selectLockedCells="1"/>
  <mergeCells count="13">
    <mergeCell ref="A109:B109"/>
    <mergeCell ref="A35:A37"/>
    <mergeCell ref="A31:A34"/>
    <mergeCell ref="A1:F1"/>
    <mergeCell ref="C4:C5"/>
    <mergeCell ref="B4:B5"/>
    <mergeCell ref="E3:F3"/>
    <mergeCell ref="A23:A26"/>
    <mergeCell ref="A27:A30"/>
    <mergeCell ref="A4:A5"/>
    <mergeCell ref="A13:A16"/>
    <mergeCell ref="A17:A22"/>
    <mergeCell ref="A6:A12"/>
  </mergeCells>
  <phoneticPr fontId="0" type="noConversion"/>
  <conditionalFormatting sqref="E44:E46 E48:E53 E55:E59 E91 E94:E97 E99:E108 E6:E8 E10 E12:E42 E65:E66 E61:E63 E68:E73 E75:E84 E86:E89">
    <cfRule type="cellIs" dxfId="183" priority="32" stopIfTrue="1" operator="equal">
      <formula>""</formula>
    </cfRule>
  </conditionalFormatting>
  <conditionalFormatting sqref="E9">
    <cfRule type="cellIs" dxfId="182" priority="3" stopIfTrue="1" operator="equal">
      <formula>""</formula>
    </cfRule>
  </conditionalFormatting>
  <conditionalFormatting sqref="E11">
    <cfRule type="cellIs" dxfId="181" priority="2" stopIfTrue="1" operator="equal">
      <formula>""</formula>
    </cfRule>
  </conditionalFormatting>
  <conditionalFormatting sqref="E93">
    <cfRule type="cellIs" dxfId="180" priority="1" stopIfTrue="1" operator="equal">
      <formula>""</formula>
    </cfRule>
  </conditionalFormatting>
  <dataValidations xWindow="854" yWindow="452" count="1">
    <dataValidation allowBlank="1" showInputMessage="1" showErrorMessage="1" promptTitle="Внимание!" sqref="E44:E46 E48:E53 E55:E59 E91 E93:E97 E99:E108 E6:E42 E65:E66 E61:E63 E68:E73 E75:E84 E86:E89"/>
  </dataValidations>
  <printOptions horizontalCentered="1"/>
  <pageMargins left="0.19685039370078741" right="0.19685039370078741" top="0.19685039370078741" bottom="0.78740157480314965" header="0.19685039370078741" footer="0.19685039370078741"/>
  <pageSetup paperSize="9" scale="84" fitToHeight="0" orientation="portrait" r:id="rId1"/>
  <headerFooter alignWithMargins="0">
    <oddFooter>Страница &amp;P&amp;R&amp;A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autoPageBreaks="0" fitToPage="1"/>
  </sheetPr>
  <dimension ref="A1:AJ1604"/>
  <sheetViews>
    <sheetView showGridLines="0" showZeros="0" showOutlineSymbols="0" zoomScaleSheetLayoutView="50" workbookViewId="0">
      <pane ySplit="4" topLeftCell="A5" activePane="bottomLeft" state="frozen"/>
      <selection activeCell="C1" sqref="C1"/>
      <selection pane="bottomLeft" activeCell="M8" sqref="M8"/>
    </sheetView>
  </sheetViews>
  <sheetFormatPr defaultColWidth="9.140625" defaultRowHeight="11.25" x14ac:dyDescent="0.2"/>
  <cols>
    <col min="1" max="1" width="27.42578125" style="19" customWidth="1"/>
    <col min="2" max="2" width="13.5703125" style="20" customWidth="1"/>
    <col min="3" max="3" width="8.42578125" style="20" bestFit="1" customWidth="1"/>
    <col min="4" max="4" width="11.5703125" style="20" customWidth="1"/>
    <col min="5" max="5" width="7.5703125" style="21" bestFit="1" customWidth="1"/>
    <col min="6" max="6" width="9.85546875" style="21" customWidth="1"/>
    <col min="7" max="7" width="12.42578125" style="21" bestFit="1" customWidth="1"/>
    <col min="8" max="8" width="7.140625" style="410" bestFit="1" customWidth="1"/>
    <col min="9" max="9" width="6.5703125" style="19" customWidth="1"/>
    <col min="10" max="10" width="4.7109375" style="19" bestFit="1" customWidth="1"/>
    <col min="11" max="11" width="5.140625" style="19" bestFit="1" customWidth="1"/>
    <col min="12" max="22" width="4" style="19" bestFit="1" customWidth="1"/>
    <col min="23" max="24" width="4.140625" style="19" customWidth="1"/>
    <col min="25" max="25" width="8.85546875" style="688" bestFit="1" customWidth="1"/>
    <col min="26" max="28" width="9.140625" style="106" hidden="1" customWidth="1"/>
    <col min="29" max="29" width="4.140625" style="106" hidden="1" customWidth="1"/>
    <col min="30" max="30" width="4.42578125" style="19" hidden="1" customWidth="1"/>
    <col min="31" max="31" width="17" style="19" hidden="1" customWidth="1"/>
    <col min="32" max="33" width="9.140625" style="19" hidden="1" customWidth="1"/>
    <col min="34" max="41" width="9.140625" style="19" customWidth="1"/>
    <col min="42" max="16384" width="9.140625" style="19"/>
  </cols>
  <sheetData>
    <row r="1" spans="1:36" s="183" customFormat="1" ht="22.5" thickTop="1" thickBot="1" x14ac:dyDescent="0.25">
      <c r="A1" s="1678" t="s">
        <v>865</v>
      </c>
      <c r="B1" s="1679"/>
      <c r="C1" s="1679"/>
      <c r="D1" s="1679"/>
      <c r="E1" s="1679"/>
      <c r="F1" s="1679"/>
      <c r="G1" s="1773"/>
      <c r="H1" s="1773"/>
      <c r="I1" s="1679"/>
      <c r="J1" s="1679"/>
      <c r="K1" s="1679"/>
      <c r="L1" s="1679"/>
      <c r="M1" s="1679"/>
      <c r="N1" s="1679"/>
      <c r="O1" s="1679"/>
      <c r="P1" s="1679"/>
      <c r="Q1" s="1679"/>
      <c r="R1" s="1679"/>
      <c r="S1" s="1679"/>
      <c r="T1" s="1679"/>
      <c r="U1" s="1679"/>
      <c r="V1" s="1679"/>
      <c r="W1" s="1679"/>
      <c r="X1" s="1680"/>
      <c r="Y1" s="687"/>
      <c r="Z1" s="639"/>
      <c r="AA1" s="639"/>
      <c r="AB1" s="639"/>
      <c r="AC1" s="639"/>
    </row>
    <row r="2" spans="1:36" s="183" customFormat="1" ht="25.5" customHeight="1" thickTop="1" thickBot="1" x14ac:dyDescent="0.25">
      <c r="A2" s="166"/>
      <c r="B2" s="166"/>
      <c r="C2" s="166"/>
      <c r="D2" s="166"/>
      <c r="E2" s="166"/>
      <c r="F2" s="166"/>
      <c r="G2" s="1777" t="s">
        <v>349</v>
      </c>
      <c r="H2" s="1778"/>
      <c r="I2" s="182"/>
      <c r="J2" s="182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3"/>
      <c r="Y2" s="690" t="s">
        <v>584</v>
      </c>
      <c r="Z2" s="639"/>
      <c r="AA2" s="639"/>
      <c r="AB2" s="639"/>
      <c r="AC2" s="639"/>
    </row>
    <row r="3" spans="1:36" s="12" customFormat="1" ht="13.5" thickBot="1" x14ac:dyDescent="0.25">
      <c r="C3" s="184"/>
      <c r="E3" s="221" t="s">
        <v>189</v>
      </c>
      <c r="F3" s="638">
        <f>'Условия+Итоги'!H56</f>
        <v>0</v>
      </c>
      <c r="G3" s="637">
        <f>G4++G15+G27+G178+G31+G43+G57+G63+G75+G84+G98+G90+G110+G120+G130+G140+G150+G158+G169+G182+G189+G199+G214</f>
        <v>0</v>
      </c>
      <c r="H3" s="642">
        <f>H4+H15+H27+H178+H31+H43+H57+H63+H75+H84+H98+H90+H110+H120+H130+H140+H150+H158+H169+H182+H189+H199+H214+H35</f>
        <v>0</v>
      </c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9"/>
      <c r="Y3" s="691">
        <f>SUM(Y6:Y215)</f>
        <v>0</v>
      </c>
      <c r="Z3" s="103"/>
      <c r="AA3" s="103"/>
      <c r="AB3" s="103"/>
      <c r="AC3" s="103"/>
    </row>
    <row r="4" spans="1:36" ht="12" x14ac:dyDescent="0.2">
      <c r="A4" s="431" t="s">
        <v>157</v>
      </c>
      <c r="B4" s="393"/>
      <c r="C4" s="393"/>
      <c r="D4" s="393"/>
      <c r="E4" s="416"/>
      <c r="F4" s="619"/>
      <c r="G4" s="213">
        <f>SUM(G6:G13)</f>
        <v>0</v>
      </c>
      <c r="H4" s="402">
        <f>SUM(H6:H13)</f>
        <v>0</v>
      </c>
      <c r="I4" s="1697" t="s">
        <v>684</v>
      </c>
      <c r="J4" s="1697"/>
      <c r="K4" s="1697"/>
      <c r="L4" s="1697"/>
      <c r="M4" s="1697"/>
      <c r="N4" s="1697"/>
      <c r="O4" s="1697"/>
      <c r="P4" s="1697"/>
      <c r="Q4" s="1697"/>
      <c r="R4" s="1697"/>
      <c r="S4" s="1697"/>
      <c r="T4" s="1697"/>
      <c r="U4" s="1697"/>
      <c r="V4" s="1698"/>
      <c r="Z4" s="106">
        <v>5</v>
      </c>
      <c r="AA4" s="106">
        <v>10</v>
      </c>
      <c r="AB4" s="106">
        <v>4</v>
      </c>
      <c r="AC4" s="106">
        <v>20</v>
      </c>
    </row>
    <row r="5" spans="1:36" ht="26.25" thickBot="1" x14ac:dyDescent="0.25">
      <c r="A5" s="421" t="s">
        <v>0</v>
      </c>
      <c r="B5" s="1871" t="s">
        <v>158</v>
      </c>
      <c r="C5" s="421" t="s">
        <v>159</v>
      </c>
      <c r="D5" s="421" t="s">
        <v>160</v>
      </c>
      <c r="E5" s="424" t="s">
        <v>188</v>
      </c>
      <c r="F5" s="1466" t="s">
        <v>354</v>
      </c>
      <c r="G5" s="411" t="s">
        <v>337</v>
      </c>
      <c r="H5" s="412" t="s">
        <v>143</v>
      </c>
      <c r="I5" s="1872">
        <v>100</v>
      </c>
      <c r="J5" s="1866">
        <v>105</v>
      </c>
      <c r="K5" s="1866">
        <v>110</v>
      </c>
      <c r="L5" s="1866">
        <v>115</v>
      </c>
      <c r="M5" s="1866">
        <v>120</v>
      </c>
      <c r="N5" s="1866">
        <v>125</v>
      </c>
      <c r="O5" s="1866">
        <v>130</v>
      </c>
      <c r="P5" s="1866">
        <v>135</v>
      </c>
      <c r="Q5" s="1866">
        <v>140</v>
      </c>
      <c r="R5" s="1866">
        <v>145</v>
      </c>
      <c r="S5" s="1866">
        <v>150</v>
      </c>
      <c r="T5" s="1866">
        <v>155</v>
      </c>
      <c r="U5" s="1866">
        <v>160</v>
      </c>
      <c r="V5" s="1866">
        <v>165</v>
      </c>
      <c r="X5" s="189"/>
      <c r="Z5" s="106">
        <v>10</v>
      </c>
      <c r="AA5" s="106">
        <v>20</v>
      </c>
      <c r="AB5" s="106">
        <v>8</v>
      </c>
      <c r="AC5" s="106">
        <v>40</v>
      </c>
    </row>
    <row r="6" spans="1:36" ht="10.5" customHeight="1" x14ac:dyDescent="0.2">
      <c r="A6" s="1723" t="s">
        <v>518</v>
      </c>
      <c r="B6" s="1867" t="s">
        <v>667</v>
      </c>
      <c r="C6" s="1467"/>
      <c r="D6" s="1726" t="s">
        <v>161</v>
      </c>
      <c r="E6" s="481">
        <f>Прайс!D171</f>
        <v>1169</v>
      </c>
      <c r="F6" s="1482">
        <f t="shared" ref="F6:F13" si="0">IF(H6=0,0,IF(ROUND(E6-E6*$F$3,0)=E6,0,ROUND(E6-E6*$F$3,0)))</f>
        <v>0</v>
      </c>
      <c r="G6" s="413">
        <f t="shared" ref="G6:G13" si="1">H6*F6</f>
        <v>0</v>
      </c>
      <c r="H6" s="414">
        <f>SUM(I6:L6)</f>
        <v>0</v>
      </c>
      <c r="I6" s="1880"/>
      <c r="J6" s="1880"/>
      <c r="K6" s="1880"/>
      <c r="L6" s="1880"/>
      <c r="M6" s="1881"/>
      <c r="N6" s="1881"/>
      <c r="O6" s="1881"/>
      <c r="P6" s="1881"/>
      <c r="Q6" s="1881"/>
      <c r="R6" s="1881"/>
      <c r="S6" s="1881"/>
      <c r="T6" s="1881"/>
      <c r="U6" s="1881"/>
      <c r="V6" s="1882"/>
      <c r="X6" s="20"/>
      <c r="Y6" s="688">
        <f t="shared" ref="Y6" si="2">E6*H6</f>
        <v>0</v>
      </c>
      <c r="Z6" s="106">
        <v>15</v>
      </c>
      <c r="AA6" s="106">
        <v>30</v>
      </c>
      <c r="AB6" s="106">
        <v>12</v>
      </c>
      <c r="AC6" s="106">
        <v>60</v>
      </c>
      <c r="AJ6" s="191"/>
    </row>
    <row r="7" spans="1:36" ht="10.5" hidden="1" customHeight="1" x14ac:dyDescent="0.2">
      <c r="A7" s="1724"/>
      <c r="B7" s="1868"/>
      <c r="C7" s="635"/>
      <c r="D7" s="1700"/>
      <c r="E7" s="234">
        <f>E6</f>
        <v>1169</v>
      </c>
      <c r="F7" s="1483">
        <f t="shared" si="0"/>
        <v>0</v>
      </c>
      <c r="G7" s="211">
        <f t="shared" si="1"/>
        <v>0</v>
      </c>
      <c r="H7" s="404">
        <f>SUM(I7:L7)</f>
        <v>0</v>
      </c>
      <c r="I7" s="1883"/>
      <c r="J7" s="1883"/>
      <c r="K7" s="1883"/>
      <c r="L7" s="1883"/>
      <c r="M7" s="1884"/>
      <c r="N7" s="1884"/>
      <c r="O7" s="1884"/>
      <c r="P7" s="1884"/>
      <c r="Q7" s="1884"/>
      <c r="R7" s="1884"/>
      <c r="S7" s="1884"/>
      <c r="T7" s="1884"/>
      <c r="U7" s="1884"/>
      <c r="V7" s="1885"/>
      <c r="X7" s="20"/>
      <c r="Y7" s="688">
        <f>E7*H7</f>
        <v>0</v>
      </c>
      <c r="Z7" s="106">
        <v>20</v>
      </c>
      <c r="AA7" s="106">
        <v>40</v>
      </c>
      <c r="AB7" s="106">
        <v>16</v>
      </c>
      <c r="AC7" s="106">
        <v>80</v>
      </c>
      <c r="AJ7" s="191"/>
    </row>
    <row r="8" spans="1:36" ht="10.5" customHeight="1" x14ac:dyDescent="0.2">
      <c r="A8" s="1724"/>
      <c r="B8" s="1868" t="s">
        <v>668</v>
      </c>
      <c r="C8" s="635"/>
      <c r="D8" s="1700"/>
      <c r="E8" s="234">
        <f>Прайс!D172</f>
        <v>1210</v>
      </c>
      <c r="F8" s="1483">
        <f t="shared" si="0"/>
        <v>0</v>
      </c>
      <c r="G8" s="211">
        <f t="shared" si="1"/>
        <v>0</v>
      </c>
      <c r="H8" s="404">
        <f>SUM(M8:P8)</f>
        <v>0</v>
      </c>
      <c r="I8" s="1886"/>
      <c r="J8" s="1884"/>
      <c r="K8" s="1884"/>
      <c r="L8" s="1884"/>
      <c r="M8" s="1887"/>
      <c r="N8" s="1887"/>
      <c r="O8" s="1887"/>
      <c r="P8" s="1887"/>
      <c r="Q8" s="1884"/>
      <c r="R8" s="1884"/>
      <c r="S8" s="1884"/>
      <c r="T8" s="1884"/>
      <c r="U8" s="1884"/>
      <c r="V8" s="1885"/>
      <c r="X8" s="20"/>
      <c r="Y8" s="688">
        <f t="shared" ref="Y8:Y13" si="3">E8*H8</f>
        <v>0</v>
      </c>
      <c r="Z8" s="106">
        <v>25</v>
      </c>
      <c r="AA8" s="106">
        <v>50</v>
      </c>
      <c r="AB8" s="106">
        <v>20</v>
      </c>
      <c r="AC8" s="106">
        <v>100</v>
      </c>
      <c r="AJ8" s="191"/>
    </row>
    <row r="9" spans="1:36" ht="10.5" hidden="1" customHeight="1" x14ac:dyDescent="0.2">
      <c r="A9" s="1724"/>
      <c r="B9" s="1868"/>
      <c r="C9" s="635"/>
      <c r="D9" s="1700"/>
      <c r="E9" s="234">
        <f>E8</f>
        <v>1210</v>
      </c>
      <c r="F9" s="1483">
        <f t="shared" si="0"/>
        <v>0</v>
      </c>
      <c r="G9" s="211">
        <f t="shared" si="1"/>
        <v>0</v>
      </c>
      <c r="H9" s="404">
        <f>SUM(M9:P9)</f>
        <v>0</v>
      </c>
      <c r="I9" s="1886"/>
      <c r="J9" s="1884"/>
      <c r="K9" s="1884"/>
      <c r="L9" s="1884"/>
      <c r="M9" s="1887"/>
      <c r="N9" s="1887"/>
      <c r="O9" s="1887"/>
      <c r="P9" s="1887"/>
      <c r="Q9" s="1884"/>
      <c r="R9" s="1884"/>
      <c r="S9" s="1884"/>
      <c r="T9" s="1884"/>
      <c r="U9" s="1884"/>
      <c r="V9" s="1885"/>
      <c r="X9" s="20"/>
      <c r="Y9" s="688">
        <f t="shared" si="3"/>
        <v>0</v>
      </c>
      <c r="Z9" s="106">
        <v>30</v>
      </c>
      <c r="AA9" s="106">
        <v>60</v>
      </c>
      <c r="AB9" s="106">
        <v>24</v>
      </c>
      <c r="AC9" s="106">
        <v>120</v>
      </c>
      <c r="AJ9" s="191"/>
    </row>
    <row r="10" spans="1:36" ht="10.5" customHeight="1" x14ac:dyDescent="0.2">
      <c r="A10" s="1724"/>
      <c r="B10" s="1868" t="s">
        <v>669</v>
      </c>
      <c r="C10" s="635"/>
      <c r="D10" s="1700"/>
      <c r="E10" s="234">
        <f>Прайс!D173</f>
        <v>1298</v>
      </c>
      <c r="F10" s="1483">
        <f t="shared" ref="F10:F11" si="4">IF(H10=0,0,IF(ROUND(E10-E10*$F$3,0)=E10,0,ROUND(E10-E10*$F$3,0)))</f>
        <v>0</v>
      </c>
      <c r="G10" s="211">
        <f t="shared" ref="G10:G11" si="5">H10*F10</f>
        <v>0</v>
      </c>
      <c r="H10" s="404">
        <f>SUM(Q10:T10)</f>
        <v>0</v>
      </c>
      <c r="I10" s="1886"/>
      <c r="J10" s="1884"/>
      <c r="K10" s="1884"/>
      <c r="L10" s="1884"/>
      <c r="M10" s="1884"/>
      <c r="N10" s="1884"/>
      <c r="O10" s="1884"/>
      <c r="P10" s="1884"/>
      <c r="Q10" s="1883"/>
      <c r="R10" s="1883"/>
      <c r="S10" s="1883"/>
      <c r="T10" s="1883"/>
      <c r="U10" s="1884"/>
      <c r="V10" s="1885"/>
      <c r="X10" s="20"/>
      <c r="Y10" s="688">
        <f t="shared" si="3"/>
        <v>0</v>
      </c>
      <c r="Z10" s="106">
        <v>35</v>
      </c>
      <c r="AA10" s="106">
        <v>70</v>
      </c>
      <c r="AB10" s="106">
        <v>28</v>
      </c>
      <c r="AC10" s="106">
        <v>140</v>
      </c>
      <c r="AJ10" s="191"/>
    </row>
    <row r="11" spans="1:36" ht="10.5" hidden="1" customHeight="1" x14ac:dyDescent="0.2">
      <c r="A11" s="1724"/>
      <c r="B11" s="1868"/>
      <c r="C11" s="635"/>
      <c r="D11" s="1700"/>
      <c r="E11" s="234">
        <f>E10</f>
        <v>1298</v>
      </c>
      <c r="F11" s="1483">
        <f t="shared" si="4"/>
        <v>0</v>
      </c>
      <c r="G11" s="211">
        <f t="shared" si="5"/>
        <v>0</v>
      </c>
      <c r="H11" s="404">
        <f>SUM(Q11:T11)</f>
        <v>0</v>
      </c>
      <c r="I11" s="1886"/>
      <c r="J11" s="1884"/>
      <c r="K11" s="1884"/>
      <c r="L11" s="1884"/>
      <c r="M11" s="1884"/>
      <c r="N11" s="1884"/>
      <c r="O11" s="1884"/>
      <c r="P11" s="1884"/>
      <c r="Q11" s="1883"/>
      <c r="R11" s="1883"/>
      <c r="S11" s="1883"/>
      <c r="T11" s="1883"/>
      <c r="U11" s="1884"/>
      <c r="V11" s="1885"/>
      <c r="X11" s="20"/>
      <c r="Y11" s="688">
        <f t="shared" si="3"/>
        <v>0</v>
      </c>
      <c r="Z11" s="106">
        <v>40</v>
      </c>
      <c r="AA11" s="106">
        <v>80</v>
      </c>
      <c r="AB11" s="106">
        <v>32</v>
      </c>
      <c r="AC11" s="106">
        <v>160</v>
      </c>
      <c r="AJ11" s="191"/>
    </row>
    <row r="12" spans="1:36" ht="10.5" hidden="1" customHeight="1" x14ac:dyDescent="0.2">
      <c r="A12" s="1724"/>
      <c r="B12" s="1868" t="s">
        <v>670</v>
      </c>
      <c r="C12" s="635"/>
      <c r="D12" s="1700"/>
      <c r="E12" s="234">
        <f>Прайс!D174</f>
        <v>1348</v>
      </c>
      <c r="F12" s="1483">
        <f t="shared" si="0"/>
        <v>0</v>
      </c>
      <c r="G12" s="211">
        <f t="shared" si="1"/>
        <v>0</v>
      </c>
      <c r="H12" s="404">
        <f>SUM(U12:V12)</f>
        <v>0</v>
      </c>
      <c r="I12" s="1886"/>
      <c r="J12" s="1884"/>
      <c r="K12" s="1884"/>
      <c r="L12" s="1884"/>
      <c r="M12" s="1884"/>
      <c r="N12" s="1884"/>
      <c r="O12" s="1884"/>
      <c r="P12" s="1884"/>
      <c r="Q12" s="1884"/>
      <c r="R12" s="1884"/>
      <c r="S12" s="1884"/>
      <c r="T12" s="1884"/>
      <c r="U12" s="1883"/>
      <c r="V12" s="1888"/>
      <c r="X12" s="20"/>
      <c r="Y12" s="688">
        <f>E12*H12</f>
        <v>0</v>
      </c>
      <c r="Z12" s="106">
        <v>45</v>
      </c>
      <c r="AA12" s="106">
        <v>90</v>
      </c>
      <c r="AB12" s="106">
        <v>36</v>
      </c>
      <c r="AC12" s="106">
        <v>180</v>
      </c>
    </row>
    <row r="13" spans="1:36" ht="12.75" thickBot="1" x14ac:dyDescent="0.25">
      <c r="A13" s="1725"/>
      <c r="B13" s="1869"/>
      <c r="C13" s="1469"/>
      <c r="D13" s="1727"/>
      <c r="E13" s="311">
        <f>Прайс!D174</f>
        <v>1348</v>
      </c>
      <c r="F13" s="1484">
        <f t="shared" si="0"/>
        <v>0</v>
      </c>
      <c r="G13" s="212">
        <f t="shared" si="1"/>
        <v>0</v>
      </c>
      <c r="H13" s="405">
        <f>SUM(U13:V13)</f>
        <v>0</v>
      </c>
      <c r="I13" s="1889"/>
      <c r="J13" s="1890"/>
      <c r="K13" s="1890"/>
      <c r="L13" s="1890"/>
      <c r="M13" s="1890"/>
      <c r="N13" s="1890"/>
      <c r="O13" s="1890"/>
      <c r="P13" s="1890"/>
      <c r="Q13" s="1890"/>
      <c r="R13" s="1890"/>
      <c r="S13" s="1890"/>
      <c r="T13" s="1890"/>
      <c r="U13" s="1891"/>
      <c r="V13" s="1892"/>
      <c r="X13" s="20"/>
      <c r="Y13" s="688">
        <f t="shared" si="3"/>
        <v>0</v>
      </c>
      <c r="Z13" s="106">
        <v>50</v>
      </c>
      <c r="AA13" s="106">
        <v>100</v>
      </c>
      <c r="AB13" s="106">
        <v>40</v>
      </c>
      <c r="AC13" s="106">
        <v>200</v>
      </c>
    </row>
    <row r="14" spans="1:36" ht="5.45" customHeight="1" thickBot="1" x14ac:dyDescent="0.25">
      <c r="A14" s="114"/>
      <c r="B14" s="939"/>
      <c r="E14" s="194"/>
      <c r="F14" s="194"/>
      <c r="G14" s="194"/>
      <c r="H14" s="406"/>
      <c r="I14" s="10"/>
      <c r="J14" s="10"/>
      <c r="K14" s="10"/>
      <c r="L14" s="10"/>
      <c r="M14" s="10"/>
      <c r="N14" s="10"/>
      <c r="O14" s="10"/>
      <c r="P14" s="14"/>
      <c r="Q14" s="14"/>
      <c r="R14" s="14"/>
      <c r="S14" s="14"/>
      <c r="T14" s="10"/>
      <c r="U14" s="10"/>
      <c r="V14" s="10"/>
      <c r="Z14" s="106">
        <v>55</v>
      </c>
      <c r="AA14" s="106">
        <v>110</v>
      </c>
      <c r="AB14" s="106">
        <v>44</v>
      </c>
      <c r="AC14" s="106">
        <v>220</v>
      </c>
    </row>
    <row r="15" spans="1:36" ht="11.25" customHeight="1" thickBot="1" x14ac:dyDescent="0.25">
      <c r="A15" s="1471" t="s">
        <v>682</v>
      </c>
      <c r="B15" s="1865"/>
      <c r="C15" s="392"/>
      <c r="D15" s="392"/>
      <c r="E15" s="1472"/>
      <c r="F15" s="1473"/>
      <c r="G15" s="1474">
        <f>SUM(G17:G24)</f>
        <v>0</v>
      </c>
      <c r="H15" s="1475">
        <f>SUM(H17:H24)</f>
        <v>0</v>
      </c>
      <c r="I15" s="1873" t="s">
        <v>684</v>
      </c>
      <c r="J15" s="1873"/>
      <c r="K15" s="1873"/>
      <c r="L15" s="1873"/>
      <c r="M15" s="1873"/>
      <c r="N15" s="1873"/>
      <c r="O15" s="1873"/>
      <c r="P15" s="1873"/>
      <c r="Q15" s="1873"/>
      <c r="R15" s="1873"/>
      <c r="S15" s="1873"/>
      <c r="T15" s="1873"/>
      <c r="U15" s="1873"/>
      <c r="V15" s="1874"/>
      <c r="Z15" s="106">
        <v>60</v>
      </c>
      <c r="AA15" s="106">
        <v>120</v>
      </c>
      <c r="AB15" s="106">
        <v>48</v>
      </c>
      <c r="AC15" s="106">
        <v>240</v>
      </c>
    </row>
    <row r="16" spans="1:36" ht="26.25" thickBot="1" x14ac:dyDescent="0.25">
      <c r="A16" s="1476" t="s">
        <v>0</v>
      </c>
      <c r="B16" s="1870" t="s">
        <v>158</v>
      </c>
      <c r="C16" s="1477"/>
      <c r="D16" s="1477" t="s">
        <v>160</v>
      </c>
      <c r="E16" s="1478" t="s">
        <v>188</v>
      </c>
      <c r="F16" s="1479" t="s">
        <v>354</v>
      </c>
      <c r="G16" s="1480" t="s">
        <v>337</v>
      </c>
      <c r="H16" s="1481" t="s">
        <v>143</v>
      </c>
      <c r="I16" s="1875">
        <v>100</v>
      </c>
      <c r="J16" s="1876">
        <v>105</v>
      </c>
      <c r="K16" s="1876">
        <v>110</v>
      </c>
      <c r="L16" s="1876">
        <v>115</v>
      </c>
      <c r="M16" s="1876">
        <v>120</v>
      </c>
      <c r="N16" s="1876">
        <v>125</v>
      </c>
      <c r="O16" s="1876">
        <v>130</v>
      </c>
      <c r="P16" s="1876">
        <v>135</v>
      </c>
      <c r="Q16" s="1876">
        <v>140</v>
      </c>
      <c r="R16" s="1876">
        <v>145</v>
      </c>
      <c r="S16" s="1876">
        <v>150</v>
      </c>
      <c r="T16" s="1876">
        <v>155</v>
      </c>
      <c r="U16" s="1876">
        <v>160</v>
      </c>
      <c r="V16" s="1877">
        <v>165</v>
      </c>
      <c r="X16" s="189"/>
      <c r="Z16" s="106">
        <v>65</v>
      </c>
      <c r="AA16" s="106">
        <v>130</v>
      </c>
      <c r="AB16" s="106">
        <v>52</v>
      </c>
      <c r="AC16" s="106">
        <v>260</v>
      </c>
      <c r="AE16" s="19">
        <v>152</v>
      </c>
      <c r="AF16" s="19">
        <v>1200</v>
      </c>
    </row>
    <row r="17" spans="1:32" ht="11.25" customHeight="1" x14ac:dyDescent="0.2">
      <c r="A17" s="1723" t="s">
        <v>681</v>
      </c>
      <c r="B17" s="1868" t="s">
        <v>667</v>
      </c>
      <c r="C17" s="635"/>
      <c r="D17" s="1726" t="s">
        <v>161</v>
      </c>
      <c r="E17" s="481">
        <f>Прайс!D175</f>
        <v>1338</v>
      </c>
      <c r="F17" s="1482">
        <f t="shared" ref="F17:F24" si="6">IF(H17=0,0,IF(ROUND(E17-E17*$F$3,0)=E17,0,ROUND(E17-E17*$F$3,0)))</f>
        <v>0</v>
      </c>
      <c r="G17" s="413">
        <f t="shared" ref="G17:G24" si="7">H17*F17</f>
        <v>0</v>
      </c>
      <c r="H17" s="1843">
        <f>SUM(I17:L17)</f>
        <v>0</v>
      </c>
      <c r="I17" s="1893"/>
      <c r="J17" s="1893"/>
      <c r="K17" s="1893"/>
      <c r="L17" s="1893"/>
      <c r="M17" s="1884"/>
      <c r="N17" s="1884"/>
      <c r="O17" s="1884"/>
      <c r="P17" s="1884"/>
      <c r="Q17" s="1884"/>
      <c r="R17" s="1884"/>
      <c r="S17" s="1884"/>
      <c r="T17" s="1884"/>
      <c r="U17" s="1884"/>
      <c r="V17" s="1884"/>
      <c r="X17" s="20"/>
      <c r="Y17" s="688">
        <f t="shared" ref="Y17" si="8">E17*H17</f>
        <v>0</v>
      </c>
      <c r="Z17" s="106">
        <v>70</v>
      </c>
      <c r="AA17" s="106">
        <v>140</v>
      </c>
      <c r="AB17" s="106">
        <v>56</v>
      </c>
      <c r="AC17" s="106">
        <v>280</v>
      </c>
      <c r="AE17" s="19">
        <v>157</v>
      </c>
      <c r="AF17" s="19">
        <v>1200</v>
      </c>
    </row>
    <row r="18" spans="1:32" ht="10.5" hidden="1" customHeight="1" x14ac:dyDescent="0.2">
      <c r="A18" s="1724"/>
      <c r="B18" s="1868"/>
      <c r="C18" s="635"/>
      <c r="D18" s="1700"/>
      <c r="E18" s="234">
        <f>E17</f>
        <v>1338</v>
      </c>
      <c r="F18" s="1483">
        <f t="shared" si="6"/>
        <v>0</v>
      </c>
      <c r="G18" s="211">
        <f t="shared" si="7"/>
        <v>0</v>
      </c>
      <c r="H18" s="1490">
        <f>SUM(I18:L18)</f>
        <v>0</v>
      </c>
      <c r="I18" s="1893"/>
      <c r="J18" s="1893"/>
      <c r="K18" s="1893"/>
      <c r="L18" s="1893"/>
      <c r="M18" s="1884"/>
      <c r="N18" s="1884"/>
      <c r="O18" s="1884"/>
      <c r="P18" s="1884"/>
      <c r="Q18" s="1884"/>
      <c r="R18" s="1884"/>
      <c r="S18" s="1884"/>
      <c r="T18" s="1884"/>
      <c r="U18" s="1884"/>
      <c r="V18" s="1884"/>
      <c r="X18" s="20"/>
      <c r="Y18" s="688">
        <f>E18*H18</f>
        <v>0</v>
      </c>
      <c r="Z18" s="106">
        <v>75</v>
      </c>
      <c r="AA18" s="106">
        <v>150</v>
      </c>
      <c r="AB18" s="106">
        <v>60</v>
      </c>
      <c r="AC18" s="106">
        <v>300</v>
      </c>
      <c r="AE18" s="19">
        <v>162</v>
      </c>
      <c r="AF18" s="19">
        <v>1260</v>
      </c>
    </row>
    <row r="19" spans="1:32" ht="11.1" customHeight="1" x14ac:dyDescent="0.2">
      <c r="A19" s="1724"/>
      <c r="B19" s="1868" t="s">
        <v>668</v>
      </c>
      <c r="C19" s="635"/>
      <c r="D19" s="1700"/>
      <c r="E19" s="234">
        <f>Прайс!D176</f>
        <v>1378</v>
      </c>
      <c r="F19" s="1483">
        <f t="shared" si="6"/>
        <v>0</v>
      </c>
      <c r="G19" s="211">
        <f t="shared" si="7"/>
        <v>0</v>
      </c>
      <c r="H19" s="1490">
        <f>SUM(M19:P19)</f>
        <v>0</v>
      </c>
      <c r="I19" s="1884"/>
      <c r="J19" s="1884"/>
      <c r="K19" s="1884"/>
      <c r="L19" s="1884"/>
      <c r="M19" s="1893"/>
      <c r="N19" s="1893"/>
      <c r="O19" s="1893"/>
      <c r="P19" s="1893"/>
      <c r="Q19" s="1884"/>
      <c r="R19" s="1884"/>
      <c r="S19" s="1884"/>
      <c r="T19" s="1884"/>
      <c r="U19" s="1884"/>
      <c r="V19" s="1884"/>
      <c r="X19" s="20"/>
      <c r="Y19" s="688">
        <f t="shared" ref="Y19:Y22" si="9">E19*H19</f>
        <v>0</v>
      </c>
      <c r="Z19" s="106">
        <v>80</v>
      </c>
      <c r="AA19" s="106">
        <v>160</v>
      </c>
      <c r="AB19" s="106">
        <v>64</v>
      </c>
      <c r="AC19" s="106">
        <v>320</v>
      </c>
      <c r="AE19" s="19">
        <v>167</v>
      </c>
      <c r="AF19" s="19">
        <v>1260</v>
      </c>
    </row>
    <row r="20" spans="1:32" ht="11.25" hidden="1" customHeight="1" x14ac:dyDescent="0.2">
      <c r="A20" s="1724"/>
      <c r="B20" s="1868"/>
      <c r="C20" s="635"/>
      <c r="D20" s="1700"/>
      <c r="E20" s="234">
        <f>E19</f>
        <v>1378</v>
      </c>
      <c r="F20" s="1483">
        <f t="shared" si="6"/>
        <v>0</v>
      </c>
      <c r="G20" s="211">
        <f t="shared" si="7"/>
        <v>0</v>
      </c>
      <c r="H20" s="1490">
        <f>SUM(M20:P20)</f>
        <v>0</v>
      </c>
      <c r="I20" s="1884"/>
      <c r="J20" s="1884"/>
      <c r="K20" s="1884"/>
      <c r="L20" s="1884"/>
      <c r="M20" s="1893"/>
      <c r="N20" s="1893"/>
      <c r="O20" s="1893"/>
      <c r="P20" s="1893"/>
      <c r="Q20" s="1884"/>
      <c r="R20" s="1884"/>
      <c r="S20" s="1884"/>
      <c r="T20" s="1884"/>
      <c r="U20" s="1884"/>
      <c r="V20" s="1884"/>
      <c r="X20" s="20"/>
      <c r="Y20" s="688">
        <f t="shared" si="9"/>
        <v>0</v>
      </c>
      <c r="Z20" s="106">
        <v>85</v>
      </c>
      <c r="AA20" s="106">
        <v>170</v>
      </c>
      <c r="AB20" s="106">
        <v>68</v>
      </c>
      <c r="AC20" s="106">
        <v>340</v>
      </c>
      <c r="AE20" s="19">
        <v>172</v>
      </c>
      <c r="AF20" s="19">
        <v>1320</v>
      </c>
    </row>
    <row r="21" spans="1:32" ht="13.5" customHeight="1" x14ac:dyDescent="0.2">
      <c r="A21" s="1724"/>
      <c r="B21" s="1868" t="s">
        <v>936</v>
      </c>
      <c r="C21" s="635"/>
      <c r="D21" s="1700"/>
      <c r="E21" s="234">
        <f>Прайс!D177</f>
        <v>1478</v>
      </c>
      <c r="F21" s="1483">
        <f t="shared" si="6"/>
        <v>0</v>
      </c>
      <c r="G21" s="211">
        <f t="shared" si="7"/>
        <v>0</v>
      </c>
      <c r="H21" s="1490">
        <f>SUM(Q21:V21)</f>
        <v>0</v>
      </c>
      <c r="I21" s="1884"/>
      <c r="J21" s="1884"/>
      <c r="K21" s="1884"/>
      <c r="L21" s="1884"/>
      <c r="M21" s="1884"/>
      <c r="N21" s="1884"/>
      <c r="O21" s="1884"/>
      <c r="P21" s="1884"/>
      <c r="Q21" s="1893"/>
      <c r="R21" s="1893"/>
      <c r="S21" s="1893"/>
      <c r="T21" s="1893"/>
      <c r="U21" s="1893"/>
      <c r="V21" s="1893"/>
      <c r="X21" s="20"/>
      <c r="Y21" s="688">
        <f t="shared" si="9"/>
        <v>0</v>
      </c>
      <c r="Z21" s="106">
        <v>90</v>
      </c>
      <c r="AA21" s="106">
        <v>180</v>
      </c>
      <c r="AB21" s="106">
        <v>72</v>
      </c>
      <c r="AC21" s="106">
        <v>360</v>
      </c>
      <c r="AE21" s="19">
        <v>177</v>
      </c>
      <c r="AF21" s="19">
        <v>1320</v>
      </c>
    </row>
    <row r="22" spans="1:32" ht="16.5" hidden="1" customHeight="1" thickBot="1" x14ac:dyDescent="0.25">
      <c r="A22" s="1724"/>
      <c r="B22" s="1868"/>
      <c r="C22" s="635"/>
      <c r="D22" s="1700"/>
      <c r="E22" s="234">
        <f>E21</f>
        <v>1478</v>
      </c>
      <c r="F22" s="1483">
        <f t="shared" si="6"/>
        <v>0</v>
      </c>
      <c r="G22" s="211">
        <f t="shared" si="7"/>
        <v>0</v>
      </c>
      <c r="H22" s="1490">
        <f>SUM(Q22:T22)</f>
        <v>0</v>
      </c>
      <c r="I22" s="1884"/>
      <c r="J22" s="1884"/>
      <c r="K22" s="1884"/>
      <c r="L22" s="1884"/>
      <c r="M22" s="1884"/>
      <c r="N22" s="1884"/>
      <c r="O22" s="1884"/>
      <c r="P22" s="1884"/>
      <c r="Q22" s="1893"/>
      <c r="R22" s="1893"/>
      <c r="S22" s="1893"/>
      <c r="T22" s="1893"/>
      <c r="U22" s="1893"/>
      <c r="V22" s="1893"/>
      <c r="X22" s="20"/>
      <c r="Y22" s="688">
        <f t="shared" si="9"/>
        <v>0</v>
      </c>
      <c r="Z22" s="106">
        <v>95</v>
      </c>
      <c r="AA22" s="106">
        <v>190</v>
      </c>
      <c r="AB22" s="106">
        <v>76</v>
      </c>
      <c r="AC22" s="106">
        <v>380</v>
      </c>
    </row>
    <row r="23" spans="1:32" ht="11.25" hidden="1" customHeight="1" x14ac:dyDescent="0.2">
      <c r="A23" s="1724"/>
      <c r="B23" s="1845"/>
      <c r="C23" s="1846"/>
      <c r="D23" s="1700"/>
      <c r="E23" s="234">
        <f>Прайс!D178</f>
        <v>1478</v>
      </c>
      <c r="F23" s="1483">
        <f t="shared" si="6"/>
        <v>0</v>
      </c>
      <c r="G23" s="211">
        <f t="shared" si="7"/>
        <v>0</v>
      </c>
      <c r="H23" s="1490">
        <f>SUM(U23:V23)</f>
        <v>0</v>
      </c>
      <c r="I23" s="1884"/>
      <c r="J23" s="1884"/>
      <c r="K23" s="1884"/>
      <c r="L23" s="1884"/>
      <c r="M23" s="1884"/>
      <c r="N23" s="1884"/>
      <c r="O23" s="1884"/>
      <c r="P23" s="1884"/>
      <c r="Q23" s="1893"/>
      <c r="R23" s="1893"/>
      <c r="S23" s="1893"/>
      <c r="T23" s="1893"/>
      <c r="U23" s="1893"/>
      <c r="V23" s="1893"/>
      <c r="X23" s="20"/>
      <c r="Y23" s="688">
        <f>E23*H23</f>
        <v>0</v>
      </c>
      <c r="Z23" s="106">
        <v>100</v>
      </c>
      <c r="AA23" s="106">
        <v>200</v>
      </c>
      <c r="AB23" s="106">
        <v>80</v>
      </c>
      <c r="AC23" s="106">
        <v>400</v>
      </c>
    </row>
    <row r="24" spans="1:32" ht="13.5" customHeight="1" thickBot="1" x14ac:dyDescent="0.25">
      <c r="A24" s="1725"/>
      <c r="B24" s="1845"/>
      <c r="C24" s="1846"/>
      <c r="D24" s="1727"/>
      <c r="E24" s="311">
        <f>E23</f>
        <v>1478</v>
      </c>
      <c r="F24" s="1484">
        <f t="shared" si="6"/>
        <v>0</v>
      </c>
      <c r="G24" s="212">
        <f t="shared" si="7"/>
        <v>0</v>
      </c>
      <c r="H24" s="1844">
        <f>SUM(U24:V24)</f>
        <v>0</v>
      </c>
      <c r="I24" s="1884"/>
      <c r="J24" s="1884"/>
      <c r="K24" s="1884"/>
      <c r="L24" s="1884"/>
      <c r="M24" s="1884"/>
      <c r="N24" s="1884"/>
      <c r="O24" s="1884"/>
      <c r="P24" s="1884"/>
      <c r="Q24" s="1884"/>
      <c r="R24" s="1884"/>
      <c r="S24" s="1884"/>
      <c r="T24" s="1884"/>
      <c r="U24" s="1884"/>
      <c r="V24" s="1884"/>
      <c r="X24" s="20"/>
      <c r="Y24" s="688">
        <f t="shared" ref="Y24" si="10">E24*H24</f>
        <v>0</v>
      </c>
      <c r="Z24" s="106">
        <v>105</v>
      </c>
      <c r="AA24" s="106">
        <v>210</v>
      </c>
      <c r="AB24" s="106">
        <v>84</v>
      </c>
      <c r="AC24" s="106">
        <v>420</v>
      </c>
    </row>
    <row r="25" spans="1:32" ht="11.25" customHeight="1" thickBot="1" x14ac:dyDescent="0.25">
      <c r="B25" s="19"/>
      <c r="C25" s="19"/>
      <c r="D25" s="19"/>
      <c r="E25" s="19"/>
      <c r="F25" s="19"/>
      <c r="G25" s="19"/>
      <c r="H25" s="19"/>
      <c r="X25" s="20"/>
      <c r="Z25" s="106">
        <v>110</v>
      </c>
      <c r="AA25" s="106">
        <v>220</v>
      </c>
      <c r="AB25" s="106">
        <v>88</v>
      </c>
      <c r="AC25" s="106">
        <v>440</v>
      </c>
    </row>
    <row r="26" spans="1:32" ht="11.25" hidden="1" customHeight="1" thickBot="1" x14ac:dyDescent="0.25">
      <c r="B26" s="19"/>
      <c r="C26" s="19"/>
      <c r="D26" s="19"/>
      <c r="E26" s="19"/>
      <c r="F26" s="19"/>
      <c r="G26" s="19"/>
      <c r="H26" s="19"/>
      <c r="X26" s="20"/>
    </row>
    <row r="27" spans="1:32" ht="12" x14ac:dyDescent="0.2">
      <c r="A27" s="431" t="s">
        <v>692</v>
      </c>
      <c r="B27" s="393"/>
      <c r="C27" s="393"/>
      <c r="D27" s="393"/>
      <c r="E27" s="422"/>
      <c r="F27" s="423"/>
      <c r="G27" s="213">
        <f>G29</f>
        <v>0</v>
      </c>
      <c r="H27" s="636">
        <f>H29</f>
        <v>0</v>
      </c>
      <c r="I27" s="640" t="s">
        <v>684</v>
      </c>
      <c r="J27" s="429"/>
      <c r="K27" s="208"/>
      <c r="L27" s="208"/>
      <c r="M27" s="208"/>
      <c r="N27" s="208"/>
      <c r="O27" s="208"/>
      <c r="P27" s="208"/>
      <c r="Q27" s="208"/>
      <c r="R27" s="208"/>
      <c r="S27" s="208"/>
      <c r="T27" s="208"/>
      <c r="U27" s="208"/>
      <c r="V27" s="208"/>
      <c r="W27" s="208"/>
      <c r="Z27" s="106">
        <v>115</v>
      </c>
      <c r="AA27" s="106">
        <v>230</v>
      </c>
      <c r="AB27" s="106">
        <v>92</v>
      </c>
      <c r="AC27" s="106">
        <v>460</v>
      </c>
    </row>
    <row r="28" spans="1:32" ht="21" customHeight="1" x14ac:dyDescent="0.2">
      <c r="A28" s="418" t="s">
        <v>0</v>
      </c>
      <c r="B28" s="418" t="s">
        <v>167</v>
      </c>
      <c r="C28" s="418" t="s">
        <v>159</v>
      </c>
      <c r="D28" s="418" t="s">
        <v>160</v>
      </c>
      <c r="E28" s="419" t="s">
        <v>188</v>
      </c>
      <c r="F28" s="420" t="s">
        <v>354</v>
      </c>
      <c r="G28" s="188" t="s">
        <v>337</v>
      </c>
      <c r="H28" s="403" t="s">
        <v>143</v>
      </c>
      <c r="I28" s="1711" t="s">
        <v>677</v>
      </c>
      <c r="J28" s="1712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Z28" s="106">
        <v>120</v>
      </c>
      <c r="AA28" s="106">
        <v>240</v>
      </c>
      <c r="AB28" s="106">
        <v>96</v>
      </c>
      <c r="AC28" s="106">
        <v>480</v>
      </c>
    </row>
    <row r="29" spans="1:32" ht="30" customHeight="1" thickBot="1" x14ac:dyDescent="0.25">
      <c r="A29" s="678" t="s">
        <v>693</v>
      </c>
      <c r="B29" s="197" t="s">
        <v>683</v>
      </c>
      <c r="C29" s="197"/>
      <c r="D29" s="197" t="s">
        <v>161</v>
      </c>
      <c r="E29" s="234">
        <f>Прайс!D179</f>
        <v>720</v>
      </c>
      <c r="F29" s="220">
        <f>IF(H29=0,0,IF(ROUND(E29-E29*$F$3,0)=E29,0,ROUND(E29-E29*$F$3,0)))</f>
        <v>0</v>
      </c>
      <c r="G29" s="212">
        <f>H29*F29</f>
        <v>0</v>
      </c>
      <c r="H29" s="405">
        <f>I29</f>
        <v>0</v>
      </c>
      <c r="I29" s="1713"/>
      <c r="J29" s="1714"/>
      <c r="X29" s="189"/>
      <c r="Y29" s="689">
        <f>E29*H29</f>
        <v>0</v>
      </c>
      <c r="Z29" s="106">
        <v>125</v>
      </c>
      <c r="AA29" s="106">
        <v>250</v>
      </c>
      <c r="AB29" s="106">
        <v>100</v>
      </c>
      <c r="AC29" s="106">
        <v>500</v>
      </c>
    </row>
    <row r="30" spans="1:32" ht="22.5" customHeight="1" thickBot="1" x14ac:dyDescent="0.25">
      <c r="E30" s="194"/>
      <c r="F30" s="194"/>
      <c r="G30" s="194"/>
      <c r="H30" s="409"/>
      <c r="J30" s="106"/>
      <c r="K30" s="106"/>
      <c r="L30" s="20"/>
      <c r="W30" s="20"/>
      <c r="X30" s="20"/>
      <c r="Z30" s="106">
        <v>130</v>
      </c>
      <c r="AA30" s="106">
        <v>260</v>
      </c>
      <c r="AB30" s="106">
        <v>104</v>
      </c>
      <c r="AC30" s="106">
        <v>520</v>
      </c>
    </row>
    <row r="31" spans="1:32" ht="12.75" hidden="1" thickBot="1" x14ac:dyDescent="0.25">
      <c r="A31" s="431" t="s">
        <v>688</v>
      </c>
      <c r="B31" s="393"/>
      <c r="C31" s="393"/>
      <c r="D31" s="393"/>
      <c r="E31" s="416"/>
      <c r="F31" s="417"/>
      <c r="G31" s="213">
        <f>SUM(G33:G33)</f>
        <v>0</v>
      </c>
      <c r="H31" s="402">
        <f>SUM(H33:H33)</f>
        <v>0</v>
      </c>
      <c r="I31" s="1715" t="s">
        <v>684</v>
      </c>
      <c r="J31" s="1697"/>
      <c r="K31" s="1698"/>
      <c r="Z31" s="106">
        <v>135</v>
      </c>
      <c r="AA31" s="106">
        <v>270</v>
      </c>
      <c r="AB31" s="106">
        <v>108</v>
      </c>
      <c r="AC31" s="106">
        <v>540</v>
      </c>
    </row>
    <row r="32" spans="1:32" ht="23.25" hidden="1" thickBot="1" x14ac:dyDescent="0.25">
      <c r="A32" s="421" t="s">
        <v>0</v>
      </c>
      <c r="B32" s="421" t="s">
        <v>162</v>
      </c>
      <c r="C32" s="418" t="s">
        <v>159</v>
      </c>
      <c r="D32" s="418" t="s">
        <v>163</v>
      </c>
      <c r="E32" s="419" t="s">
        <v>188</v>
      </c>
      <c r="F32" s="420" t="s">
        <v>354</v>
      </c>
      <c r="G32" s="188" t="s">
        <v>337</v>
      </c>
      <c r="H32" s="403" t="s">
        <v>143</v>
      </c>
      <c r="I32" s="394">
        <v>185</v>
      </c>
      <c r="J32" s="393">
        <v>190</v>
      </c>
      <c r="K32" s="393">
        <v>195</v>
      </c>
      <c r="X32" s="210"/>
      <c r="Z32" s="106">
        <v>140</v>
      </c>
      <c r="AA32" s="106">
        <v>280</v>
      </c>
      <c r="AB32" s="106">
        <v>112</v>
      </c>
      <c r="AC32" s="106">
        <v>560</v>
      </c>
    </row>
    <row r="33" spans="1:29" ht="13.5" hidden="1" thickBot="1" x14ac:dyDescent="0.25">
      <c r="A33" s="677" t="s">
        <v>689</v>
      </c>
      <c r="B33" s="336" t="s">
        <v>690</v>
      </c>
      <c r="C33" s="643" t="s">
        <v>531</v>
      </c>
      <c r="D33" s="614" t="s">
        <v>691</v>
      </c>
      <c r="E33" s="439">
        <f>Прайс!D180</f>
        <v>5010</v>
      </c>
      <c r="F33" s="220">
        <f>IF(H33=0,0,IF(ROUND(E33-E33*$F$3,0)=E33,0,ROUND(E33-E33*$F$3,0)))</f>
        <v>0</v>
      </c>
      <c r="G33" s="212">
        <f>H33*F33</f>
        <v>0</v>
      </c>
      <c r="H33" s="405">
        <f>K33+I33</f>
        <v>0</v>
      </c>
      <c r="I33" s="215"/>
      <c r="J33" s="190"/>
      <c r="K33" s="215"/>
      <c r="X33" s="210"/>
      <c r="Y33" s="688">
        <f>E33*H33</f>
        <v>0</v>
      </c>
      <c r="Z33" s="106">
        <v>145</v>
      </c>
      <c r="AA33" s="106">
        <v>290</v>
      </c>
      <c r="AB33" s="106">
        <v>116</v>
      </c>
      <c r="AC33" s="106">
        <v>580</v>
      </c>
    </row>
    <row r="34" spans="1:29" ht="24" hidden="1" customHeight="1" x14ac:dyDescent="0.25">
      <c r="A34" s="193"/>
      <c r="B34" s="19"/>
      <c r="C34" s="19"/>
      <c r="D34" s="19"/>
      <c r="E34" s="194"/>
      <c r="F34" s="194"/>
      <c r="G34" s="194"/>
      <c r="H34" s="406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Z34" s="106">
        <v>150</v>
      </c>
      <c r="AA34" s="106">
        <v>300</v>
      </c>
      <c r="AB34" s="106">
        <v>120</v>
      </c>
      <c r="AC34" s="106">
        <v>600</v>
      </c>
    </row>
    <row r="35" spans="1:29" ht="12" customHeight="1" x14ac:dyDescent="0.2">
      <c r="A35" s="431" t="s">
        <v>782</v>
      </c>
      <c r="B35" s="393"/>
      <c r="C35" s="393"/>
      <c r="D35" s="393"/>
      <c r="E35" s="416"/>
      <c r="F35" s="417"/>
      <c r="G35" s="955">
        <f>SUM(G37:G41)</f>
        <v>0</v>
      </c>
      <c r="H35" s="1488">
        <f>SUM(H37:H41)</f>
        <v>0</v>
      </c>
      <c r="I35" s="1728" t="s">
        <v>684</v>
      </c>
      <c r="J35" s="1729"/>
      <c r="K35" s="1729"/>
      <c r="L35" s="1729"/>
      <c r="M35" s="1729"/>
      <c r="N35" s="1730"/>
      <c r="Z35" s="106">
        <v>155</v>
      </c>
      <c r="AA35" s="106">
        <v>310</v>
      </c>
      <c r="AB35" s="106">
        <v>124</v>
      </c>
      <c r="AC35" s="106">
        <v>620</v>
      </c>
    </row>
    <row r="36" spans="1:29" ht="21" customHeight="1" x14ac:dyDescent="0.2">
      <c r="A36" s="421" t="s">
        <v>0</v>
      </c>
      <c r="B36" s="421" t="s">
        <v>162</v>
      </c>
      <c r="C36" s="421" t="s">
        <v>168</v>
      </c>
      <c r="D36" s="418" t="s">
        <v>163</v>
      </c>
      <c r="E36" s="419" t="s">
        <v>188</v>
      </c>
      <c r="F36" s="420" t="s">
        <v>354</v>
      </c>
      <c r="G36" s="188" t="s">
        <v>337</v>
      </c>
      <c r="H36" s="1489" t="s">
        <v>143</v>
      </c>
      <c r="I36" s="1493">
        <v>152</v>
      </c>
      <c r="J36" s="1438">
        <v>157</v>
      </c>
      <c r="K36" s="1438">
        <v>162</v>
      </c>
      <c r="L36" s="1438">
        <v>167</v>
      </c>
      <c r="M36" s="1438">
        <v>172</v>
      </c>
      <c r="N36" s="1494">
        <v>177</v>
      </c>
      <c r="X36" s="210"/>
      <c r="Z36" s="106">
        <v>160</v>
      </c>
      <c r="AA36" s="106">
        <v>320</v>
      </c>
      <c r="AB36" s="106">
        <v>128</v>
      </c>
      <c r="AC36" s="106">
        <v>640</v>
      </c>
    </row>
    <row r="37" spans="1:29" ht="24" hidden="1" x14ac:dyDescent="0.2">
      <c r="A37" s="956" t="s">
        <v>783</v>
      </c>
      <c r="B37" s="336" t="s">
        <v>785</v>
      </c>
      <c r="C37" s="337" t="s">
        <v>784</v>
      </c>
      <c r="D37" s="950" t="s">
        <v>171</v>
      </c>
      <c r="E37" s="234">
        <f>Прайс!D193</f>
        <v>2980</v>
      </c>
      <c r="F37" s="234">
        <f>IF(H37=0,0,IF(ROUND(E37-E37*$F$3,0)=E37,0,ROUND(E37-E37*$F$3,0)))</f>
        <v>0</v>
      </c>
      <c r="G37" s="391">
        <f>H37*F37</f>
        <v>0</v>
      </c>
      <c r="H37" s="1490">
        <f>SUM(I37:J37)</f>
        <v>0</v>
      </c>
      <c r="I37" s="1495"/>
      <c r="J37" s="704"/>
      <c r="K37" s="190"/>
      <c r="L37" s="190"/>
      <c r="M37" s="190"/>
      <c r="N37" s="1468"/>
      <c r="X37" s="210"/>
      <c r="Y37" s="688">
        <f>E37*H37</f>
        <v>0</v>
      </c>
      <c r="Z37" s="106">
        <v>165</v>
      </c>
      <c r="AA37" s="106">
        <v>330</v>
      </c>
      <c r="AB37" s="106">
        <v>132</v>
      </c>
      <c r="AC37" s="106">
        <v>660</v>
      </c>
    </row>
    <row r="38" spans="1:29" ht="18" hidden="1" customHeight="1" x14ac:dyDescent="0.2">
      <c r="A38" s="615" t="s">
        <v>787</v>
      </c>
      <c r="B38" s="336" t="s">
        <v>786</v>
      </c>
      <c r="C38" s="337" t="s">
        <v>784</v>
      </c>
      <c r="D38" s="617"/>
      <c r="E38" s="234">
        <f>Прайс!D194</f>
        <v>3100</v>
      </c>
      <c r="F38" s="234">
        <f>IF(H38=0,0,IF(ROUND(E38-E38*$F$3,0)=E38,0,ROUND(E38-E38*$F$3,0)))</f>
        <v>0</v>
      </c>
      <c r="G38" s="391">
        <f>H38*F38</f>
        <v>0</v>
      </c>
      <c r="H38" s="1490">
        <f>SUM(K38:L38)</f>
        <v>0</v>
      </c>
      <c r="I38" s="1496"/>
      <c r="J38" s="190"/>
      <c r="K38" s="704"/>
      <c r="L38" s="704"/>
      <c r="M38" s="704"/>
      <c r="N38" s="1468"/>
      <c r="X38" s="210"/>
      <c r="Y38" s="688">
        <f t="shared" ref="Y38" si="11">E38*H38</f>
        <v>0</v>
      </c>
      <c r="Z38" s="106">
        <v>170</v>
      </c>
      <c r="AA38" s="106">
        <v>340</v>
      </c>
      <c r="AB38" s="106">
        <v>136</v>
      </c>
      <c r="AC38" s="106">
        <v>680</v>
      </c>
    </row>
    <row r="39" spans="1:29" ht="18" customHeight="1" thickBot="1" x14ac:dyDescent="0.25">
      <c r="A39" s="1842" t="s">
        <v>902</v>
      </c>
      <c r="B39" s="336">
        <v>172</v>
      </c>
      <c r="C39" s="337" t="s">
        <v>784</v>
      </c>
      <c r="D39" s="618"/>
      <c r="E39" s="234">
        <f>Прайс!D195</f>
        <v>3200</v>
      </c>
      <c r="F39" s="234">
        <f>IF(H39=0,0,IF(ROUND(E39-E39*$F$3,0)=E39,0,ROUND(E39-E39*$F$3,0)))</f>
        <v>0</v>
      </c>
      <c r="G39" s="391">
        <f>H39*F39</f>
        <v>0</v>
      </c>
      <c r="H39" s="1490">
        <f>SUM(M39:N41)</f>
        <v>0</v>
      </c>
      <c r="I39" s="1497"/>
      <c r="J39" s="1470"/>
      <c r="K39" s="1470"/>
      <c r="L39" s="1470"/>
      <c r="M39" s="713"/>
      <c r="N39" s="1498"/>
      <c r="X39" s="210"/>
      <c r="Y39" s="688">
        <f>E39*H39</f>
        <v>0</v>
      </c>
      <c r="Z39" s="106">
        <v>175</v>
      </c>
      <c r="AA39" s="106">
        <v>350</v>
      </c>
      <c r="AB39" s="106">
        <v>140</v>
      </c>
      <c r="AC39" s="106">
        <v>700</v>
      </c>
    </row>
    <row r="40" spans="1:29" ht="12" hidden="1" customHeight="1" x14ac:dyDescent="0.2">
      <c r="A40" s="615"/>
      <c r="B40" s="952" t="s">
        <v>593</v>
      </c>
      <c r="C40" s="953" t="s">
        <v>531</v>
      </c>
      <c r="D40" s="617"/>
      <c r="E40" s="252">
        <f>Прайс!D183</f>
        <v>3800</v>
      </c>
      <c r="F40" s="954">
        <f>IF(H40=0,0,IF(ROUND(E40-E40*$F$3,0)=E40,0,ROUND(E40-E40*$F$3,0)))</f>
        <v>0</v>
      </c>
      <c r="G40" s="391">
        <f>H40*F40</f>
        <v>0</v>
      </c>
      <c r="H40" s="407">
        <f>SUM(O40:P40)</f>
        <v>0</v>
      </c>
      <c r="I40" s="1491"/>
      <c r="J40" s="1492"/>
      <c r="K40" s="1492"/>
      <c r="L40" s="1492"/>
      <c r="M40" s="1492"/>
      <c r="N40" s="1492"/>
      <c r="X40" s="210"/>
      <c r="Z40" s="106">
        <v>180</v>
      </c>
      <c r="AA40" s="106">
        <v>360</v>
      </c>
      <c r="AB40" s="106">
        <v>144</v>
      </c>
      <c r="AC40" s="106">
        <v>720</v>
      </c>
    </row>
    <row r="41" spans="1:29" ht="12" hidden="1" customHeight="1" x14ac:dyDescent="0.2">
      <c r="A41" s="616"/>
      <c r="B41" s="336" t="s">
        <v>594</v>
      </c>
      <c r="C41" s="337" t="s">
        <v>531</v>
      </c>
      <c r="D41" s="618"/>
      <c r="E41" s="234">
        <f>Прайс!D185</f>
        <v>0</v>
      </c>
      <c r="F41" s="220">
        <f>IF(H41=0,0,IF(ROUND(E41-E41*$F$3,0)=E41,0,ROUND(E41-E41*$F$3,0)))</f>
        <v>0</v>
      </c>
      <c r="G41" s="391">
        <f>H41*F41</f>
        <v>0</v>
      </c>
      <c r="H41" s="407">
        <f>SUM(Q41:T41)</f>
        <v>0</v>
      </c>
      <c r="I41" s="192"/>
      <c r="J41" s="190"/>
      <c r="K41" s="190"/>
      <c r="L41" s="190"/>
      <c r="M41" s="190"/>
      <c r="N41" s="190"/>
      <c r="X41" s="210"/>
      <c r="Z41" s="106">
        <v>185</v>
      </c>
      <c r="AA41" s="106">
        <v>370</v>
      </c>
      <c r="AB41" s="106">
        <v>148</v>
      </c>
      <c r="AC41" s="106">
        <v>740</v>
      </c>
    </row>
    <row r="42" spans="1:29" ht="11.1" customHeight="1" thickBot="1" x14ac:dyDescent="0.25">
      <c r="A42" s="193"/>
      <c r="B42" s="19"/>
      <c r="C42" s="19"/>
      <c r="D42" s="19"/>
      <c r="E42" s="194"/>
      <c r="F42" s="194"/>
      <c r="G42" s="194"/>
      <c r="H42" s="406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Z42" s="106">
        <v>190</v>
      </c>
      <c r="AA42" s="106">
        <v>380</v>
      </c>
      <c r="AB42" s="106">
        <v>152</v>
      </c>
      <c r="AC42" s="106">
        <v>760</v>
      </c>
    </row>
    <row r="43" spans="1:29" ht="12.75" hidden="1" thickBot="1" x14ac:dyDescent="0.25">
      <c r="A43" s="431" t="s">
        <v>166</v>
      </c>
      <c r="B43" s="393"/>
      <c r="C43" s="393"/>
      <c r="D43" s="393"/>
      <c r="E43" s="422"/>
      <c r="F43" s="423"/>
      <c r="G43" s="213">
        <f>SUM(G45:G61)</f>
        <v>0</v>
      </c>
      <c r="H43" s="402">
        <f>SUM(H45:H55)</f>
        <v>0</v>
      </c>
      <c r="I43" s="1779" t="s">
        <v>839</v>
      </c>
      <c r="J43" s="1779"/>
      <c r="K43" s="1779"/>
      <c r="L43" s="1779"/>
      <c r="M43" s="1779"/>
      <c r="N43" s="1779"/>
      <c r="O43" s="189"/>
      <c r="P43" s="189"/>
      <c r="Q43" s="189"/>
      <c r="R43" s="189"/>
      <c r="U43" s="20"/>
      <c r="Z43" s="106">
        <v>195</v>
      </c>
      <c r="AA43" s="106">
        <v>390</v>
      </c>
      <c r="AB43" s="106">
        <v>156</v>
      </c>
      <c r="AC43" s="106">
        <v>780</v>
      </c>
    </row>
    <row r="44" spans="1:29" ht="23.25" hidden="1" thickBot="1" x14ac:dyDescent="0.25">
      <c r="A44" s="421" t="s">
        <v>0</v>
      </c>
      <c r="B44" s="421" t="s">
        <v>167</v>
      </c>
      <c r="C44" s="421" t="s">
        <v>168</v>
      </c>
      <c r="D44" s="421" t="s">
        <v>163</v>
      </c>
      <c r="E44" s="424" t="s">
        <v>188</v>
      </c>
      <c r="F44" s="425" t="s">
        <v>354</v>
      </c>
      <c r="G44" s="411" t="s">
        <v>337</v>
      </c>
      <c r="H44" s="1125" t="s">
        <v>143</v>
      </c>
      <c r="I44" s="1113">
        <v>173</v>
      </c>
      <c r="J44" s="1113">
        <v>178</v>
      </c>
      <c r="K44" s="1113">
        <v>183</v>
      </c>
      <c r="L44" s="1113">
        <v>188</v>
      </c>
      <c r="M44" s="1113">
        <v>193</v>
      </c>
      <c r="N44" s="1113"/>
      <c r="R44" s="189"/>
      <c r="U44" s="20"/>
      <c r="Z44" s="106">
        <v>200</v>
      </c>
      <c r="AA44" s="106">
        <v>400</v>
      </c>
      <c r="AB44" s="106">
        <v>160</v>
      </c>
      <c r="AC44" s="106">
        <v>800</v>
      </c>
    </row>
    <row r="45" spans="1:29" ht="11.25" hidden="1" customHeight="1" x14ac:dyDescent="0.25">
      <c r="A45" s="1731" t="s">
        <v>353</v>
      </c>
      <c r="B45" s="197" t="s">
        <v>441</v>
      </c>
      <c r="C45" s="1699" t="s">
        <v>170</v>
      </c>
      <c r="D45" s="1699" t="s">
        <v>171</v>
      </c>
      <c r="E45" s="234">
        <f>Прайс!D186</f>
        <v>7900</v>
      </c>
      <c r="F45" s="220">
        <f t="shared" ref="F45:F55" si="12">IF(H45=0,0,IF(ROUND(E45-E45*$F$3,0)=E45,0,ROUND(E45-E45*$F$3,0)))</f>
        <v>0</v>
      </c>
      <c r="G45" s="211">
        <f t="shared" ref="G45:G55" si="13">H45*F45</f>
        <v>0</v>
      </c>
      <c r="H45" s="404">
        <f t="shared" ref="H45:H54" si="14">SUM(I45:N45)</f>
        <v>0</v>
      </c>
      <c r="I45" s="1126"/>
      <c r="J45" s="704"/>
      <c r="K45" s="1127"/>
      <c r="L45" s="1127"/>
      <c r="M45" s="1127"/>
      <c r="N45" s="1127"/>
      <c r="R45" s="20"/>
      <c r="U45" s="20"/>
      <c r="Y45" s="688">
        <f>E45*H45</f>
        <v>0</v>
      </c>
      <c r="Z45" s="106">
        <v>205</v>
      </c>
      <c r="AA45" s="106">
        <v>410</v>
      </c>
      <c r="AB45" s="106">
        <v>164</v>
      </c>
      <c r="AC45" s="106">
        <v>820</v>
      </c>
    </row>
    <row r="46" spans="1:29" ht="11.25" hidden="1" customHeight="1" x14ac:dyDescent="0.25">
      <c r="A46" s="1732"/>
      <c r="B46" s="951" t="s">
        <v>791</v>
      </c>
      <c r="C46" s="1700"/>
      <c r="D46" s="1700"/>
      <c r="E46" s="234">
        <f>Прайс!D187</f>
        <v>8900</v>
      </c>
      <c r="F46" s="220">
        <f t="shared" ref="F46" si="15">IF(H46=0,0,IF(ROUND(E46-E46*$F$3,0)=E46,0,ROUND(E46-E46*$F$3,0)))</f>
        <v>0</v>
      </c>
      <c r="G46" s="211">
        <f t="shared" ref="G46" si="16">H46*F46</f>
        <v>0</v>
      </c>
      <c r="H46" s="404">
        <f t="shared" ref="H46" si="17">SUM(I46:N46)</f>
        <v>0</v>
      </c>
      <c r="I46" s="217"/>
      <c r="J46" s="216"/>
      <c r="K46" s="704"/>
      <c r="L46" s="704"/>
      <c r="M46" s="216"/>
      <c r="N46" s="216"/>
      <c r="R46" s="20"/>
      <c r="U46" s="195"/>
      <c r="Y46" s="688">
        <f t="shared" ref="Y46" si="18">E46*H46</f>
        <v>0</v>
      </c>
      <c r="Z46" s="106">
        <v>210</v>
      </c>
      <c r="AA46" s="106">
        <v>420</v>
      </c>
      <c r="AB46" s="106">
        <v>168</v>
      </c>
      <c r="AC46" s="106">
        <v>840</v>
      </c>
    </row>
    <row r="47" spans="1:29" ht="11.25" hidden="1" customHeight="1" x14ac:dyDescent="0.25">
      <c r="A47" s="1733"/>
      <c r="B47" s="197" t="s">
        <v>790</v>
      </c>
      <c r="C47" s="1701"/>
      <c r="D47" s="1701"/>
      <c r="E47" s="234">
        <f>Прайс!D189</f>
        <v>9750</v>
      </c>
      <c r="F47" s="220">
        <f t="shared" si="12"/>
        <v>0</v>
      </c>
      <c r="G47" s="211">
        <f t="shared" si="13"/>
        <v>0</v>
      </c>
      <c r="H47" s="404">
        <f t="shared" si="14"/>
        <v>0</v>
      </c>
      <c r="I47" s="217"/>
      <c r="J47" s="216"/>
      <c r="K47" s="216"/>
      <c r="L47" s="216"/>
      <c r="M47" s="704"/>
      <c r="N47" s="704"/>
      <c r="R47" s="20"/>
      <c r="U47" s="195"/>
      <c r="Y47" s="688">
        <f t="shared" ref="Y47:Y49" si="19">E47*H47</f>
        <v>0</v>
      </c>
      <c r="Z47" s="106">
        <v>215</v>
      </c>
      <c r="AA47" s="106">
        <v>430</v>
      </c>
      <c r="AB47" s="106">
        <v>172</v>
      </c>
      <c r="AC47" s="106">
        <v>860</v>
      </c>
    </row>
    <row r="48" spans="1:29" ht="12" hidden="1" thickBot="1" x14ac:dyDescent="0.25">
      <c r="A48" s="1718" t="s">
        <v>440</v>
      </c>
      <c r="B48" s="197"/>
      <c r="C48" s="1716" t="s">
        <v>170</v>
      </c>
      <c r="D48" s="1716" t="s">
        <v>171</v>
      </c>
      <c r="E48" s="234">
        <f>Прайс!D188</f>
        <v>0</v>
      </c>
      <c r="F48" s="220">
        <f t="shared" si="12"/>
        <v>0</v>
      </c>
      <c r="G48" s="211">
        <f t="shared" si="13"/>
        <v>0</v>
      </c>
      <c r="H48" s="404">
        <f t="shared" si="14"/>
        <v>0</v>
      </c>
      <c r="I48" s="216"/>
      <c r="J48" s="216"/>
      <c r="K48" s="216"/>
      <c r="L48" s="216"/>
      <c r="M48" s="216"/>
      <c r="N48" s="216"/>
      <c r="R48" s="20"/>
      <c r="Y48" s="688">
        <f t="shared" si="19"/>
        <v>0</v>
      </c>
      <c r="Z48" s="106">
        <v>220</v>
      </c>
      <c r="AA48" s="106">
        <v>440</v>
      </c>
      <c r="AB48" s="106">
        <v>176</v>
      </c>
      <c r="AC48" s="106">
        <v>880</v>
      </c>
    </row>
    <row r="49" spans="1:29" ht="11.25" hidden="1" customHeight="1" x14ac:dyDescent="0.25">
      <c r="A49" s="1718"/>
      <c r="B49" s="197" t="s">
        <v>442</v>
      </c>
      <c r="C49" s="1716"/>
      <c r="D49" s="1716"/>
      <c r="E49" s="234">
        <f>Прайс!D189</f>
        <v>9750</v>
      </c>
      <c r="F49" s="220">
        <f t="shared" si="12"/>
        <v>0</v>
      </c>
      <c r="G49" s="211">
        <f t="shared" si="13"/>
        <v>0</v>
      </c>
      <c r="H49" s="404">
        <f t="shared" si="14"/>
        <v>0</v>
      </c>
      <c r="I49" s="217"/>
      <c r="J49" s="216"/>
      <c r="K49" s="218"/>
      <c r="L49" s="218"/>
      <c r="M49" s="218"/>
      <c r="N49" s="218"/>
      <c r="R49" s="20"/>
      <c r="U49" s="195"/>
      <c r="Y49" s="688">
        <f t="shared" si="19"/>
        <v>0</v>
      </c>
      <c r="Z49" s="106">
        <v>225</v>
      </c>
      <c r="AA49" s="106">
        <v>450</v>
      </c>
      <c r="AB49" s="106">
        <v>180</v>
      </c>
      <c r="AC49" s="106">
        <v>900</v>
      </c>
    </row>
    <row r="50" spans="1:29" ht="11.25" hidden="1" customHeight="1" x14ac:dyDescent="0.25">
      <c r="A50" s="1718" t="s">
        <v>169</v>
      </c>
      <c r="B50" s="197" t="s">
        <v>836</v>
      </c>
      <c r="C50" s="1716" t="s">
        <v>831</v>
      </c>
      <c r="D50" s="1716" t="s">
        <v>171</v>
      </c>
      <c r="E50" s="234">
        <f>Прайс!D182</f>
        <v>3800</v>
      </c>
      <c r="F50" s="220">
        <f t="shared" si="12"/>
        <v>0</v>
      </c>
      <c r="G50" s="211">
        <f t="shared" si="13"/>
        <v>0</v>
      </c>
      <c r="H50" s="404">
        <f>SUM(I50:N50)</f>
        <v>0</v>
      </c>
      <c r="I50" s="704"/>
      <c r="J50" s="704"/>
      <c r="K50" s="216"/>
      <c r="L50" s="216"/>
      <c r="M50" s="216"/>
      <c r="N50" s="216"/>
      <c r="R50" s="20"/>
      <c r="Y50" s="688">
        <f>E50*H50</f>
        <v>0</v>
      </c>
      <c r="Z50" s="106">
        <v>230</v>
      </c>
      <c r="AA50" s="106">
        <v>460</v>
      </c>
      <c r="AB50" s="106">
        <v>184</v>
      </c>
      <c r="AC50" s="106">
        <v>920</v>
      </c>
    </row>
    <row r="51" spans="1:29" ht="11.25" hidden="1" customHeight="1" x14ac:dyDescent="0.25">
      <c r="A51" s="1718"/>
      <c r="B51" s="197" t="s">
        <v>838</v>
      </c>
      <c r="C51" s="1716"/>
      <c r="D51" s="1716"/>
      <c r="E51" s="234">
        <f>Прайс!D180</f>
        <v>5010</v>
      </c>
      <c r="F51" s="220">
        <f t="shared" si="12"/>
        <v>0</v>
      </c>
      <c r="G51" s="211">
        <f t="shared" si="13"/>
        <v>0</v>
      </c>
      <c r="H51" s="404">
        <f t="shared" si="14"/>
        <v>0</v>
      </c>
      <c r="I51" s="217"/>
      <c r="J51" s="216"/>
      <c r="K51" s="704"/>
      <c r="L51" s="704"/>
      <c r="M51" s="704"/>
      <c r="N51" s="216"/>
      <c r="R51" s="20"/>
      <c r="Y51" s="688">
        <f t="shared" ref="Y51:Y55" si="20">E51*H51</f>
        <v>0</v>
      </c>
      <c r="Z51" s="106">
        <v>235</v>
      </c>
      <c r="AA51" s="106">
        <v>470</v>
      </c>
      <c r="AB51" s="106">
        <v>188</v>
      </c>
      <c r="AC51" s="106">
        <v>940</v>
      </c>
    </row>
    <row r="52" spans="1:29" ht="12" hidden="1" customHeight="1" x14ac:dyDescent="0.25">
      <c r="A52" s="1112"/>
      <c r="B52" s="1111"/>
      <c r="C52" s="1111"/>
      <c r="D52" s="1111"/>
      <c r="E52" s="234"/>
      <c r="F52" s="220"/>
      <c r="G52" s="211"/>
      <c r="H52" s="404"/>
      <c r="I52" s="217"/>
      <c r="J52" s="216"/>
      <c r="K52" s="704"/>
      <c r="L52" s="704"/>
      <c r="M52" s="704"/>
      <c r="N52" s="704"/>
      <c r="R52" s="20"/>
      <c r="Y52" s="688">
        <f t="shared" si="20"/>
        <v>0</v>
      </c>
      <c r="Z52" s="106">
        <v>240</v>
      </c>
      <c r="AA52" s="106">
        <v>480</v>
      </c>
      <c r="AB52" s="106">
        <v>192</v>
      </c>
      <c r="AC52" s="106">
        <v>960</v>
      </c>
    </row>
    <row r="53" spans="1:29" ht="13.5" hidden="1" thickBot="1" x14ac:dyDescent="0.25">
      <c r="A53" s="1142"/>
      <c r="B53" s="1143"/>
      <c r="C53" s="1143"/>
      <c r="D53" s="1143"/>
      <c r="E53" s="1144"/>
      <c r="F53" s="1145"/>
      <c r="G53" s="1146"/>
      <c r="H53" s="1147"/>
      <c r="I53" s="1113">
        <v>172</v>
      </c>
      <c r="J53" s="1113">
        <v>177</v>
      </c>
      <c r="K53" s="1113">
        <v>184</v>
      </c>
      <c r="L53" s="1113">
        <v>189</v>
      </c>
      <c r="M53" s="1113">
        <v>194</v>
      </c>
      <c r="N53" s="1113">
        <v>199</v>
      </c>
      <c r="R53" s="20"/>
      <c r="Y53" s="688">
        <f t="shared" si="20"/>
        <v>0</v>
      </c>
      <c r="Z53" s="106">
        <v>245</v>
      </c>
      <c r="AA53" s="106">
        <v>490</v>
      </c>
      <c r="AB53" s="106">
        <v>196</v>
      </c>
      <c r="AC53" s="106">
        <v>980</v>
      </c>
    </row>
    <row r="54" spans="1:29" ht="13.5" hidden="1" thickBot="1" x14ac:dyDescent="0.25">
      <c r="A54" s="1718" t="s">
        <v>833</v>
      </c>
      <c r="B54" s="1111" t="s">
        <v>441</v>
      </c>
      <c r="C54" s="1716" t="s">
        <v>170</v>
      </c>
      <c r="D54" s="1716" t="s">
        <v>171</v>
      </c>
      <c r="E54" s="234">
        <f>E50</f>
        <v>3800</v>
      </c>
      <c r="F54" s="220">
        <f t="shared" si="12"/>
        <v>0</v>
      </c>
      <c r="G54" s="211">
        <f t="shared" si="13"/>
        <v>0</v>
      </c>
      <c r="H54" s="404">
        <f t="shared" si="14"/>
        <v>0</v>
      </c>
      <c r="I54" s="704"/>
      <c r="J54" s="704"/>
      <c r="K54" s="216"/>
      <c r="L54" s="216"/>
      <c r="M54" s="216"/>
      <c r="N54" s="216"/>
      <c r="R54" s="20"/>
      <c r="Y54" s="688">
        <f t="shared" si="20"/>
        <v>0</v>
      </c>
      <c r="Z54" s="106">
        <v>250</v>
      </c>
      <c r="AA54" s="106">
        <v>500</v>
      </c>
      <c r="AB54" s="106">
        <v>200</v>
      </c>
      <c r="AC54" s="106">
        <v>1000</v>
      </c>
    </row>
    <row r="55" spans="1:29" ht="13.5" hidden="1" thickBot="1" x14ac:dyDescent="0.25">
      <c r="A55" s="1718"/>
      <c r="B55" s="197" t="s">
        <v>837</v>
      </c>
      <c r="C55" s="1716"/>
      <c r="D55" s="1716"/>
      <c r="E55" s="234">
        <f>E51</f>
        <v>5010</v>
      </c>
      <c r="F55" s="220">
        <f t="shared" si="12"/>
        <v>0</v>
      </c>
      <c r="G55" s="212">
        <f t="shared" si="13"/>
        <v>0</v>
      </c>
      <c r="H55" s="405">
        <f>SUM(I55:N55)</f>
        <v>0</v>
      </c>
      <c r="I55" s="217"/>
      <c r="J55" s="216"/>
      <c r="K55" s="704"/>
      <c r="L55" s="704"/>
      <c r="M55" s="704"/>
      <c r="N55" s="704"/>
      <c r="R55" s="20"/>
      <c r="U55" s="20"/>
      <c r="Y55" s="688">
        <f t="shared" si="20"/>
        <v>0</v>
      </c>
      <c r="Z55" s="106">
        <v>255</v>
      </c>
      <c r="AA55" s="106">
        <v>510</v>
      </c>
      <c r="AB55" s="106">
        <v>204</v>
      </c>
      <c r="AC55" s="106">
        <v>1020</v>
      </c>
    </row>
    <row r="56" spans="1:29" ht="12" hidden="1" thickBot="1" x14ac:dyDescent="0.25">
      <c r="H56" s="21"/>
      <c r="I56" s="21"/>
      <c r="J56" s="21"/>
      <c r="K56" s="21"/>
      <c r="L56" s="21"/>
      <c r="M56" s="21"/>
      <c r="U56" s="20"/>
      <c r="Z56" s="106">
        <v>260</v>
      </c>
      <c r="AA56" s="106">
        <v>520</v>
      </c>
      <c r="AB56" s="106">
        <v>208</v>
      </c>
      <c r="AC56" s="106">
        <v>1040</v>
      </c>
    </row>
    <row r="57" spans="1:29" ht="12.75" thickBot="1" x14ac:dyDescent="0.25">
      <c r="A57" s="431" t="s">
        <v>166</v>
      </c>
      <c r="B57" s="393"/>
      <c r="C57" s="393"/>
      <c r="D57" s="393"/>
      <c r="E57" s="422"/>
      <c r="F57" s="423"/>
      <c r="G57" s="645">
        <f>SUM(G59:G61)</f>
        <v>0</v>
      </c>
      <c r="H57" s="646">
        <f>SUM(H59:H61)</f>
        <v>0</v>
      </c>
      <c r="I57" s="1719" t="s">
        <v>839</v>
      </c>
      <c r="J57" s="1720"/>
      <c r="K57" s="1720"/>
      <c r="L57" s="1720"/>
      <c r="M57" s="1720"/>
      <c r="O57" s="208"/>
      <c r="P57" s="189"/>
      <c r="Q57" s="189"/>
      <c r="R57" s="189"/>
      <c r="U57" s="20"/>
      <c r="Z57" s="106">
        <v>265</v>
      </c>
      <c r="AA57" s="106">
        <v>530</v>
      </c>
      <c r="AB57" s="106">
        <v>212</v>
      </c>
      <c r="AC57" s="106">
        <v>1060</v>
      </c>
    </row>
    <row r="58" spans="1:29" ht="22.5" x14ac:dyDescent="0.2">
      <c r="A58" s="418" t="s">
        <v>0</v>
      </c>
      <c r="B58" s="418" t="s">
        <v>167</v>
      </c>
      <c r="C58" s="418" t="s">
        <v>168</v>
      </c>
      <c r="D58" s="418" t="s">
        <v>163</v>
      </c>
      <c r="E58" s="419" t="s">
        <v>188</v>
      </c>
      <c r="F58" s="420" t="s">
        <v>354</v>
      </c>
      <c r="G58" s="644" t="s">
        <v>337</v>
      </c>
      <c r="H58" s="427" t="s">
        <v>143</v>
      </c>
      <c r="I58" s="394">
        <v>178</v>
      </c>
      <c r="J58" s="393">
        <v>183</v>
      </c>
      <c r="K58" s="1259">
        <v>188</v>
      </c>
      <c r="L58" s="393">
        <v>193</v>
      </c>
      <c r="M58" s="393">
        <v>197</v>
      </c>
      <c r="R58" s="189"/>
      <c r="U58" s="20"/>
      <c r="Y58" s="688">
        <f>E60*H60</f>
        <v>0</v>
      </c>
      <c r="Z58" s="106">
        <v>270</v>
      </c>
      <c r="AA58" s="106">
        <v>540</v>
      </c>
      <c r="AB58" s="106">
        <v>216</v>
      </c>
      <c r="AC58" s="106">
        <v>1080</v>
      </c>
    </row>
    <row r="59" spans="1:29" ht="12.75" x14ac:dyDescent="0.2">
      <c r="A59" s="1862" t="s">
        <v>835</v>
      </c>
      <c r="B59" s="197" t="s">
        <v>445</v>
      </c>
      <c r="C59" s="1699" t="s">
        <v>831</v>
      </c>
      <c r="D59" s="1699" t="s">
        <v>171</v>
      </c>
      <c r="E59" s="234">
        <f>Прайс!D186</f>
        <v>7900</v>
      </c>
      <c r="F59" s="220">
        <f>IF(H59=0,0,IF(ROUND(E59-E59*$F$3,0)=E59,0,ROUND(E59-E59*$F$3,0)))</f>
        <v>0</v>
      </c>
      <c r="G59" s="211">
        <f>H59*F59</f>
        <v>0</v>
      </c>
      <c r="H59" s="404">
        <f>SUM(I59:N59)</f>
        <v>0</v>
      </c>
      <c r="I59" s="704"/>
      <c r="J59" s="217"/>
      <c r="K59" s="217"/>
      <c r="L59" s="217"/>
      <c r="M59" s="217"/>
      <c r="R59" s="20"/>
      <c r="S59" s="20"/>
      <c r="U59" s="20"/>
      <c r="Y59" s="688">
        <f>E59*H59</f>
        <v>0</v>
      </c>
      <c r="Z59" s="106">
        <v>275</v>
      </c>
      <c r="AA59" s="106">
        <v>550</v>
      </c>
      <c r="AB59" s="106">
        <v>220</v>
      </c>
      <c r="AC59" s="106">
        <v>1100</v>
      </c>
    </row>
    <row r="60" spans="1:29" ht="12.75" x14ac:dyDescent="0.2">
      <c r="A60" s="1863"/>
      <c r="B60" s="197" t="s">
        <v>370</v>
      </c>
      <c r="C60" s="1700"/>
      <c r="D60" s="1700"/>
      <c r="E60" s="234">
        <f>Прайс!D187</f>
        <v>8900</v>
      </c>
      <c r="F60" s="220">
        <f>IF(H60=0,0,IF(ROUND(E60-E60*$F$3,0)=E60,0,ROUND(E60-E60*$F$3,0)))</f>
        <v>0</v>
      </c>
      <c r="G60" s="211">
        <f>H60*F60</f>
        <v>0</v>
      </c>
      <c r="H60" s="404">
        <f>SUM(I60:N60)</f>
        <v>0</v>
      </c>
      <c r="I60" s="217"/>
      <c r="J60" s="704"/>
      <c r="K60" s="704"/>
      <c r="L60" s="217"/>
      <c r="M60" s="217"/>
      <c r="R60" s="20"/>
      <c r="S60" s="20"/>
      <c r="Y60" s="688">
        <f t="shared" ref="Y60:Y61" si="21">E60*H60</f>
        <v>0</v>
      </c>
      <c r="Z60" s="106">
        <v>280</v>
      </c>
      <c r="AA60" s="106">
        <v>560</v>
      </c>
      <c r="AB60" s="106">
        <v>224</v>
      </c>
      <c r="AC60" s="106">
        <v>1120</v>
      </c>
    </row>
    <row r="61" spans="1:29" ht="13.5" thickBot="1" x14ac:dyDescent="0.25">
      <c r="A61" s="1864"/>
      <c r="B61" s="197" t="s">
        <v>174</v>
      </c>
      <c r="C61" s="1701"/>
      <c r="D61" s="1701"/>
      <c r="E61" s="234">
        <f>Прайс!D189</f>
        <v>9750</v>
      </c>
      <c r="F61" s="220">
        <f>IF(H61=0,0,IF(ROUND(E61-E61*$F$3,0)=E61,0,ROUND(E61-E61*$F$3,0)))</f>
        <v>0</v>
      </c>
      <c r="G61" s="212">
        <f>H61*F61</f>
        <v>0</v>
      </c>
      <c r="H61" s="405">
        <f>SUM(I61:N61)</f>
        <v>0</v>
      </c>
      <c r="I61" s="217"/>
      <c r="J61" s="217"/>
      <c r="K61" s="217"/>
      <c r="L61" s="704"/>
      <c r="M61" s="704"/>
      <c r="R61" s="20"/>
      <c r="S61" s="20"/>
      <c r="Y61" s="688">
        <f t="shared" si="21"/>
        <v>0</v>
      </c>
      <c r="Z61" s="106">
        <v>285</v>
      </c>
      <c r="AA61" s="106">
        <v>570</v>
      </c>
      <c r="AB61" s="106">
        <v>228</v>
      </c>
      <c r="AC61" s="106">
        <v>1140</v>
      </c>
    </row>
    <row r="62" spans="1:29" ht="12" thickBot="1" x14ac:dyDescent="0.25">
      <c r="A62" s="114"/>
      <c r="E62" s="117"/>
      <c r="F62" s="194"/>
      <c r="G62" s="194"/>
      <c r="H62" s="406"/>
      <c r="P62" s="20"/>
      <c r="Q62" s="20"/>
      <c r="R62" s="20"/>
      <c r="S62" s="20"/>
      <c r="Y62" s="688">
        <f t="shared" ref="Y62" si="22">E67*H67</f>
        <v>0</v>
      </c>
      <c r="Z62" s="106">
        <v>290</v>
      </c>
      <c r="AA62" s="106">
        <v>580</v>
      </c>
      <c r="AB62" s="106">
        <v>232</v>
      </c>
      <c r="AC62" s="106">
        <v>1160</v>
      </c>
    </row>
    <row r="63" spans="1:29" ht="12" x14ac:dyDescent="0.2">
      <c r="A63" s="415" t="s">
        <v>449</v>
      </c>
      <c r="B63" s="393"/>
      <c r="C63" s="393"/>
      <c r="D63" s="393"/>
      <c r="E63" s="416"/>
      <c r="F63" s="417"/>
      <c r="G63" s="213">
        <f>SUM(G65:G73)</f>
        <v>0</v>
      </c>
      <c r="H63" s="402">
        <f>SUM(H65:H73)</f>
        <v>0</v>
      </c>
      <c r="I63" s="1719" t="s">
        <v>839</v>
      </c>
      <c r="J63" s="1720"/>
      <c r="K63" s="1720"/>
      <c r="L63" s="1720"/>
      <c r="M63" s="1720"/>
      <c r="N63" s="1720"/>
      <c r="O63" s="1720"/>
      <c r="P63" s="1720"/>
      <c r="Q63" s="1720"/>
      <c r="R63" s="1720"/>
      <c r="S63" s="1720"/>
      <c r="T63" s="1720"/>
      <c r="U63" s="1720"/>
      <c r="V63" s="1720"/>
      <c r="W63" s="1720"/>
      <c r="X63" s="1720"/>
      <c r="Y63" s="688">
        <f>E65*H65</f>
        <v>0</v>
      </c>
      <c r="Z63" s="106">
        <v>295</v>
      </c>
      <c r="AA63" s="106">
        <v>590</v>
      </c>
      <c r="AB63" s="106">
        <v>236</v>
      </c>
      <c r="AC63" s="106">
        <v>1180</v>
      </c>
    </row>
    <row r="64" spans="1:29" ht="22.5" x14ac:dyDescent="0.2">
      <c r="A64" s="418" t="s">
        <v>0</v>
      </c>
      <c r="B64" s="418" t="s">
        <v>167</v>
      </c>
      <c r="C64" s="418" t="s">
        <v>168</v>
      </c>
      <c r="D64" s="418" t="s">
        <v>163</v>
      </c>
      <c r="E64" s="419" t="s">
        <v>188</v>
      </c>
      <c r="F64" s="420" t="s">
        <v>354</v>
      </c>
      <c r="G64" s="188" t="s">
        <v>337</v>
      </c>
      <c r="H64" s="403" t="s">
        <v>143</v>
      </c>
      <c r="I64" s="394">
        <v>90</v>
      </c>
      <c r="J64" s="393">
        <v>100</v>
      </c>
      <c r="K64" s="394">
        <v>110</v>
      </c>
      <c r="L64" s="393">
        <v>120</v>
      </c>
      <c r="M64" s="394">
        <v>130</v>
      </c>
      <c r="N64" s="393">
        <v>140</v>
      </c>
      <c r="O64" s="394">
        <v>150</v>
      </c>
      <c r="P64" s="394">
        <v>160</v>
      </c>
      <c r="Q64" s="393">
        <v>170</v>
      </c>
      <c r="R64" s="393">
        <v>175</v>
      </c>
      <c r="S64" s="393">
        <v>180</v>
      </c>
      <c r="T64" s="393">
        <v>185</v>
      </c>
      <c r="U64" s="393">
        <v>190</v>
      </c>
      <c r="V64" s="393">
        <v>195</v>
      </c>
      <c r="W64" s="393">
        <v>200</v>
      </c>
      <c r="X64" s="393">
        <v>205</v>
      </c>
      <c r="Y64" s="688">
        <f t="shared" ref="Y64" si="23">E66*H66</f>
        <v>0</v>
      </c>
      <c r="Z64" s="106">
        <v>300</v>
      </c>
      <c r="AA64" s="106">
        <v>600</v>
      </c>
      <c r="AB64" s="106">
        <v>240</v>
      </c>
      <c r="AC64" s="106">
        <v>1200</v>
      </c>
    </row>
    <row r="65" spans="1:29" ht="12.75" x14ac:dyDescent="0.2">
      <c r="A65" s="1708" t="s">
        <v>452</v>
      </c>
      <c r="B65" s="197" t="s">
        <v>450</v>
      </c>
      <c r="C65" s="1716" t="s">
        <v>173</v>
      </c>
      <c r="D65" s="1768" t="s">
        <v>87</v>
      </c>
      <c r="E65" s="234">
        <f>Прайс!D202</f>
        <v>1530</v>
      </c>
      <c r="F65" s="220">
        <f t="shared" ref="F65:F73" si="24">IF(H65=0,0,IF(ROUND(E65-E65*$F$3,0)=E65,0,ROUND(E65-E65*$F$3,0)))</f>
        <v>0</v>
      </c>
      <c r="G65" s="211">
        <f>H65*F65</f>
        <v>0</v>
      </c>
      <c r="H65" s="404">
        <f>SUM(I65:J65)</f>
        <v>0</v>
      </c>
      <c r="I65" s="704"/>
      <c r="J65" s="704"/>
      <c r="K65" s="192"/>
      <c r="L65" s="192"/>
      <c r="M65" s="192"/>
      <c r="N65" s="192"/>
      <c r="O65" s="192"/>
      <c r="P65" s="192"/>
      <c r="Q65" s="192"/>
      <c r="R65" s="192"/>
      <c r="S65" s="192"/>
      <c r="T65" s="192"/>
      <c r="U65" s="192"/>
      <c r="V65" s="192"/>
      <c r="W65" s="192"/>
      <c r="X65" s="192"/>
      <c r="Y65" s="688">
        <f>E65*H65</f>
        <v>0</v>
      </c>
      <c r="Z65" s="106">
        <v>305</v>
      </c>
      <c r="AA65" s="106">
        <v>610</v>
      </c>
      <c r="AB65" s="106">
        <v>244</v>
      </c>
      <c r="AC65" s="106">
        <v>1220</v>
      </c>
    </row>
    <row r="66" spans="1:29" ht="12.75" x14ac:dyDescent="0.2">
      <c r="A66" s="1766"/>
      <c r="B66" s="197" t="s">
        <v>451</v>
      </c>
      <c r="C66" s="1716"/>
      <c r="D66" s="1768"/>
      <c r="E66" s="234">
        <f>Прайс!D203</f>
        <v>1760</v>
      </c>
      <c r="F66" s="220">
        <f t="shared" si="24"/>
        <v>0</v>
      </c>
      <c r="G66" s="219">
        <f t="shared" ref="G66:G73" si="25">H66*F66</f>
        <v>0</v>
      </c>
      <c r="H66" s="408">
        <f>SUM(K66:M66)</f>
        <v>0</v>
      </c>
      <c r="I66" s="192"/>
      <c r="J66" s="192"/>
      <c r="K66" s="704"/>
      <c r="L66" s="704"/>
      <c r="M66" s="704"/>
      <c r="N66" s="192"/>
      <c r="O66" s="192"/>
      <c r="P66" s="192"/>
      <c r="Q66" s="192"/>
      <c r="R66" s="192"/>
      <c r="S66" s="192"/>
      <c r="T66" s="192"/>
      <c r="U66" s="192"/>
      <c r="V66" s="192"/>
      <c r="W66" s="192"/>
      <c r="X66" s="192"/>
      <c r="Y66" s="688">
        <f t="shared" ref="Y66:Y73" si="26">E66*H66</f>
        <v>0</v>
      </c>
      <c r="Z66" s="106">
        <v>310</v>
      </c>
      <c r="AA66" s="106">
        <v>620</v>
      </c>
      <c r="AB66" s="106">
        <v>248</v>
      </c>
      <c r="AC66" s="106">
        <v>1240</v>
      </c>
    </row>
    <row r="67" spans="1:29" x14ac:dyDescent="0.2">
      <c r="A67" s="1766"/>
      <c r="B67" s="197">
        <v>140</v>
      </c>
      <c r="C67" s="1716"/>
      <c r="D67" s="1768"/>
      <c r="E67" s="234">
        <f>Прайс!D204</f>
        <v>2080</v>
      </c>
      <c r="F67" s="220">
        <f t="shared" si="24"/>
        <v>0</v>
      </c>
      <c r="G67" s="219">
        <f t="shared" si="25"/>
        <v>0</v>
      </c>
      <c r="H67" s="408">
        <f>SUM(N67)</f>
        <v>0</v>
      </c>
      <c r="I67" s="192"/>
      <c r="J67" s="192"/>
      <c r="K67" s="192"/>
      <c r="L67" s="192"/>
      <c r="M67" s="192"/>
      <c r="N67" s="215"/>
      <c r="O67" s="192"/>
      <c r="P67" s="192"/>
      <c r="Q67" s="192"/>
      <c r="R67" s="192"/>
      <c r="S67" s="192"/>
      <c r="T67" s="192"/>
      <c r="U67" s="192"/>
      <c r="V67" s="192"/>
      <c r="W67" s="192"/>
      <c r="X67" s="192"/>
      <c r="Y67" s="688">
        <f t="shared" si="26"/>
        <v>0</v>
      </c>
      <c r="Z67" s="106">
        <v>315</v>
      </c>
      <c r="AA67" s="106">
        <v>630</v>
      </c>
      <c r="AB67" s="106">
        <v>252</v>
      </c>
      <c r="AC67" s="106">
        <v>1260</v>
      </c>
    </row>
    <row r="68" spans="1:29" x14ac:dyDescent="0.2">
      <c r="A68" s="1766"/>
      <c r="B68" s="197">
        <v>150</v>
      </c>
      <c r="C68" s="1716" t="s">
        <v>164</v>
      </c>
      <c r="D68" s="1768"/>
      <c r="E68" s="234">
        <f>Прайс!D205</f>
        <v>2320</v>
      </c>
      <c r="F68" s="220">
        <f t="shared" si="24"/>
        <v>0</v>
      </c>
      <c r="G68" s="219">
        <f t="shared" si="25"/>
        <v>0</v>
      </c>
      <c r="H68" s="408">
        <f>SUM(O68)</f>
        <v>0</v>
      </c>
      <c r="I68" s="192"/>
      <c r="J68" s="192"/>
      <c r="K68" s="192"/>
      <c r="L68" s="192"/>
      <c r="M68" s="192"/>
      <c r="N68" s="192"/>
      <c r="O68" s="215"/>
      <c r="P68" s="192"/>
      <c r="Q68" s="192"/>
      <c r="R68" s="192"/>
      <c r="S68" s="192"/>
      <c r="T68" s="192"/>
      <c r="U68" s="192"/>
      <c r="V68" s="192"/>
      <c r="W68" s="192"/>
      <c r="X68" s="192"/>
      <c r="Y68" s="688">
        <f t="shared" si="26"/>
        <v>0</v>
      </c>
      <c r="Z68" s="106">
        <v>320</v>
      </c>
      <c r="AA68" s="106">
        <v>640</v>
      </c>
      <c r="AB68" s="106">
        <v>256</v>
      </c>
      <c r="AC68" s="106">
        <v>1280</v>
      </c>
    </row>
    <row r="69" spans="1:29" x14ac:dyDescent="0.2">
      <c r="A69" s="1766"/>
      <c r="B69" s="197">
        <v>160</v>
      </c>
      <c r="C69" s="1716"/>
      <c r="D69" s="1768"/>
      <c r="E69" s="234">
        <f>Прайс!D206</f>
        <v>2380</v>
      </c>
      <c r="F69" s="220">
        <f t="shared" si="24"/>
        <v>0</v>
      </c>
      <c r="G69" s="219">
        <f t="shared" si="25"/>
        <v>0</v>
      </c>
      <c r="H69" s="408">
        <f>SUM(P69)</f>
        <v>0</v>
      </c>
      <c r="I69" s="192"/>
      <c r="J69" s="192"/>
      <c r="K69" s="192"/>
      <c r="L69" s="192"/>
      <c r="M69" s="192"/>
      <c r="N69" s="192"/>
      <c r="O69" s="192"/>
      <c r="P69" s="215"/>
      <c r="Q69" s="192"/>
      <c r="R69" s="192"/>
      <c r="S69" s="192"/>
      <c r="T69" s="192"/>
      <c r="U69" s="192"/>
      <c r="V69" s="192"/>
      <c r="W69" s="192"/>
      <c r="X69" s="192"/>
      <c r="Y69" s="688">
        <f t="shared" si="26"/>
        <v>0</v>
      </c>
      <c r="Z69" s="106">
        <v>325</v>
      </c>
      <c r="AA69" s="106">
        <v>650</v>
      </c>
      <c r="AB69" s="106">
        <v>260</v>
      </c>
      <c r="AC69" s="106">
        <v>1300</v>
      </c>
    </row>
    <row r="70" spans="1:29" x14ac:dyDescent="0.2">
      <c r="A70" s="1766"/>
      <c r="B70" s="197" t="s">
        <v>447</v>
      </c>
      <c r="C70" s="1716"/>
      <c r="D70" s="1768"/>
      <c r="E70" s="234">
        <f>Прайс!D207</f>
        <v>2490</v>
      </c>
      <c r="F70" s="220">
        <f t="shared" si="24"/>
        <v>0</v>
      </c>
      <c r="G70" s="219">
        <f t="shared" si="25"/>
        <v>0</v>
      </c>
      <c r="H70" s="408">
        <f>SUM(Q70:R70)</f>
        <v>0</v>
      </c>
      <c r="I70" s="192"/>
      <c r="J70" s="192"/>
      <c r="K70" s="192"/>
      <c r="L70" s="192"/>
      <c r="M70" s="192"/>
      <c r="N70" s="192"/>
      <c r="O70" s="192"/>
      <c r="P70" s="192"/>
      <c r="Q70" s="215"/>
      <c r="R70" s="215"/>
      <c r="S70" s="192"/>
      <c r="T70" s="192"/>
      <c r="U70" s="192"/>
      <c r="V70" s="192"/>
      <c r="W70" s="192"/>
      <c r="X70" s="192"/>
      <c r="Y70" s="688">
        <f t="shared" si="26"/>
        <v>0</v>
      </c>
      <c r="Z70" s="106">
        <v>330</v>
      </c>
      <c r="AA70" s="106">
        <v>660</v>
      </c>
      <c r="AB70" s="106">
        <v>264</v>
      </c>
      <c r="AC70" s="106">
        <v>1320</v>
      </c>
    </row>
    <row r="71" spans="1:29" ht="12.75" customHeight="1" x14ac:dyDescent="0.2">
      <c r="A71" s="1766"/>
      <c r="B71" s="197" t="s">
        <v>444</v>
      </c>
      <c r="C71" s="1716" t="s">
        <v>165</v>
      </c>
      <c r="D71" s="1768"/>
      <c r="E71" s="234">
        <f>Прайс!D208</f>
        <v>3040</v>
      </c>
      <c r="F71" s="220">
        <f t="shared" si="24"/>
        <v>0</v>
      </c>
      <c r="G71" s="211">
        <f t="shared" si="25"/>
        <v>0</v>
      </c>
      <c r="H71" s="404">
        <f>SUM(S71:T71)</f>
        <v>0</v>
      </c>
      <c r="I71" s="192"/>
      <c r="J71" s="192"/>
      <c r="K71" s="192"/>
      <c r="L71" s="192"/>
      <c r="M71" s="192"/>
      <c r="N71" s="192"/>
      <c r="O71" s="192"/>
      <c r="P71" s="192"/>
      <c r="Q71" s="192"/>
      <c r="R71" s="192"/>
      <c r="S71" s="215"/>
      <c r="T71" s="215"/>
      <c r="U71" s="192"/>
      <c r="V71" s="192"/>
      <c r="W71" s="192"/>
      <c r="X71" s="192"/>
      <c r="Y71" s="688">
        <f t="shared" si="26"/>
        <v>0</v>
      </c>
      <c r="Z71" s="106">
        <v>335</v>
      </c>
      <c r="AA71" s="106">
        <v>670</v>
      </c>
      <c r="AB71" s="106">
        <v>268</v>
      </c>
      <c r="AC71" s="106">
        <v>1340</v>
      </c>
    </row>
    <row r="72" spans="1:29" x14ac:dyDescent="0.2">
      <c r="A72" s="1766"/>
      <c r="B72" s="197" t="s">
        <v>369</v>
      </c>
      <c r="C72" s="1716"/>
      <c r="D72" s="1768"/>
      <c r="E72" s="234">
        <f>Прайс!D209</f>
        <v>3400</v>
      </c>
      <c r="F72" s="220">
        <f t="shared" si="24"/>
        <v>0</v>
      </c>
      <c r="G72" s="211">
        <f t="shared" si="25"/>
        <v>0</v>
      </c>
      <c r="H72" s="404">
        <f>SUM(U72:V72)</f>
        <v>0</v>
      </c>
      <c r="I72" s="192"/>
      <c r="J72" s="192"/>
      <c r="K72" s="192"/>
      <c r="L72" s="192"/>
      <c r="M72" s="192"/>
      <c r="N72" s="192"/>
      <c r="O72" s="192"/>
      <c r="P72" s="192"/>
      <c r="Q72" s="192"/>
      <c r="R72" s="192"/>
      <c r="S72" s="192"/>
      <c r="T72" s="192"/>
      <c r="U72" s="215"/>
      <c r="V72" s="218"/>
      <c r="W72" s="192"/>
      <c r="X72" s="192"/>
      <c r="Y72" s="688">
        <f t="shared" si="26"/>
        <v>0</v>
      </c>
      <c r="Z72" s="106">
        <v>340</v>
      </c>
      <c r="AA72" s="106">
        <v>680</v>
      </c>
      <c r="AB72" s="106">
        <v>272</v>
      </c>
      <c r="AC72" s="106">
        <v>1360</v>
      </c>
    </row>
    <row r="73" spans="1:29" ht="12" thickBot="1" x14ac:dyDescent="0.25">
      <c r="A73" s="1767"/>
      <c r="B73" s="197" t="s">
        <v>88</v>
      </c>
      <c r="C73" s="1716"/>
      <c r="D73" s="1768"/>
      <c r="E73" s="234">
        <f>Прайс!D210</f>
        <v>3560</v>
      </c>
      <c r="F73" s="220">
        <f t="shared" si="24"/>
        <v>0</v>
      </c>
      <c r="G73" s="212">
        <f t="shared" si="25"/>
        <v>0</v>
      </c>
      <c r="H73" s="405">
        <f>SUM(W73:X73)</f>
        <v>0</v>
      </c>
      <c r="I73" s="192"/>
      <c r="J73" s="192"/>
      <c r="K73" s="192"/>
      <c r="L73" s="192"/>
      <c r="M73" s="192"/>
      <c r="N73" s="192"/>
      <c r="O73" s="192"/>
      <c r="P73" s="192"/>
      <c r="Q73" s="192"/>
      <c r="R73" s="192"/>
      <c r="S73" s="192"/>
      <c r="T73" s="192"/>
      <c r="U73" s="192"/>
      <c r="V73" s="192"/>
      <c r="W73" s="218"/>
      <c r="X73" s="218"/>
      <c r="Y73" s="688">
        <f t="shared" si="26"/>
        <v>0</v>
      </c>
      <c r="Z73" s="106">
        <v>345</v>
      </c>
      <c r="AA73" s="106">
        <v>690</v>
      </c>
      <c r="AB73" s="106">
        <v>276</v>
      </c>
      <c r="AC73" s="106">
        <v>1380</v>
      </c>
    </row>
    <row r="74" spans="1:29" ht="11.25" customHeight="1" thickBot="1" x14ac:dyDescent="0.25">
      <c r="E74" s="194"/>
      <c r="F74" s="194"/>
      <c r="G74" s="194"/>
      <c r="H74" s="409"/>
      <c r="J74" s="106"/>
      <c r="K74" s="106"/>
      <c r="L74" s="20"/>
      <c r="Z74" s="106">
        <v>350</v>
      </c>
      <c r="AA74" s="106">
        <v>700</v>
      </c>
      <c r="AB74" s="106">
        <v>280</v>
      </c>
      <c r="AC74" s="106">
        <v>1400</v>
      </c>
    </row>
    <row r="75" spans="1:29" ht="12" x14ac:dyDescent="0.2">
      <c r="A75" s="431" t="s">
        <v>453</v>
      </c>
      <c r="B75" s="393"/>
      <c r="C75" s="393"/>
      <c r="D75" s="393"/>
      <c r="E75" s="416"/>
      <c r="F75" s="417"/>
      <c r="G75" s="213">
        <f>SUM(G77:G82)</f>
        <v>0</v>
      </c>
      <c r="H75" s="402">
        <f>SUM(H77:H82)</f>
        <v>0</v>
      </c>
      <c r="I75" s="1719" t="s">
        <v>839</v>
      </c>
      <c r="J75" s="1720"/>
      <c r="K75" s="1720"/>
      <c r="L75" s="1720"/>
      <c r="M75" s="1720"/>
      <c r="N75" s="1720"/>
      <c r="O75" s="1720"/>
      <c r="P75" s="1720"/>
      <c r="Q75" s="1720"/>
      <c r="R75" s="1720"/>
      <c r="Z75" s="106">
        <v>355</v>
      </c>
      <c r="AA75" s="106">
        <v>710</v>
      </c>
      <c r="AB75" s="106">
        <v>284</v>
      </c>
      <c r="AC75" s="106">
        <v>1420</v>
      </c>
    </row>
    <row r="76" spans="1:29" ht="11.25" customHeight="1" x14ac:dyDescent="0.2">
      <c r="A76" s="418" t="s">
        <v>0</v>
      </c>
      <c r="B76" s="418" t="s">
        <v>167</v>
      </c>
      <c r="C76" s="418" t="s">
        <v>168</v>
      </c>
      <c r="D76" s="418" t="s">
        <v>163</v>
      </c>
      <c r="E76" s="419" t="s">
        <v>188</v>
      </c>
      <c r="F76" s="420" t="s">
        <v>354</v>
      </c>
      <c r="G76" s="188" t="s">
        <v>337</v>
      </c>
      <c r="H76" s="403" t="s">
        <v>143</v>
      </c>
      <c r="I76" s="394">
        <v>150</v>
      </c>
      <c r="J76" s="394">
        <v>160</v>
      </c>
      <c r="K76" s="393">
        <v>170</v>
      </c>
      <c r="L76" s="393">
        <v>175</v>
      </c>
      <c r="M76" s="393">
        <v>180</v>
      </c>
      <c r="N76" s="393">
        <v>185</v>
      </c>
      <c r="O76" s="393">
        <v>190</v>
      </c>
      <c r="P76" s="393">
        <v>195</v>
      </c>
      <c r="Q76" s="393">
        <v>200</v>
      </c>
      <c r="R76" s="393">
        <v>205</v>
      </c>
      <c r="Y76" s="688">
        <f t="shared" ref="Y76" si="27">H78*E78</f>
        <v>0</v>
      </c>
      <c r="Z76" s="106">
        <v>360</v>
      </c>
      <c r="AA76" s="106">
        <v>720</v>
      </c>
      <c r="AB76" s="106">
        <v>288</v>
      </c>
      <c r="AC76" s="106">
        <v>1440</v>
      </c>
    </row>
    <row r="77" spans="1:29" ht="11.25" customHeight="1" x14ac:dyDescent="0.2">
      <c r="A77" s="1708" t="s">
        <v>454</v>
      </c>
      <c r="B77" s="197">
        <v>150</v>
      </c>
      <c r="C77" s="1716" t="s">
        <v>164</v>
      </c>
      <c r="D77" s="1705" t="s">
        <v>171</v>
      </c>
      <c r="E77" s="234">
        <f>Прайс!D196</f>
        <v>2240</v>
      </c>
      <c r="F77" s="220">
        <f t="shared" ref="F77:F82" si="28">IF(H77=0,0,IF(ROUND(E77-E77*$F$3,0)=E77,0,ROUND(E77-E77*$F$3,0)))</f>
        <v>0</v>
      </c>
      <c r="G77" s="219">
        <f t="shared" ref="G77:G82" si="29">H77*F77</f>
        <v>0</v>
      </c>
      <c r="H77" s="408">
        <f>SUM(I77)</f>
        <v>0</v>
      </c>
      <c r="I77" s="215"/>
      <c r="J77" s="192"/>
      <c r="K77" s="192"/>
      <c r="L77" s="192"/>
      <c r="M77" s="192"/>
      <c r="N77" s="192"/>
      <c r="O77" s="192"/>
      <c r="P77" s="192"/>
      <c r="Q77" s="192"/>
      <c r="R77" s="192"/>
      <c r="Y77" s="688">
        <f>E77*H77</f>
        <v>0</v>
      </c>
      <c r="Z77" s="106">
        <v>365</v>
      </c>
      <c r="AA77" s="106">
        <v>730</v>
      </c>
      <c r="AB77" s="106">
        <v>292</v>
      </c>
      <c r="AC77" s="106">
        <v>1460</v>
      </c>
    </row>
    <row r="78" spans="1:29" ht="11.25" customHeight="1" x14ac:dyDescent="0.2">
      <c r="A78" s="1709"/>
      <c r="B78" s="197">
        <v>160</v>
      </c>
      <c r="C78" s="1716"/>
      <c r="D78" s="1706"/>
      <c r="E78" s="234">
        <f>Прайс!D197</f>
        <v>2290</v>
      </c>
      <c r="F78" s="220">
        <f t="shared" si="28"/>
        <v>0</v>
      </c>
      <c r="G78" s="219">
        <f t="shared" si="29"/>
        <v>0</v>
      </c>
      <c r="H78" s="408">
        <f>SUM(J78)</f>
        <v>0</v>
      </c>
      <c r="I78" s="192"/>
      <c r="J78" s="215"/>
      <c r="K78" s="192"/>
      <c r="L78" s="192"/>
      <c r="M78" s="192"/>
      <c r="N78" s="192"/>
      <c r="O78" s="192"/>
      <c r="P78" s="192"/>
      <c r="Q78" s="192"/>
      <c r="R78" s="192"/>
      <c r="Y78" s="688">
        <f t="shared" ref="Y78:Y82" si="30">E78*H78</f>
        <v>0</v>
      </c>
      <c r="Z78" s="106">
        <v>370</v>
      </c>
      <c r="AA78" s="106">
        <v>740</v>
      </c>
      <c r="AB78" s="106">
        <v>296</v>
      </c>
      <c r="AC78" s="106">
        <v>1480</v>
      </c>
    </row>
    <row r="79" spans="1:29" ht="12" customHeight="1" x14ac:dyDescent="0.2">
      <c r="A79" s="1709"/>
      <c r="B79" s="197" t="s">
        <v>447</v>
      </c>
      <c r="C79" s="1716"/>
      <c r="D79" s="1706"/>
      <c r="E79" s="234">
        <f>Прайс!D198</f>
        <v>2380</v>
      </c>
      <c r="F79" s="220">
        <f t="shared" si="28"/>
        <v>0</v>
      </c>
      <c r="G79" s="219">
        <f t="shared" si="29"/>
        <v>0</v>
      </c>
      <c r="H79" s="408">
        <f>SUM(K79:L79)</f>
        <v>0</v>
      </c>
      <c r="I79" s="192"/>
      <c r="J79" s="192"/>
      <c r="K79" s="215"/>
      <c r="L79" s="215"/>
      <c r="M79" s="192"/>
      <c r="N79" s="192"/>
      <c r="O79" s="192"/>
      <c r="P79" s="192"/>
      <c r="Q79" s="192"/>
      <c r="R79" s="192"/>
      <c r="Y79" s="688">
        <f t="shared" si="30"/>
        <v>0</v>
      </c>
      <c r="Z79" s="106">
        <v>375</v>
      </c>
      <c r="AA79" s="106">
        <v>750</v>
      </c>
      <c r="AB79" s="106">
        <v>300</v>
      </c>
      <c r="AC79" s="106">
        <v>1500</v>
      </c>
    </row>
    <row r="80" spans="1:29" x14ac:dyDescent="0.2">
      <c r="A80" s="1709"/>
      <c r="B80" s="197" t="s">
        <v>444</v>
      </c>
      <c r="C80" s="1716" t="s">
        <v>165</v>
      </c>
      <c r="D80" s="1706"/>
      <c r="E80" s="234">
        <f>Прайс!D199</f>
        <v>2930</v>
      </c>
      <c r="F80" s="220">
        <f t="shared" si="28"/>
        <v>0</v>
      </c>
      <c r="G80" s="211">
        <f t="shared" si="29"/>
        <v>0</v>
      </c>
      <c r="H80" s="404">
        <f>SUM(M80:N80)</f>
        <v>0</v>
      </c>
      <c r="I80" s="192"/>
      <c r="J80" s="192"/>
      <c r="K80" s="192"/>
      <c r="L80" s="192"/>
      <c r="M80" s="215"/>
      <c r="N80" s="215"/>
      <c r="O80" s="192"/>
      <c r="P80" s="192"/>
      <c r="Q80" s="192"/>
      <c r="R80" s="192"/>
      <c r="U80" s="196"/>
      <c r="Y80" s="688">
        <f t="shared" si="30"/>
        <v>0</v>
      </c>
      <c r="Z80" s="106">
        <v>380</v>
      </c>
      <c r="AA80" s="106">
        <v>760</v>
      </c>
      <c r="AB80" s="106">
        <v>304</v>
      </c>
      <c r="AC80" s="106">
        <v>1520</v>
      </c>
    </row>
    <row r="81" spans="1:29" ht="12.75" customHeight="1" x14ac:dyDescent="0.2">
      <c r="A81" s="1709"/>
      <c r="B81" s="197" t="s">
        <v>369</v>
      </c>
      <c r="C81" s="1716"/>
      <c r="D81" s="1706"/>
      <c r="E81" s="234">
        <f>Прайс!D200</f>
        <v>3300</v>
      </c>
      <c r="F81" s="220">
        <f t="shared" si="28"/>
        <v>0</v>
      </c>
      <c r="G81" s="211">
        <f t="shared" si="29"/>
        <v>0</v>
      </c>
      <c r="H81" s="404">
        <f>SUM(O81:P81)</f>
        <v>0</v>
      </c>
      <c r="I81" s="192"/>
      <c r="J81" s="192"/>
      <c r="K81" s="192"/>
      <c r="L81" s="192"/>
      <c r="M81" s="192"/>
      <c r="N81" s="192"/>
      <c r="O81" s="215"/>
      <c r="P81" s="218"/>
      <c r="Q81" s="192"/>
      <c r="R81" s="192"/>
      <c r="U81" s="196"/>
      <c r="Y81" s="688">
        <f t="shared" si="30"/>
        <v>0</v>
      </c>
      <c r="Z81" s="106">
        <v>385</v>
      </c>
      <c r="AA81" s="106">
        <v>770</v>
      </c>
      <c r="AB81" s="106">
        <v>308</v>
      </c>
      <c r="AC81" s="106">
        <v>1540</v>
      </c>
    </row>
    <row r="82" spans="1:29" ht="12" thickBot="1" x14ac:dyDescent="0.25">
      <c r="A82" s="1710"/>
      <c r="B82" s="197" t="s">
        <v>88</v>
      </c>
      <c r="C82" s="1716"/>
      <c r="D82" s="1707"/>
      <c r="E82" s="234">
        <f>Прайс!D201</f>
        <v>3460</v>
      </c>
      <c r="F82" s="220">
        <f t="shared" si="28"/>
        <v>0</v>
      </c>
      <c r="G82" s="212">
        <f t="shared" si="29"/>
        <v>0</v>
      </c>
      <c r="H82" s="405">
        <f>SUM(Q82:R82)</f>
        <v>0</v>
      </c>
      <c r="I82" s="192"/>
      <c r="J82" s="192"/>
      <c r="K82" s="192"/>
      <c r="L82" s="192"/>
      <c r="M82" s="192"/>
      <c r="N82" s="192"/>
      <c r="O82" s="192"/>
      <c r="P82" s="192"/>
      <c r="Q82" s="218"/>
      <c r="R82" s="218"/>
      <c r="U82" s="20"/>
      <c r="Y82" s="688">
        <f t="shared" si="30"/>
        <v>0</v>
      </c>
      <c r="Z82" s="106">
        <v>390</v>
      </c>
      <c r="AA82" s="106">
        <v>780</v>
      </c>
      <c r="AB82" s="106">
        <v>312</v>
      </c>
      <c r="AC82" s="106">
        <v>1560</v>
      </c>
    </row>
    <row r="83" spans="1:29" ht="12" thickBot="1" x14ac:dyDescent="0.25">
      <c r="E83" s="194"/>
      <c r="F83" s="194"/>
      <c r="G83" s="194"/>
      <c r="H83" s="409"/>
      <c r="J83" s="106"/>
      <c r="K83" s="106"/>
      <c r="L83" s="20"/>
      <c r="Z83" s="106">
        <v>395</v>
      </c>
      <c r="AA83" s="106">
        <v>790</v>
      </c>
      <c r="AB83" s="106">
        <v>316</v>
      </c>
      <c r="AC83" s="106">
        <v>1580</v>
      </c>
    </row>
    <row r="84" spans="1:29" ht="11.25" customHeight="1" x14ac:dyDescent="0.2">
      <c r="A84" s="431" t="s">
        <v>357</v>
      </c>
      <c r="B84" s="393"/>
      <c r="C84" s="393"/>
      <c r="D84" s="393"/>
      <c r="E84" s="416"/>
      <c r="F84" s="417"/>
      <c r="G84" s="213">
        <f>SUM(G86:G88)</f>
        <v>0</v>
      </c>
      <c r="H84" s="402">
        <f>SUM(H86:H88)</f>
        <v>0</v>
      </c>
      <c r="I84" s="1758" t="s">
        <v>456</v>
      </c>
      <c r="J84" s="1758"/>
      <c r="K84" s="1758"/>
      <c r="L84" s="1758"/>
      <c r="M84" s="1758"/>
      <c r="N84" s="1758"/>
      <c r="Z84" s="106">
        <v>400</v>
      </c>
      <c r="AA84" s="106">
        <v>800</v>
      </c>
      <c r="AB84" s="106">
        <v>320</v>
      </c>
      <c r="AC84" s="106">
        <v>1600</v>
      </c>
    </row>
    <row r="85" spans="1:29" ht="22.5" x14ac:dyDescent="0.2">
      <c r="A85" s="418" t="s">
        <v>0</v>
      </c>
      <c r="B85" s="418" t="s">
        <v>167</v>
      </c>
      <c r="C85" s="418" t="s">
        <v>168</v>
      </c>
      <c r="D85" s="418" t="s">
        <v>163</v>
      </c>
      <c r="E85" s="419" t="s">
        <v>188</v>
      </c>
      <c r="F85" s="420" t="s">
        <v>354</v>
      </c>
      <c r="G85" s="188" t="s">
        <v>337</v>
      </c>
      <c r="H85" s="403" t="s">
        <v>143</v>
      </c>
      <c r="I85" s="394">
        <v>90</v>
      </c>
      <c r="J85" s="393">
        <v>100</v>
      </c>
      <c r="K85" s="393">
        <v>110</v>
      </c>
      <c r="L85" s="393">
        <v>120</v>
      </c>
      <c r="M85" s="393">
        <v>130</v>
      </c>
      <c r="N85" s="426">
        <v>140</v>
      </c>
      <c r="U85" s="189"/>
      <c r="Y85" s="688">
        <f t="shared" ref="Y85" si="31">H87*E87</f>
        <v>0</v>
      </c>
      <c r="Z85" s="106">
        <v>405</v>
      </c>
      <c r="AA85" s="106">
        <v>810</v>
      </c>
      <c r="AB85" s="106">
        <v>324</v>
      </c>
      <c r="AC85" s="106">
        <v>1620</v>
      </c>
    </row>
    <row r="86" spans="1:29" ht="11.25" customHeight="1" x14ac:dyDescent="0.2">
      <c r="A86" s="1702" t="s">
        <v>455</v>
      </c>
      <c r="B86" s="197" t="s">
        <v>446</v>
      </c>
      <c r="C86" s="1699" t="s">
        <v>173</v>
      </c>
      <c r="D86" s="1763" t="s">
        <v>87</v>
      </c>
      <c r="E86" s="234">
        <f>Прайс!D211</f>
        <v>2390</v>
      </c>
      <c r="F86" s="220">
        <f>IF(H86=0,0,IF(ROUND(E86-E86*$F$3,0)=E86,0,ROUND(E86-E86*$F$3,0)))</f>
        <v>0</v>
      </c>
      <c r="G86" s="211">
        <f>H86*F86</f>
        <v>0</v>
      </c>
      <c r="H86" s="404">
        <f>SUM(I86:J86)</f>
        <v>0</v>
      </c>
      <c r="I86" s="704"/>
      <c r="J86" s="704"/>
      <c r="K86" s="190"/>
      <c r="L86" s="190"/>
      <c r="M86" s="190"/>
      <c r="N86" s="190"/>
      <c r="U86" s="20"/>
      <c r="Y86" s="688">
        <f>H86*E86</f>
        <v>0</v>
      </c>
      <c r="Z86" s="106">
        <v>410</v>
      </c>
      <c r="AA86" s="106">
        <v>820</v>
      </c>
      <c r="AB86" s="106">
        <v>328</v>
      </c>
      <c r="AC86" s="106">
        <v>1640</v>
      </c>
    </row>
    <row r="87" spans="1:29" ht="11.25" customHeight="1" x14ac:dyDescent="0.2">
      <c r="A87" s="1721"/>
      <c r="B87" s="197" t="s">
        <v>448</v>
      </c>
      <c r="C87" s="1700"/>
      <c r="D87" s="1764"/>
      <c r="E87" s="234">
        <f>Прайс!D212</f>
        <v>2690</v>
      </c>
      <c r="F87" s="220">
        <f>IF(H87=0,0,IF(ROUND(E87-E87*$F$3,0)=E87,0,ROUND(E87-E87*$F$3,0)))</f>
        <v>0</v>
      </c>
      <c r="G87" s="211">
        <f>H87*F87</f>
        <v>0</v>
      </c>
      <c r="H87" s="404">
        <f>SUM(K87:M87)</f>
        <v>0</v>
      </c>
      <c r="I87" s="192"/>
      <c r="J87" s="190"/>
      <c r="K87" s="1439"/>
      <c r="L87" s="1439"/>
      <c r="M87" s="1439"/>
      <c r="N87" s="190"/>
      <c r="U87" s="210"/>
      <c r="V87" s="210"/>
      <c r="W87" s="210"/>
      <c r="X87" s="210"/>
      <c r="Y87" s="688">
        <f t="shared" ref="Y87:Y88" si="32">H87*E87</f>
        <v>0</v>
      </c>
      <c r="Z87" s="106">
        <v>415</v>
      </c>
      <c r="AA87" s="106">
        <v>830</v>
      </c>
      <c r="AB87" s="106">
        <v>332</v>
      </c>
      <c r="AC87" s="106">
        <v>1660</v>
      </c>
    </row>
    <row r="88" spans="1:29" ht="12" thickBot="1" x14ac:dyDescent="0.25">
      <c r="A88" s="1722"/>
      <c r="B88" s="197">
        <v>140</v>
      </c>
      <c r="C88" s="1701"/>
      <c r="D88" s="1765"/>
      <c r="E88" s="234">
        <f>Прайс!D213</f>
        <v>2990</v>
      </c>
      <c r="F88" s="220">
        <f>IF(H88=0,0,IF(ROUND(E88-E88*$F$3,0)=E88,0,ROUND(E88-E88*$F$3,0)))</f>
        <v>0</v>
      </c>
      <c r="G88" s="212">
        <f>H88*F88</f>
        <v>0</v>
      </c>
      <c r="H88" s="405">
        <f>SUM(N88)</f>
        <v>0</v>
      </c>
      <c r="I88" s="192"/>
      <c r="J88" s="190"/>
      <c r="K88" s="190"/>
      <c r="L88" s="190"/>
      <c r="M88" s="190"/>
      <c r="N88" s="218"/>
      <c r="Y88" s="688">
        <f t="shared" si="32"/>
        <v>0</v>
      </c>
      <c r="Z88" s="106">
        <v>420</v>
      </c>
      <c r="AA88" s="106">
        <v>840</v>
      </c>
      <c r="AB88" s="106">
        <v>336</v>
      </c>
      <c r="AC88" s="106">
        <v>1680</v>
      </c>
    </row>
    <row r="89" spans="1:29" ht="10.5" customHeight="1" thickBot="1" x14ac:dyDescent="0.25">
      <c r="A89" s="114"/>
      <c r="E89" s="194"/>
      <c r="F89" s="194"/>
      <c r="G89" s="194"/>
      <c r="H89" s="406"/>
      <c r="P89" s="20"/>
      <c r="Q89" s="20"/>
      <c r="R89" s="20"/>
      <c r="S89" s="20"/>
      <c r="Z89" s="106">
        <v>425</v>
      </c>
      <c r="AA89" s="106">
        <v>850</v>
      </c>
      <c r="AB89" s="106">
        <v>340</v>
      </c>
      <c r="AC89" s="106">
        <v>1700</v>
      </c>
    </row>
    <row r="90" spans="1:29" ht="12.75" customHeight="1" x14ac:dyDescent="0.2">
      <c r="A90" s="431" t="s">
        <v>695</v>
      </c>
      <c r="B90" s="393"/>
      <c r="C90" s="393"/>
      <c r="D90" s="393"/>
      <c r="E90" s="416"/>
      <c r="F90" s="417"/>
      <c r="G90" s="213">
        <f>SUM(G92:G97)</f>
        <v>0</v>
      </c>
      <c r="H90" s="402">
        <f>SUM(H92:H97)</f>
        <v>0</v>
      </c>
      <c r="I90" s="1719" t="s">
        <v>928</v>
      </c>
      <c r="J90" s="1720"/>
      <c r="K90" s="1720"/>
      <c r="L90" s="1720"/>
      <c r="M90" s="1720"/>
      <c r="N90" s="1720"/>
      <c r="O90" s="1720"/>
      <c r="P90" s="1720"/>
      <c r="Q90" s="1720"/>
      <c r="R90" s="1720"/>
      <c r="Y90" s="688">
        <f t="shared" ref="Y90" si="33">H92*E92</f>
        <v>0</v>
      </c>
      <c r="Z90" s="106">
        <v>430</v>
      </c>
      <c r="AA90" s="106">
        <v>860</v>
      </c>
      <c r="AB90" s="106">
        <v>344</v>
      </c>
      <c r="AC90" s="106">
        <v>1720</v>
      </c>
    </row>
    <row r="91" spans="1:29" ht="10.5" customHeight="1" x14ac:dyDescent="0.2">
      <c r="A91" s="418" t="s">
        <v>0</v>
      </c>
      <c r="B91" s="418" t="s">
        <v>167</v>
      </c>
      <c r="C91" s="418" t="s">
        <v>168</v>
      </c>
      <c r="D91" s="418" t="s">
        <v>163</v>
      </c>
      <c r="E91" s="419" t="s">
        <v>188</v>
      </c>
      <c r="F91" s="420" t="s">
        <v>354</v>
      </c>
      <c r="G91" s="188" t="s">
        <v>337</v>
      </c>
      <c r="H91" s="403" t="s">
        <v>143</v>
      </c>
      <c r="I91" s="394">
        <v>150</v>
      </c>
      <c r="J91" s="394">
        <v>160</v>
      </c>
      <c r="K91" s="393">
        <v>170</v>
      </c>
      <c r="L91" s="393">
        <v>175</v>
      </c>
      <c r="M91" s="393">
        <v>180</v>
      </c>
      <c r="N91" s="393">
        <v>185</v>
      </c>
      <c r="O91" s="393">
        <v>190</v>
      </c>
      <c r="P91" s="393">
        <v>195</v>
      </c>
      <c r="Q91" s="393">
        <v>200</v>
      </c>
      <c r="R91" s="393">
        <v>205</v>
      </c>
      <c r="Z91" s="106">
        <v>435</v>
      </c>
      <c r="AA91" s="106">
        <v>870</v>
      </c>
      <c r="AB91" s="106">
        <v>348</v>
      </c>
      <c r="AC91" s="106">
        <v>1740</v>
      </c>
    </row>
    <row r="92" spans="1:29" ht="10.5" customHeight="1" x14ac:dyDescent="0.2">
      <c r="A92" s="1708" t="s">
        <v>586</v>
      </c>
      <c r="B92" s="197">
        <v>150</v>
      </c>
      <c r="C92" s="1716" t="s">
        <v>164</v>
      </c>
      <c r="D92" s="1717" t="s">
        <v>171</v>
      </c>
      <c r="E92" s="234">
        <f>Прайс!D216</f>
        <v>3450</v>
      </c>
      <c r="F92" s="220">
        <f t="shared" ref="F92:F97" si="34">IF(H92=0,0,IF(ROUND(E92-E92*$F$3,0)=E92,0,ROUND(E92-E92*$F$3,0)))</f>
        <v>0</v>
      </c>
      <c r="G92" s="219">
        <f t="shared" ref="G92:G97" si="35">H92*F92</f>
        <v>0</v>
      </c>
      <c r="H92" s="408">
        <f>SUM(I92)</f>
        <v>0</v>
      </c>
      <c r="I92" s="704"/>
      <c r="J92" s="192"/>
      <c r="K92" s="192"/>
      <c r="L92" s="192"/>
      <c r="M92" s="192"/>
      <c r="N92" s="192"/>
      <c r="O92" s="192"/>
      <c r="P92" s="192"/>
      <c r="Q92" s="192"/>
      <c r="R92" s="192"/>
      <c r="Y92" s="688">
        <f>H92*E92</f>
        <v>0</v>
      </c>
      <c r="Z92" s="106">
        <v>440</v>
      </c>
      <c r="AA92" s="106">
        <v>880</v>
      </c>
      <c r="AB92" s="106">
        <v>352</v>
      </c>
      <c r="AC92" s="106">
        <v>1760</v>
      </c>
    </row>
    <row r="93" spans="1:29" ht="11.25" customHeight="1" x14ac:dyDescent="0.2">
      <c r="A93" s="1709"/>
      <c r="B93" s="197">
        <v>160</v>
      </c>
      <c r="C93" s="1716"/>
      <c r="D93" s="1717"/>
      <c r="E93" s="234">
        <f>Прайс!D217</f>
        <v>3520</v>
      </c>
      <c r="F93" s="220">
        <f t="shared" si="34"/>
        <v>0</v>
      </c>
      <c r="G93" s="219">
        <f t="shared" si="35"/>
        <v>0</v>
      </c>
      <c r="H93" s="408">
        <f>SUM(J93)</f>
        <v>0</v>
      </c>
      <c r="I93" s="192"/>
      <c r="J93" s="704"/>
      <c r="K93" s="192"/>
      <c r="L93" s="192"/>
      <c r="M93" s="192"/>
      <c r="N93" s="192"/>
      <c r="O93" s="192"/>
      <c r="P93" s="192"/>
      <c r="Q93" s="192"/>
      <c r="R93" s="192"/>
      <c r="Y93" s="688">
        <f t="shared" ref="Y93:Y97" si="36">H93*E93</f>
        <v>0</v>
      </c>
      <c r="Z93" s="106">
        <v>445</v>
      </c>
      <c r="AA93" s="106">
        <v>890</v>
      </c>
      <c r="AB93" s="106">
        <v>356</v>
      </c>
      <c r="AC93" s="106">
        <v>1780</v>
      </c>
    </row>
    <row r="94" spans="1:29" ht="10.5" customHeight="1" x14ac:dyDescent="0.2">
      <c r="A94" s="1709"/>
      <c r="B94" s="197" t="s">
        <v>447</v>
      </c>
      <c r="C94" s="1716"/>
      <c r="D94" s="1717"/>
      <c r="E94" s="234">
        <f>Прайс!D218</f>
        <v>3696</v>
      </c>
      <c r="F94" s="220">
        <f t="shared" si="34"/>
        <v>0</v>
      </c>
      <c r="G94" s="219">
        <f t="shared" si="35"/>
        <v>0</v>
      </c>
      <c r="H94" s="408">
        <f>SUM(K94:L94)</f>
        <v>0</v>
      </c>
      <c r="I94" s="192"/>
      <c r="J94" s="192"/>
      <c r="K94" s="1439"/>
      <c r="L94" s="1439"/>
      <c r="M94" s="192"/>
      <c r="N94" s="192"/>
      <c r="O94" s="192"/>
      <c r="P94" s="192"/>
      <c r="Q94" s="192"/>
      <c r="R94" s="192"/>
      <c r="Y94" s="688">
        <f t="shared" si="36"/>
        <v>0</v>
      </c>
      <c r="Z94" s="106">
        <v>450</v>
      </c>
      <c r="AA94" s="106">
        <v>900</v>
      </c>
      <c r="AB94" s="106">
        <v>360</v>
      </c>
      <c r="AC94" s="106">
        <v>1800</v>
      </c>
    </row>
    <row r="95" spans="1:29" ht="11.25" customHeight="1" x14ac:dyDescent="0.2">
      <c r="A95" s="1709"/>
      <c r="B95" s="197" t="s">
        <v>444</v>
      </c>
      <c r="C95" s="1716" t="s">
        <v>165</v>
      </c>
      <c r="D95" s="1717"/>
      <c r="E95" s="234">
        <f>Прайс!D219</f>
        <v>4298</v>
      </c>
      <c r="F95" s="220">
        <f t="shared" si="34"/>
        <v>0</v>
      </c>
      <c r="G95" s="211">
        <f t="shared" si="35"/>
        <v>0</v>
      </c>
      <c r="H95" s="404">
        <f>SUM(M95:N95)</f>
        <v>0</v>
      </c>
      <c r="I95" s="192"/>
      <c r="J95" s="192"/>
      <c r="K95" s="192"/>
      <c r="L95" s="192"/>
      <c r="M95" s="1439"/>
      <c r="N95" s="1439"/>
      <c r="O95" s="192"/>
      <c r="P95" s="192"/>
      <c r="Q95" s="192"/>
      <c r="R95" s="192"/>
      <c r="U95" s="196"/>
      <c r="Y95" s="688">
        <f t="shared" si="36"/>
        <v>0</v>
      </c>
      <c r="Z95" s="106">
        <v>455</v>
      </c>
      <c r="AA95" s="106">
        <v>910</v>
      </c>
      <c r="AB95" s="106">
        <v>364</v>
      </c>
      <c r="AC95" s="106">
        <v>1820</v>
      </c>
    </row>
    <row r="96" spans="1:29" ht="11.25" customHeight="1" x14ac:dyDescent="0.2">
      <c r="A96" s="1709"/>
      <c r="B96" s="197" t="s">
        <v>369</v>
      </c>
      <c r="C96" s="1716"/>
      <c r="D96" s="1717"/>
      <c r="E96" s="234">
        <f>Прайс!D220</f>
        <v>4672</v>
      </c>
      <c r="F96" s="220">
        <f t="shared" si="34"/>
        <v>0</v>
      </c>
      <c r="G96" s="211">
        <f t="shared" si="35"/>
        <v>0</v>
      </c>
      <c r="H96" s="404">
        <f>SUM(O96:P96)</f>
        <v>0</v>
      </c>
      <c r="I96" s="192"/>
      <c r="J96" s="192"/>
      <c r="K96" s="192"/>
      <c r="L96" s="192"/>
      <c r="M96" s="192"/>
      <c r="N96" s="192"/>
      <c r="O96" s="1439"/>
      <c r="P96" s="1439"/>
      <c r="Q96" s="192"/>
      <c r="R96" s="192"/>
      <c r="U96" s="210"/>
      <c r="V96" s="210"/>
      <c r="W96" s="210"/>
      <c r="X96" s="210"/>
      <c r="Y96" s="688">
        <f t="shared" si="36"/>
        <v>0</v>
      </c>
      <c r="Z96" s="106">
        <v>460</v>
      </c>
      <c r="AA96" s="106">
        <v>920</v>
      </c>
      <c r="AB96" s="106">
        <v>368</v>
      </c>
      <c r="AC96" s="106">
        <v>1840</v>
      </c>
    </row>
    <row r="97" spans="1:29" ht="12" thickBot="1" x14ac:dyDescent="0.25">
      <c r="A97" s="1710"/>
      <c r="B97" s="197" t="s">
        <v>88</v>
      </c>
      <c r="C97" s="1716"/>
      <c r="D97" s="1717"/>
      <c r="E97" s="234">
        <f>Прайс!D221</f>
        <v>4980</v>
      </c>
      <c r="F97" s="220">
        <f t="shared" si="34"/>
        <v>0</v>
      </c>
      <c r="G97" s="212">
        <f t="shared" si="35"/>
        <v>0</v>
      </c>
      <c r="H97" s="405">
        <f>SUM(Q97:R97)</f>
        <v>0</v>
      </c>
      <c r="I97" s="192"/>
      <c r="J97" s="192"/>
      <c r="K97" s="192"/>
      <c r="L97" s="192"/>
      <c r="M97" s="192"/>
      <c r="N97" s="192"/>
      <c r="O97" s="192"/>
      <c r="P97" s="192"/>
      <c r="Q97" s="1439"/>
      <c r="R97" s="1439"/>
      <c r="Y97" s="688">
        <f t="shared" si="36"/>
        <v>0</v>
      </c>
      <c r="Z97" s="106">
        <v>465</v>
      </c>
      <c r="AA97" s="106">
        <v>930</v>
      </c>
      <c r="AB97" s="106">
        <v>372</v>
      </c>
      <c r="AC97" s="106">
        <v>1860</v>
      </c>
    </row>
    <row r="98" spans="1:29" ht="12" x14ac:dyDescent="0.2">
      <c r="A98" s="431" t="s">
        <v>696</v>
      </c>
      <c r="B98" s="393"/>
      <c r="C98" s="393"/>
      <c r="D98" s="393"/>
      <c r="E98" s="416"/>
      <c r="F98" s="417"/>
      <c r="G98" s="213">
        <f>SUM(G101:G107)</f>
        <v>0</v>
      </c>
      <c r="H98" s="636">
        <f>SUM(H100:H107)</f>
        <v>0</v>
      </c>
      <c r="I98" s="1757" t="s">
        <v>929</v>
      </c>
      <c r="J98" s="1758"/>
      <c r="K98" s="1758"/>
      <c r="L98" s="1758"/>
      <c r="M98" s="1758"/>
      <c r="N98" s="1758"/>
      <c r="O98" s="1758"/>
      <c r="P98" s="1758"/>
      <c r="Q98" s="1758"/>
      <c r="R98" s="1758"/>
      <c r="S98" s="1758"/>
      <c r="T98" s="1759"/>
      <c r="Z98" s="106">
        <v>470</v>
      </c>
      <c r="AA98" s="106">
        <v>940</v>
      </c>
      <c r="AB98" s="106">
        <v>376</v>
      </c>
      <c r="AC98" s="106">
        <v>1880</v>
      </c>
    </row>
    <row r="99" spans="1:29" ht="22.5" x14ac:dyDescent="0.2">
      <c r="A99" s="418" t="s">
        <v>0</v>
      </c>
      <c r="B99" s="418" t="s">
        <v>167</v>
      </c>
      <c r="C99" s="418" t="s">
        <v>168</v>
      </c>
      <c r="D99" s="418" t="s">
        <v>163</v>
      </c>
      <c r="E99" s="419" t="s">
        <v>188</v>
      </c>
      <c r="F99" s="420" t="s">
        <v>354</v>
      </c>
      <c r="G99" s="188" t="s">
        <v>337</v>
      </c>
      <c r="H99" s="403" t="s">
        <v>143</v>
      </c>
      <c r="I99" s="394">
        <v>130</v>
      </c>
      <c r="J99" s="393">
        <v>140</v>
      </c>
      <c r="K99" s="394">
        <v>150</v>
      </c>
      <c r="L99" s="394">
        <v>160</v>
      </c>
      <c r="M99" s="393">
        <v>170</v>
      </c>
      <c r="N99" s="393">
        <v>175</v>
      </c>
      <c r="O99" s="393">
        <v>180</v>
      </c>
      <c r="P99" s="393">
        <v>185</v>
      </c>
      <c r="Q99" s="393">
        <v>190</v>
      </c>
      <c r="R99" s="393">
        <v>195</v>
      </c>
      <c r="S99" s="393">
        <v>200</v>
      </c>
      <c r="T99" s="393">
        <v>205</v>
      </c>
      <c r="Z99" s="106">
        <v>475</v>
      </c>
      <c r="AA99" s="106">
        <v>950</v>
      </c>
      <c r="AB99" s="106">
        <v>380</v>
      </c>
      <c r="AC99" s="106">
        <v>1900</v>
      </c>
    </row>
    <row r="100" spans="1:29" ht="12.75" customHeight="1" x14ac:dyDescent="0.2">
      <c r="A100" s="1702" t="s">
        <v>585</v>
      </c>
      <c r="B100" s="197">
        <v>130</v>
      </c>
      <c r="C100" s="197" t="s">
        <v>173</v>
      </c>
      <c r="D100" s="1760" t="s">
        <v>87</v>
      </c>
      <c r="E100" s="234">
        <f>Прайс!D223</f>
        <v>2850</v>
      </c>
      <c r="F100" s="220">
        <f t="shared" ref="F100" si="37">IF(H100=0,0,IF(ROUND(E100-E100*$F$3,0)=E100,0,ROUND(E100-E100*$F$3,0)))</f>
        <v>0</v>
      </c>
      <c r="G100" s="219">
        <f t="shared" ref="G100" si="38">H100*F100</f>
        <v>0</v>
      </c>
      <c r="H100" s="408">
        <f>I100</f>
        <v>0</v>
      </c>
      <c r="I100" s="704"/>
      <c r="J100" s="192"/>
      <c r="K100" s="192"/>
      <c r="L100" s="192"/>
      <c r="M100" s="192"/>
      <c r="N100" s="192"/>
      <c r="O100" s="192"/>
      <c r="P100" s="192"/>
      <c r="Q100" s="192"/>
      <c r="R100" s="192"/>
      <c r="S100" s="192"/>
      <c r="T100" s="192"/>
      <c r="Y100" s="688">
        <f t="shared" ref="Y100:Y107" si="39">H100*E100</f>
        <v>0</v>
      </c>
      <c r="Z100" s="106">
        <v>480</v>
      </c>
      <c r="AA100" s="106">
        <v>960</v>
      </c>
      <c r="AB100" s="106">
        <v>384</v>
      </c>
      <c r="AC100" s="106">
        <v>1920</v>
      </c>
    </row>
    <row r="101" spans="1:29" ht="12.75" x14ac:dyDescent="0.2">
      <c r="A101" s="1703"/>
      <c r="B101" s="197">
        <v>140</v>
      </c>
      <c r="C101" s="197" t="s">
        <v>173</v>
      </c>
      <c r="D101" s="1761"/>
      <c r="E101" s="234">
        <f>Прайс!D224</f>
        <v>3170</v>
      </c>
      <c r="F101" s="220">
        <f t="shared" ref="F101:F107" si="40">IF(H101=0,0,IF(ROUND(E101-E101*$F$3,0)=E101,0,ROUND(E101-E101*$F$3,0)))</f>
        <v>0</v>
      </c>
      <c r="G101" s="219">
        <f t="shared" ref="G101:G107" si="41">H101*F101</f>
        <v>0</v>
      </c>
      <c r="H101" s="408">
        <f>SUM(J101)</f>
        <v>0</v>
      </c>
      <c r="I101" s="192"/>
      <c r="J101" s="704"/>
      <c r="K101" s="192"/>
      <c r="L101" s="192"/>
      <c r="M101" s="192"/>
      <c r="N101" s="192"/>
      <c r="O101" s="192"/>
      <c r="P101" s="192"/>
      <c r="Q101" s="192"/>
      <c r="R101" s="192"/>
      <c r="S101" s="192"/>
      <c r="T101" s="192"/>
      <c r="Y101" s="688">
        <f t="shared" si="39"/>
        <v>0</v>
      </c>
      <c r="Z101" s="106">
        <v>485</v>
      </c>
      <c r="AA101" s="106">
        <v>970</v>
      </c>
      <c r="AB101" s="106">
        <v>388</v>
      </c>
      <c r="AC101" s="106">
        <v>1940</v>
      </c>
    </row>
    <row r="102" spans="1:29" ht="12.75" x14ac:dyDescent="0.2">
      <c r="A102" s="1703"/>
      <c r="B102" s="197">
        <v>150</v>
      </c>
      <c r="C102" s="1716" t="s">
        <v>164</v>
      </c>
      <c r="D102" s="1761"/>
      <c r="E102" s="234">
        <f>Прайс!D225</f>
        <v>3552</v>
      </c>
      <c r="F102" s="220">
        <f t="shared" si="40"/>
        <v>0</v>
      </c>
      <c r="G102" s="219">
        <f t="shared" si="41"/>
        <v>0</v>
      </c>
      <c r="H102" s="408">
        <f>SUM(K102)</f>
        <v>0</v>
      </c>
      <c r="I102" s="192"/>
      <c r="J102" s="192"/>
      <c r="K102" s="704"/>
      <c r="L102" s="192"/>
      <c r="M102" s="192"/>
      <c r="N102" s="192"/>
      <c r="O102" s="192"/>
      <c r="P102" s="192"/>
      <c r="Q102" s="192"/>
      <c r="R102" s="192"/>
      <c r="S102" s="192"/>
      <c r="T102" s="192"/>
      <c r="Y102" s="688">
        <f t="shared" si="39"/>
        <v>0</v>
      </c>
      <c r="Z102" s="106">
        <v>490</v>
      </c>
      <c r="AA102" s="106">
        <v>980</v>
      </c>
      <c r="AB102" s="106">
        <v>392</v>
      </c>
      <c r="AC102" s="106">
        <v>1960</v>
      </c>
    </row>
    <row r="103" spans="1:29" ht="11.25" customHeight="1" x14ac:dyDescent="0.2">
      <c r="A103" s="1703"/>
      <c r="B103" s="197">
        <v>160</v>
      </c>
      <c r="C103" s="1716"/>
      <c r="D103" s="1761"/>
      <c r="E103" s="234">
        <f>Прайс!D226</f>
        <v>3600</v>
      </c>
      <c r="F103" s="220">
        <f t="shared" si="40"/>
        <v>0</v>
      </c>
      <c r="G103" s="219">
        <f t="shared" si="41"/>
        <v>0</v>
      </c>
      <c r="H103" s="408">
        <f>SUM(L103)</f>
        <v>0</v>
      </c>
      <c r="I103" s="192"/>
      <c r="J103" s="192"/>
      <c r="K103" s="192"/>
      <c r="L103" s="704"/>
      <c r="M103" s="192"/>
      <c r="N103" s="192"/>
      <c r="O103" s="192"/>
      <c r="P103" s="192"/>
      <c r="Q103" s="192"/>
      <c r="R103" s="192"/>
      <c r="S103" s="192"/>
      <c r="T103" s="192"/>
      <c r="Y103" s="688">
        <f t="shared" si="39"/>
        <v>0</v>
      </c>
      <c r="Z103" s="106">
        <v>495</v>
      </c>
      <c r="AA103" s="106">
        <v>990</v>
      </c>
      <c r="AB103" s="106">
        <v>396</v>
      </c>
      <c r="AC103" s="106">
        <v>1980</v>
      </c>
    </row>
    <row r="104" spans="1:29" x14ac:dyDescent="0.2">
      <c r="A104" s="1703"/>
      <c r="B104" s="197" t="s">
        <v>447</v>
      </c>
      <c r="C104" s="1716"/>
      <c r="D104" s="1761"/>
      <c r="E104" s="234">
        <f>Прайс!D227</f>
        <v>3788</v>
      </c>
      <c r="F104" s="220">
        <f t="shared" si="40"/>
        <v>0</v>
      </c>
      <c r="G104" s="219">
        <f t="shared" si="41"/>
        <v>0</v>
      </c>
      <c r="H104" s="408">
        <f>SUM(M104:N104)</f>
        <v>0</v>
      </c>
      <c r="I104" s="192"/>
      <c r="J104" s="192"/>
      <c r="K104" s="192"/>
      <c r="L104" s="192"/>
      <c r="M104" s="1439"/>
      <c r="N104" s="1439"/>
      <c r="O104" s="192"/>
      <c r="P104" s="192"/>
      <c r="Q104" s="192"/>
      <c r="R104" s="192"/>
      <c r="S104" s="192"/>
      <c r="T104" s="192"/>
      <c r="Y104" s="688">
        <f t="shared" si="39"/>
        <v>0</v>
      </c>
      <c r="Z104" s="106">
        <v>500</v>
      </c>
      <c r="AA104" s="106">
        <v>1000</v>
      </c>
      <c r="AB104" s="106">
        <v>400</v>
      </c>
      <c r="AC104" s="106">
        <v>2000</v>
      </c>
    </row>
    <row r="105" spans="1:29" ht="11.25" customHeight="1" x14ac:dyDescent="0.2">
      <c r="A105" s="1703"/>
      <c r="B105" s="197" t="s">
        <v>444</v>
      </c>
      <c r="C105" s="1716" t="s">
        <v>165</v>
      </c>
      <c r="D105" s="1761"/>
      <c r="E105" s="234">
        <f>Прайс!D228</f>
        <v>4404</v>
      </c>
      <c r="F105" s="220">
        <f t="shared" si="40"/>
        <v>0</v>
      </c>
      <c r="G105" s="211">
        <f t="shared" si="41"/>
        <v>0</v>
      </c>
      <c r="H105" s="404">
        <f>SUM(O105:P105)</f>
        <v>0</v>
      </c>
      <c r="I105" s="192"/>
      <c r="J105" s="192"/>
      <c r="K105" s="192"/>
      <c r="L105" s="192"/>
      <c r="M105" s="192"/>
      <c r="N105" s="192"/>
      <c r="O105" s="1439"/>
      <c r="P105" s="1439"/>
      <c r="Q105" s="192"/>
      <c r="R105" s="192"/>
      <c r="S105" s="192"/>
      <c r="T105" s="192"/>
      <c r="U105" s="20"/>
      <c r="Y105" s="688">
        <f t="shared" si="39"/>
        <v>0</v>
      </c>
      <c r="Z105" s="106">
        <v>505</v>
      </c>
      <c r="AA105" s="106">
        <v>1010</v>
      </c>
      <c r="AB105" s="106">
        <v>404</v>
      </c>
      <c r="AC105" s="106">
        <v>2020</v>
      </c>
    </row>
    <row r="106" spans="1:29" ht="11.25" customHeight="1" x14ac:dyDescent="0.2">
      <c r="A106" s="1703"/>
      <c r="B106" s="197" t="s">
        <v>369</v>
      </c>
      <c r="C106" s="1716"/>
      <c r="D106" s="1761"/>
      <c r="E106" s="234">
        <f>Прайс!D229</f>
        <v>4916</v>
      </c>
      <c r="F106" s="220">
        <f t="shared" si="40"/>
        <v>0</v>
      </c>
      <c r="G106" s="211">
        <f t="shared" si="41"/>
        <v>0</v>
      </c>
      <c r="H106" s="404">
        <f>SUM(Q106:R106)</f>
        <v>0</v>
      </c>
      <c r="I106" s="192"/>
      <c r="J106" s="192"/>
      <c r="K106" s="192"/>
      <c r="L106" s="192"/>
      <c r="M106" s="192"/>
      <c r="N106" s="192"/>
      <c r="O106" s="192"/>
      <c r="P106" s="192"/>
      <c r="Q106" s="1439"/>
      <c r="R106" s="1439"/>
      <c r="S106" s="192"/>
      <c r="T106" s="192"/>
      <c r="U106" s="210"/>
      <c r="V106" s="210"/>
      <c r="W106" s="210"/>
      <c r="X106" s="210"/>
      <c r="Y106" s="688">
        <f t="shared" si="39"/>
        <v>0</v>
      </c>
      <c r="Z106" s="106">
        <v>510</v>
      </c>
      <c r="AA106" s="106">
        <v>1020</v>
      </c>
      <c r="AB106" s="106">
        <v>408</v>
      </c>
      <c r="AC106" s="106">
        <v>2040</v>
      </c>
    </row>
    <row r="107" spans="1:29" ht="11.25" customHeight="1" thickBot="1" x14ac:dyDescent="0.25">
      <c r="A107" s="1704"/>
      <c r="B107" s="197" t="s">
        <v>88</v>
      </c>
      <c r="C107" s="1716"/>
      <c r="D107" s="1762"/>
      <c r="E107" s="234">
        <f>Прайс!D230</f>
        <v>5080</v>
      </c>
      <c r="F107" s="220">
        <f t="shared" si="40"/>
        <v>0</v>
      </c>
      <c r="G107" s="212">
        <f t="shared" si="41"/>
        <v>0</v>
      </c>
      <c r="H107" s="405">
        <f>SUM(S107:T107)</f>
        <v>0</v>
      </c>
      <c r="I107" s="192"/>
      <c r="J107" s="192"/>
      <c r="K107" s="192"/>
      <c r="L107" s="192"/>
      <c r="M107" s="192"/>
      <c r="N107" s="192"/>
      <c r="O107" s="192"/>
      <c r="P107" s="192"/>
      <c r="Q107" s="192"/>
      <c r="R107" s="192"/>
      <c r="S107" s="1439"/>
      <c r="T107" s="1439"/>
      <c r="Y107" s="688">
        <f t="shared" si="39"/>
        <v>0</v>
      </c>
      <c r="Z107" s="106">
        <v>515</v>
      </c>
      <c r="AA107" s="106">
        <v>1030</v>
      </c>
      <c r="AB107" s="106">
        <v>412</v>
      </c>
      <c r="AC107" s="106">
        <v>2060</v>
      </c>
    </row>
    <row r="108" spans="1:29" x14ac:dyDescent="0.2">
      <c r="A108" s="114"/>
      <c r="E108" s="194"/>
      <c r="F108" s="194"/>
      <c r="G108" s="194"/>
      <c r="H108" s="406"/>
      <c r="P108" s="20"/>
      <c r="Q108" s="20"/>
      <c r="R108" s="20"/>
      <c r="S108" s="20"/>
      <c r="Z108" s="106">
        <v>520</v>
      </c>
      <c r="AA108" s="106">
        <v>1040</v>
      </c>
      <c r="AB108" s="106">
        <v>416</v>
      </c>
      <c r="AC108" s="106">
        <v>2080</v>
      </c>
    </row>
    <row r="109" spans="1:29" ht="12" thickBot="1" x14ac:dyDescent="0.25">
      <c r="E109" s="194"/>
      <c r="F109" s="194"/>
      <c r="G109" s="194"/>
      <c r="H109" s="409"/>
      <c r="J109" s="106"/>
      <c r="K109" s="106"/>
      <c r="L109" s="20"/>
      <c r="Z109" s="106">
        <v>525</v>
      </c>
      <c r="AA109" s="106">
        <v>1050</v>
      </c>
      <c r="AB109" s="106">
        <v>420</v>
      </c>
      <c r="AC109" s="106">
        <v>2100</v>
      </c>
    </row>
    <row r="110" spans="1:29" ht="12.75" customHeight="1" x14ac:dyDescent="0.2">
      <c r="A110" s="431" t="s">
        <v>697</v>
      </c>
      <c r="B110" s="393"/>
      <c r="C110" s="393"/>
      <c r="D110" s="393"/>
      <c r="E110" s="416"/>
      <c r="F110" s="417"/>
      <c r="G110" s="213">
        <f>SUM(G112:G118)</f>
        <v>0</v>
      </c>
      <c r="H110" s="402">
        <f>SUM(H112:H118)</f>
        <v>0</v>
      </c>
      <c r="I110" s="1719" t="s">
        <v>929</v>
      </c>
      <c r="J110" s="1720"/>
      <c r="K110" s="1720"/>
      <c r="L110" s="1720"/>
      <c r="M110" s="1720"/>
      <c r="N110" s="1720"/>
      <c r="O110" s="1720"/>
      <c r="P110" s="1720"/>
      <c r="Q110" s="1720"/>
      <c r="R110" s="1720"/>
      <c r="S110" s="1720"/>
      <c r="T110" s="210"/>
      <c r="Z110" s="106">
        <v>530</v>
      </c>
      <c r="AA110" s="106">
        <v>1060</v>
      </c>
      <c r="AB110" s="106">
        <v>424</v>
      </c>
      <c r="AC110" s="106">
        <v>2120</v>
      </c>
    </row>
    <row r="111" spans="1:29" ht="10.5" customHeight="1" x14ac:dyDescent="0.2">
      <c r="A111" s="418" t="s">
        <v>0</v>
      </c>
      <c r="B111" s="418" t="s">
        <v>167</v>
      </c>
      <c r="C111" s="418" t="s">
        <v>168</v>
      </c>
      <c r="D111" s="418" t="s">
        <v>163</v>
      </c>
      <c r="E111" s="419" t="s">
        <v>188</v>
      </c>
      <c r="F111" s="420" t="s">
        <v>354</v>
      </c>
      <c r="G111" s="188" t="s">
        <v>337</v>
      </c>
      <c r="H111" s="403" t="s">
        <v>143</v>
      </c>
      <c r="I111" s="393">
        <v>140</v>
      </c>
      <c r="J111" s="394">
        <v>150</v>
      </c>
      <c r="K111" s="394">
        <v>160</v>
      </c>
      <c r="L111" s="393">
        <v>170</v>
      </c>
      <c r="M111" s="393">
        <v>175</v>
      </c>
      <c r="N111" s="393">
        <v>180</v>
      </c>
      <c r="O111" s="393">
        <v>185</v>
      </c>
      <c r="P111" s="393">
        <v>190</v>
      </c>
      <c r="Q111" s="393">
        <v>195</v>
      </c>
      <c r="R111" s="393">
        <v>200</v>
      </c>
      <c r="S111" s="393">
        <v>205</v>
      </c>
      <c r="Z111" s="106">
        <v>535</v>
      </c>
      <c r="AA111" s="106">
        <v>1070</v>
      </c>
      <c r="AB111" s="106">
        <v>428</v>
      </c>
      <c r="AC111" s="106">
        <v>2140</v>
      </c>
    </row>
    <row r="112" spans="1:29" ht="10.5" customHeight="1" x14ac:dyDescent="0.2">
      <c r="A112" s="1708" t="s">
        <v>587</v>
      </c>
      <c r="B112" s="197">
        <v>140</v>
      </c>
      <c r="C112" s="197" t="s">
        <v>173</v>
      </c>
      <c r="D112" s="1705" t="s">
        <v>171</v>
      </c>
      <c r="E112" s="234">
        <f>Прайс!D232</f>
        <v>3780</v>
      </c>
      <c r="F112" s="220">
        <f t="shared" ref="F112:F118" si="42">IF(H112=0,0,IF(ROUND(E112-E112*$F$3,0)=E112,0,ROUND(E112-E112*$F$3,0)))</f>
        <v>0</v>
      </c>
      <c r="G112" s="219">
        <f t="shared" ref="G112:G118" si="43">H112*F112</f>
        <v>0</v>
      </c>
      <c r="H112" s="408">
        <f>SUM(I112)</f>
        <v>0</v>
      </c>
      <c r="I112" s="704"/>
      <c r="J112" s="192"/>
      <c r="K112" s="192"/>
      <c r="L112" s="192"/>
      <c r="M112" s="192"/>
      <c r="N112" s="192"/>
      <c r="O112" s="192"/>
      <c r="P112" s="192"/>
      <c r="Q112" s="192"/>
      <c r="R112" s="192"/>
      <c r="S112" s="192"/>
      <c r="Y112" s="688">
        <f t="shared" ref="Y112:Y173" si="44">H112*E112</f>
        <v>0</v>
      </c>
      <c r="Z112" s="106">
        <v>540</v>
      </c>
      <c r="AA112" s="106">
        <v>1080</v>
      </c>
      <c r="AB112" s="106">
        <v>432</v>
      </c>
      <c r="AC112" s="106">
        <v>2160</v>
      </c>
    </row>
    <row r="113" spans="1:30" ht="11.25" customHeight="1" x14ac:dyDescent="0.2">
      <c r="A113" s="1709"/>
      <c r="B113" s="197">
        <v>150</v>
      </c>
      <c r="C113" s="1699" t="s">
        <v>164</v>
      </c>
      <c r="D113" s="1706"/>
      <c r="E113" s="234">
        <f>Прайс!D233</f>
        <v>3970</v>
      </c>
      <c r="F113" s="220">
        <f t="shared" si="42"/>
        <v>0</v>
      </c>
      <c r="G113" s="219">
        <f t="shared" si="43"/>
        <v>0</v>
      </c>
      <c r="H113" s="408">
        <f>SUM(J113)</f>
        <v>0</v>
      </c>
      <c r="I113" s="192"/>
      <c r="J113" s="704"/>
      <c r="K113" s="192"/>
      <c r="L113" s="192"/>
      <c r="M113" s="192"/>
      <c r="N113" s="192"/>
      <c r="O113" s="192"/>
      <c r="P113" s="192"/>
      <c r="Q113" s="192"/>
      <c r="R113" s="192"/>
      <c r="S113" s="192"/>
      <c r="Y113" s="688">
        <f t="shared" si="44"/>
        <v>0</v>
      </c>
      <c r="Z113" s="106">
        <v>545</v>
      </c>
      <c r="AA113" s="106">
        <v>1090</v>
      </c>
      <c r="AB113" s="106">
        <v>436</v>
      </c>
      <c r="AC113" s="106">
        <v>2180</v>
      </c>
    </row>
    <row r="114" spans="1:30" ht="11.1" customHeight="1" x14ac:dyDescent="0.2">
      <c r="A114" s="1709"/>
      <c r="B114" s="197">
        <v>160</v>
      </c>
      <c r="C114" s="1700"/>
      <c r="D114" s="1706"/>
      <c r="E114" s="234">
        <f>Прайс!D234</f>
        <v>4040</v>
      </c>
      <c r="F114" s="220">
        <f t="shared" si="42"/>
        <v>0</v>
      </c>
      <c r="G114" s="219">
        <f t="shared" si="43"/>
        <v>0</v>
      </c>
      <c r="H114" s="408">
        <f>SUM(K114)</f>
        <v>0</v>
      </c>
      <c r="I114" s="192"/>
      <c r="J114" s="192"/>
      <c r="K114" s="704"/>
      <c r="L114" s="192"/>
      <c r="M114" s="192"/>
      <c r="N114" s="192"/>
      <c r="O114" s="192"/>
      <c r="P114" s="192"/>
      <c r="Q114" s="192"/>
      <c r="R114" s="192"/>
      <c r="S114" s="192"/>
      <c r="Y114" s="688">
        <f t="shared" si="44"/>
        <v>0</v>
      </c>
      <c r="Z114" s="106">
        <v>550</v>
      </c>
      <c r="AA114" s="106">
        <v>1100</v>
      </c>
      <c r="AB114" s="106">
        <v>440</v>
      </c>
      <c r="AC114" s="106">
        <v>2200</v>
      </c>
    </row>
    <row r="115" spans="1:30" ht="11.25" customHeight="1" x14ac:dyDescent="0.2">
      <c r="A115" s="1709"/>
      <c r="B115" s="197" t="s">
        <v>447</v>
      </c>
      <c r="C115" s="1701"/>
      <c r="D115" s="1706"/>
      <c r="E115" s="234">
        <f>Прайс!D235</f>
        <v>4200</v>
      </c>
      <c r="F115" s="220">
        <f t="shared" si="42"/>
        <v>0</v>
      </c>
      <c r="G115" s="219">
        <f t="shared" si="43"/>
        <v>0</v>
      </c>
      <c r="H115" s="408">
        <f>SUM(L115:M115)</f>
        <v>0</v>
      </c>
      <c r="I115" s="192"/>
      <c r="J115" s="192"/>
      <c r="K115" s="192"/>
      <c r="L115" s="1439"/>
      <c r="M115" s="1439"/>
      <c r="N115" s="192"/>
      <c r="O115" s="192"/>
      <c r="P115" s="192"/>
      <c r="Q115" s="192"/>
      <c r="R115" s="192"/>
      <c r="S115" s="192"/>
      <c r="Y115" s="688">
        <f t="shared" si="44"/>
        <v>0</v>
      </c>
      <c r="Z115" s="106">
        <v>555</v>
      </c>
      <c r="AA115" s="106">
        <v>1110</v>
      </c>
      <c r="AB115" s="106">
        <v>444</v>
      </c>
      <c r="AC115" s="106">
        <v>2220</v>
      </c>
    </row>
    <row r="116" spans="1:30" ht="11.25" customHeight="1" x14ac:dyDescent="0.2">
      <c r="A116" s="1709"/>
      <c r="B116" s="197" t="s">
        <v>444</v>
      </c>
      <c r="C116" s="1699" t="s">
        <v>165</v>
      </c>
      <c r="D116" s="1706"/>
      <c r="E116" s="234">
        <f>Прайс!D236</f>
        <v>4800</v>
      </c>
      <c r="F116" s="220">
        <f t="shared" si="42"/>
        <v>0</v>
      </c>
      <c r="G116" s="211">
        <f t="shared" si="43"/>
        <v>0</v>
      </c>
      <c r="H116" s="404">
        <f>SUM(N116:O116)</f>
        <v>0</v>
      </c>
      <c r="I116" s="192"/>
      <c r="J116" s="192"/>
      <c r="K116" s="192"/>
      <c r="L116" s="192"/>
      <c r="M116" s="192"/>
      <c r="N116" s="1439"/>
      <c r="O116" s="1439"/>
      <c r="P116" s="192"/>
      <c r="Q116" s="192"/>
      <c r="R116" s="192"/>
      <c r="S116" s="192"/>
      <c r="U116" s="20"/>
      <c r="Y116" s="688">
        <f t="shared" si="44"/>
        <v>0</v>
      </c>
      <c r="Z116" s="106">
        <v>560</v>
      </c>
      <c r="AA116" s="106">
        <v>1120</v>
      </c>
      <c r="AB116" s="106">
        <v>448</v>
      </c>
      <c r="AC116" s="106">
        <v>2240</v>
      </c>
    </row>
    <row r="117" spans="1:30" ht="11.25" customHeight="1" x14ac:dyDescent="0.2">
      <c r="A117" s="1709"/>
      <c r="B117" s="197" t="s">
        <v>369</v>
      </c>
      <c r="C117" s="1700"/>
      <c r="D117" s="1706"/>
      <c r="E117" s="234">
        <f>Прайс!D237</f>
        <v>5300</v>
      </c>
      <c r="F117" s="220">
        <f t="shared" si="42"/>
        <v>0</v>
      </c>
      <c r="G117" s="211">
        <f t="shared" si="43"/>
        <v>0</v>
      </c>
      <c r="H117" s="404">
        <f>SUM(P117:Q117)</f>
        <v>0</v>
      </c>
      <c r="I117" s="192"/>
      <c r="J117" s="192"/>
      <c r="K117" s="192"/>
      <c r="L117" s="192"/>
      <c r="M117" s="192"/>
      <c r="N117" s="192"/>
      <c r="O117" s="192"/>
      <c r="P117" s="1439"/>
      <c r="Q117" s="1439"/>
      <c r="R117" s="192"/>
      <c r="S117" s="192"/>
      <c r="U117" s="210"/>
      <c r="V117" s="210"/>
      <c r="W117" s="210"/>
      <c r="X117" s="210"/>
      <c r="Y117" s="688">
        <f t="shared" si="44"/>
        <v>0</v>
      </c>
      <c r="Z117" s="106">
        <v>565</v>
      </c>
      <c r="AA117" s="106">
        <v>1130</v>
      </c>
      <c r="AB117" s="106">
        <v>452</v>
      </c>
      <c r="AC117" s="106">
        <v>2260</v>
      </c>
    </row>
    <row r="118" spans="1:30" ht="12" thickBot="1" x14ac:dyDescent="0.25">
      <c r="A118" s="1710"/>
      <c r="B118" s="197" t="s">
        <v>88</v>
      </c>
      <c r="C118" s="1701"/>
      <c r="D118" s="1707"/>
      <c r="E118" s="234">
        <f>Прайс!D238</f>
        <v>5480</v>
      </c>
      <c r="F118" s="220">
        <f t="shared" si="42"/>
        <v>0</v>
      </c>
      <c r="G118" s="212">
        <f t="shared" si="43"/>
        <v>0</v>
      </c>
      <c r="H118" s="405">
        <f>SUM(R118:S118)</f>
        <v>0</v>
      </c>
      <c r="I118" s="192"/>
      <c r="J118" s="192"/>
      <c r="K118" s="192"/>
      <c r="L118" s="192"/>
      <c r="M118" s="192"/>
      <c r="N118" s="192"/>
      <c r="O118" s="192"/>
      <c r="P118" s="192"/>
      <c r="Q118" s="192"/>
      <c r="R118" s="1439"/>
      <c r="S118" s="1439"/>
      <c r="Y118" s="688">
        <f t="shared" si="44"/>
        <v>0</v>
      </c>
      <c r="Z118" s="106">
        <v>570</v>
      </c>
      <c r="AA118" s="106">
        <v>1140</v>
      </c>
      <c r="AB118" s="106">
        <v>456</v>
      </c>
      <c r="AC118" s="106">
        <v>2280</v>
      </c>
    </row>
    <row r="119" spans="1:30" ht="10.5" customHeight="1" thickBot="1" x14ac:dyDescent="0.25">
      <c r="A119" s="114"/>
      <c r="E119" s="194"/>
      <c r="F119" s="194"/>
      <c r="G119" s="194"/>
      <c r="H119" s="406"/>
      <c r="P119" s="20"/>
      <c r="Q119" s="20"/>
      <c r="R119" s="20"/>
      <c r="S119" s="20"/>
      <c r="Z119" s="106">
        <v>575</v>
      </c>
      <c r="AA119" s="106">
        <v>1150</v>
      </c>
      <c r="AB119" s="106">
        <v>460</v>
      </c>
      <c r="AC119" s="106">
        <v>2300</v>
      </c>
    </row>
    <row r="120" spans="1:30" ht="12.75" customHeight="1" x14ac:dyDescent="0.2">
      <c r="A120" s="431" t="s">
        <v>698</v>
      </c>
      <c r="B120" s="393"/>
      <c r="C120" s="393"/>
      <c r="D120" s="393"/>
      <c r="E120" s="416"/>
      <c r="F120" s="417"/>
      <c r="G120" s="213">
        <f>SUM(G123:G128)</f>
        <v>0</v>
      </c>
      <c r="H120" s="402">
        <f>SUM(H122:H128)</f>
        <v>0</v>
      </c>
      <c r="I120" s="1719" t="s">
        <v>929</v>
      </c>
      <c r="J120" s="1720"/>
      <c r="K120" s="1720"/>
      <c r="L120" s="1720"/>
      <c r="M120" s="1720"/>
      <c r="N120" s="1720"/>
      <c r="O120" s="1720"/>
      <c r="P120" s="1720"/>
      <c r="Q120" s="1720"/>
      <c r="R120" s="1720"/>
      <c r="S120" s="1720"/>
      <c r="Z120" s="106">
        <v>580</v>
      </c>
      <c r="AA120" s="106">
        <v>1160</v>
      </c>
      <c r="AB120" s="106">
        <v>464</v>
      </c>
      <c r="AC120" s="106">
        <v>2320</v>
      </c>
    </row>
    <row r="121" spans="1:30" ht="10.5" customHeight="1" x14ac:dyDescent="0.2">
      <c r="A121" s="418" t="s">
        <v>0</v>
      </c>
      <c r="B121" s="418" t="s">
        <v>167</v>
      </c>
      <c r="C121" s="418" t="s">
        <v>168</v>
      </c>
      <c r="D121" s="418" t="s">
        <v>163</v>
      </c>
      <c r="E121" s="419" t="s">
        <v>188</v>
      </c>
      <c r="F121" s="420" t="s">
        <v>354</v>
      </c>
      <c r="G121" s="188" t="s">
        <v>337</v>
      </c>
      <c r="H121" s="403" t="s">
        <v>143</v>
      </c>
      <c r="I121" s="393">
        <v>140</v>
      </c>
      <c r="J121" s="394">
        <v>150</v>
      </c>
      <c r="K121" s="394">
        <v>160</v>
      </c>
      <c r="L121" s="393">
        <v>170</v>
      </c>
      <c r="M121" s="393">
        <v>175</v>
      </c>
      <c r="N121" s="393">
        <v>180</v>
      </c>
      <c r="O121" s="393">
        <v>185</v>
      </c>
      <c r="P121" s="393">
        <v>190</v>
      </c>
      <c r="Q121" s="393">
        <v>195</v>
      </c>
      <c r="R121" s="393">
        <v>200</v>
      </c>
      <c r="S121" s="393">
        <v>205</v>
      </c>
      <c r="Z121" s="106">
        <v>585</v>
      </c>
      <c r="AA121" s="106">
        <v>1170</v>
      </c>
      <c r="AB121" s="106">
        <v>468</v>
      </c>
      <c r="AC121" s="106">
        <v>2340</v>
      </c>
      <c r="AD121" s="19">
        <v>2180</v>
      </c>
    </row>
    <row r="122" spans="1:30" ht="10.5" customHeight="1" x14ac:dyDescent="0.2">
      <c r="A122" s="1702" t="s">
        <v>588</v>
      </c>
      <c r="B122" s="197">
        <v>140</v>
      </c>
      <c r="C122" s="1774" t="s">
        <v>164</v>
      </c>
      <c r="D122" s="1770" t="s">
        <v>87</v>
      </c>
      <c r="E122" s="234">
        <f>Прайс!D240</f>
        <v>3870</v>
      </c>
      <c r="F122" s="220">
        <f>IF(H122=0,0,IF(ROUND(E122-E122*$F$3,0)=E122,0,ROUND(E122-E122*$F$3,0)))</f>
        <v>0</v>
      </c>
      <c r="G122" s="219">
        <f t="shared" ref="G122:G128" si="45">H122*F122</f>
        <v>0</v>
      </c>
      <c r="H122" s="408">
        <f>SUM(I122)</f>
        <v>0</v>
      </c>
      <c r="I122" s="704"/>
      <c r="J122" s="192"/>
      <c r="K122" s="192"/>
      <c r="L122" s="192"/>
      <c r="M122" s="192"/>
      <c r="N122" s="192"/>
      <c r="O122" s="192"/>
      <c r="P122" s="192"/>
      <c r="Q122" s="192"/>
      <c r="R122" s="192"/>
      <c r="S122" s="192"/>
      <c r="Y122" s="688">
        <f t="shared" si="44"/>
        <v>0</v>
      </c>
      <c r="Z122" s="106">
        <v>590</v>
      </c>
      <c r="AA122" s="106">
        <v>1180</v>
      </c>
      <c r="AB122" s="106">
        <v>472</v>
      </c>
      <c r="AC122" s="106">
        <v>2360</v>
      </c>
      <c r="AD122" s="19">
        <v>2000</v>
      </c>
    </row>
    <row r="123" spans="1:30" ht="11.25" customHeight="1" x14ac:dyDescent="0.2">
      <c r="A123" s="1703"/>
      <c r="B123" s="197">
        <v>150</v>
      </c>
      <c r="C123" s="1775"/>
      <c r="D123" s="1771"/>
      <c r="E123" s="234">
        <f>Прайс!D241</f>
        <v>3990</v>
      </c>
      <c r="F123" s="220">
        <f t="shared" ref="F123:F128" si="46">IF(H123=0,0,IF(ROUND(E123-E123*$F$3,0)=E123,0,ROUND(E123-E123*$F$3,0)))</f>
        <v>0</v>
      </c>
      <c r="G123" s="219">
        <f t="shared" si="45"/>
        <v>0</v>
      </c>
      <c r="H123" s="408">
        <f>SUM(I123:J123)</f>
        <v>0</v>
      </c>
      <c r="I123" s="192"/>
      <c r="J123" s="704"/>
      <c r="K123" s="192"/>
      <c r="L123" s="192"/>
      <c r="M123" s="192"/>
      <c r="N123" s="192"/>
      <c r="O123" s="192"/>
      <c r="P123" s="192"/>
      <c r="Q123" s="192"/>
      <c r="R123" s="192"/>
      <c r="S123" s="192"/>
      <c r="Y123" s="688">
        <f t="shared" si="44"/>
        <v>0</v>
      </c>
      <c r="Z123" s="106">
        <v>595</v>
      </c>
      <c r="AA123" s="106">
        <v>1190</v>
      </c>
      <c r="AB123" s="106">
        <v>476</v>
      </c>
      <c r="AC123" s="106">
        <v>2380</v>
      </c>
      <c r="AD123" s="19">
        <v>2200</v>
      </c>
    </row>
    <row r="124" spans="1:30" ht="11.1" customHeight="1" x14ac:dyDescent="0.2">
      <c r="A124" s="1703"/>
      <c r="B124" s="197">
        <v>160</v>
      </c>
      <c r="C124" s="1775"/>
      <c r="D124" s="1771"/>
      <c r="E124" s="234">
        <f>Прайс!D242</f>
        <v>4100</v>
      </c>
      <c r="F124" s="220">
        <f t="shared" si="46"/>
        <v>0</v>
      </c>
      <c r="G124" s="219">
        <f t="shared" si="45"/>
        <v>0</v>
      </c>
      <c r="H124" s="408">
        <f>SUM(K124)</f>
        <v>0</v>
      </c>
      <c r="I124" s="192"/>
      <c r="J124" s="192"/>
      <c r="K124" s="704"/>
      <c r="L124" s="192"/>
      <c r="M124" s="192"/>
      <c r="N124" s="192"/>
      <c r="O124" s="192"/>
      <c r="P124" s="192"/>
      <c r="Q124" s="192"/>
      <c r="R124" s="192"/>
      <c r="S124" s="192"/>
      <c r="Y124" s="688">
        <f t="shared" si="44"/>
        <v>0</v>
      </c>
      <c r="Z124" s="106">
        <v>600</v>
      </c>
      <c r="AA124" s="106">
        <v>1200</v>
      </c>
      <c r="AB124" s="106">
        <v>480</v>
      </c>
      <c r="AC124" s="106">
        <v>2400</v>
      </c>
      <c r="AD124" s="19">
        <v>2220</v>
      </c>
    </row>
    <row r="125" spans="1:30" ht="11.25" customHeight="1" x14ac:dyDescent="0.2">
      <c r="A125" s="1703"/>
      <c r="B125" s="197" t="s">
        <v>447</v>
      </c>
      <c r="C125" s="1776"/>
      <c r="D125" s="1771"/>
      <c r="E125" s="234">
        <f>Прайс!D243</f>
        <v>4280</v>
      </c>
      <c r="F125" s="220">
        <f t="shared" si="46"/>
        <v>0</v>
      </c>
      <c r="G125" s="219">
        <f t="shared" si="45"/>
        <v>0</v>
      </c>
      <c r="H125" s="408">
        <f>SUM(K125:M125)</f>
        <v>0</v>
      </c>
      <c r="I125" s="192"/>
      <c r="J125" s="192"/>
      <c r="K125" s="192"/>
      <c r="L125" s="1439"/>
      <c r="M125" s="1439"/>
      <c r="N125" s="192"/>
      <c r="O125" s="192"/>
      <c r="P125" s="192"/>
      <c r="Q125" s="192"/>
      <c r="R125" s="192"/>
      <c r="S125" s="192"/>
      <c r="Y125" s="688">
        <f t="shared" si="44"/>
        <v>0</v>
      </c>
      <c r="Z125" s="106">
        <v>605</v>
      </c>
      <c r="AA125" s="106">
        <v>1210</v>
      </c>
      <c r="AB125" s="106">
        <v>484</v>
      </c>
      <c r="AC125" s="106">
        <v>2420</v>
      </c>
      <c r="AD125" s="19">
        <v>2240</v>
      </c>
    </row>
    <row r="126" spans="1:30" ht="11.25" customHeight="1" x14ac:dyDescent="0.2">
      <c r="A126" s="1703"/>
      <c r="B126" s="197" t="s">
        <v>444</v>
      </c>
      <c r="C126" s="1699" t="s">
        <v>165</v>
      </c>
      <c r="D126" s="1771"/>
      <c r="E126" s="234">
        <f>Прайс!D244</f>
        <v>4900</v>
      </c>
      <c r="F126" s="220">
        <f t="shared" si="46"/>
        <v>0</v>
      </c>
      <c r="G126" s="211">
        <f t="shared" si="45"/>
        <v>0</v>
      </c>
      <c r="H126" s="404">
        <f>SUM(M126:O126)</f>
        <v>0</v>
      </c>
      <c r="I126" s="192"/>
      <c r="J126" s="192"/>
      <c r="K126" s="192"/>
      <c r="L126" s="192"/>
      <c r="M126" s="192"/>
      <c r="N126" s="1439"/>
      <c r="O126" s="1439"/>
      <c r="P126" s="192"/>
      <c r="Q126" s="192"/>
      <c r="R126" s="192"/>
      <c r="S126" s="192"/>
      <c r="U126" s="196"/>
      <c r="Y126" s="688">
        <f t="shared" si="44"/>
        <v>0</v>
      </c>
      <c r="Z126" s="106">
        <v>610</v>
      </c>
      <c r="AA126" s="106">
        <v>1220</v>
      </c>
      <c r="AB126" s="106">
        <v>488</v>
      </c>
      <c r="AC126" s="106">
        <v>2440</v>
      </c>
      <c r="AD126" s="19">
        <v>2260</v>
      </c>
    </row>
    <row r="127" spans="1:30" x14ac:dyDescent="0.2">
      <c r="A127" s="1703"/>
      <c r="B127" s="197" t="s">
        <v>369</v>
      </c>
      <c r="C127" s="1700"/>
      <c r="D127" s="1771"/>
      <c r="E127" s="234">
        <f>Прайс!D245</f>
        <v>5420</v>
      </c>
      <c r="F127" s="220">
        <f t="shared" si="46"/>
        <v>0</v>
      </c>
      <c r="G127" s="211">
        <f t="shared" si="45"/>
        <v>0</v>
      </c>
      <c r="H127" s="404">
        <f>SUM(O127:Q127)</f>
        <v>0</v>
      </c>
      <c r="I127" s="192"/>
      <c r="J127" s="192"/>
      <c r="K127" s="192"/>
      <c r="L127" s="192"/>
      <c r="M127" s="192"/>
      <c r="N127" s="192"/>
      <c r="O127" s="192"/>
      <c r="P127" s="1439"/>
      <c r="Q127" s="1439"/>
      <c r="R127" s="192"/>
      <c r="S127" s="192"/>
      <c r="U127" s="210"/>
      <c r="V127" s="210"/>
      <c r="W127" s="210"/>
      <c r="X127" s="210"/>
      <c r="Y127" s="688">
        <f t="shared" si="44"/>
        <v>0</v>
      </c>
      <c r="Z127" s="106">
        <v>615</v>
      </c>
      <c r="AA127" s="106">
        <v>1230</v>
      </c>
      <c r="AB127" s="106">
        <v>492</v>
      </c>
      <c r="AC127" s="106">
        <v>2460</v>
      </c>
      <c r="AD127" s="19">
        <v>2280</v>
      </c>
    </row>
    <row r="128" spans="1:30" ht="12" thickBot="1" x14ac:dyDescent="0.25">
      <c r="A128" s="1704"/>
      <c r="B128" s="197" t="s">
        <v>88</v>
      </c>
      <c r="C128" s="1701"/>
      <c r="D128" s="1772"/>
      <c r="E128" s="234">
        <f>Прайс!D246</f>
        <v>5580</v>
      </c>
      <c r="F128" s="220">
        <f t="shared" si="46"/>
        <v>0</v>
      </c>
      <c r="G128" s="212">
        <f t="shared" si="45"/>
        <v>0</v>
      </c>
      <c r="H128" s="405">
        <f>SUM(Q128:S128)</f>
        <v>0</v>
      </c>
      <c r="I128" s="192"/>
      <c r="J128" s="192"/>
      <c r="K128" s="192"/>
      <c r="L128" s="192"/>
      <c r="M128" s="192"/>
      <c r="N128" s="192"/>
      <c r="O128" s="192"/>
      <c r="P128" s="192"/>
      <c r="Q128" s="192"/>
      <c r="R128" s="1439"/>
      <c r="S128" s="1439"/>
      <c r="Y128" s="688">
        <f t="shared" si="44"/>
        <v>0</v>
      </c>
      <c r="Z128" s="106">
        <v>620</v>
      </c>
      <c r="AA128" s="106">
        <v>1240</v>
      </c>
      <c r="AB128" s="106">
        <v>496</v>
      </c>
      <c r="AC128" s="106">
        <v>2480</v>
      </c>
      <c r="AD128" s="19">
        <v>2300</v>
      </c>
    </row>
    <row r="129" spans="1:29" ht="12" thickBot="1" x14ac:dyDescent="0.25">
      <c r="E129" s="194"/>
      <c r="F129" s="194"/>
      <c r="G129" s="194"/>
      <c r="H129" s="409"/>
      <c r="J129" s="106"/>
      <c r="K129" s="106"/>
      <c r="L129" s="20"/>
      <c r="Y129" s="688">
        <f t="shared" si="44"/>
        <v>0</v>
      </c>
      <c r="Z129" s="106">
        <v>625</v>
      </c>
      <c r="AA129" s="106">
        <v>1250</v>
      </c>
      <c r="AB129" s="106">
        <v>500</v>
      </c>
      <c r="AC129" s="106">
        <v>2500</v>
      </c>
    </row>
    <row r="130" spans="1:29" ht="12" x14ac:dyDescent="0.2">
      <c r="A130" s="431" t="s">
        <v>699</v>
      </c>
      <c r="B130" s="393"/>
      <c r="C130" s="393"/>
      <c r="D130" s="393"/>
      <c r="E130" s="416"/>
      <c r="F130" s="417"/>
      <c r="G130" s="213">
        <f>SUM(G132:G138)</f>
        <v>0</v>
      </c>
      <c r="H130" s="402">
        <f>SUM(H132:H138)</f>
        <v>0</v>
      </c>
      <c r="I130" s="1719" t="s">
        <v>929</v>
      </c>
      <c r="J130" s="1720"/>
      <c r="K130" s="1720"/>
      <c r="L130" s="1720"/>
      <c r="M130" s="1720"/>
      <c r="N130" s="1720"/>
      <c r="O130" s="1720"/>
      <c r="P130" s="1720"/>
      <c r="Q130" s="1720"/>
      <c r="R130" s="1720"/>
      <c r="S130" s="1720"/>
      <c r="T130" s="210"/>
      <c r="Z130" s="106">
        <v>630</v>
      </c>
      <c r="AA130" s="106">
        <v>1260</v>
      </c>
      <c r="AB130" s="106">
        <v>504</v>
      </c>
      <c r="AC130" s="106">
        <v>2520</v>
      </c>
    </row>
    <row r="131" spans="1:29" ht="22.5" x14ac:dyDescent="0.2">
      <c r="A131" s="418" t="s">
        <v>0</v>
      </c>
      <c r="B131" s="418" t="s">
        <v>167</v>
      </c>
      <c r="C131" s="418" t="s">
        <v>168</v>
      </c>
      <c r="D131" s="418" t="s">
        <v>163</v>
      </c>
      <c r="E131" s="419" t="s">
        <v>188</v>
      </c>
      <c r="F131" s="420" t="s">
        <v>354</v>
      </c>
      <c r="G131" s="188" t="s">
        <v>337</v>
      </c>
      <c r="H131" s="403" t="s">
        <v>143</v>
      </c>
      <c r="I131" s="393">
        <v>140</v>
      </c>
      <c r="J131" s="394">
        <v>150</v>
      </c>
      <c r="K131" s="394">
        <v>160</v>
      </c>
      <c r="L131" s="393">
        <v>170</v>
      </c>
      <c r="M131" s="393">
        <v>175</v>
      </c>
      <c r="N131" s="393">
        <v>180</v>
      </c>
      <c r="O131" s="393">
        <v>185</v>
      </c>
      <c r="P131" s="393">
        <v>190</v>
      </c>
      <c r="Q131" s="393">
        <v>195</v>
      </c>
      <c r="R131" s="393">
        <v>200</v>
      </c>
      <c r="S131" s="393">
        <v>205</v>
      </c>
      <c r="Z131" s="106">
        <v>635</v>
      </c>
      <c r="AA131" s="106">
        <v>1270</v>
      </c>
      <c r="AB131" s="106">
        <v>508</v>
      </c>
      <c r="AC131" s="106">
        <v>2540</v>
      </c>
    </row>
    <row r="132" spans="1:29" ht="12.75" x14ac:dyDescent="0.2">
      <c r="A132" s="1708" t="s">
        <v>589</v>
      </c>
      <c r="B132" s="197">
        <v>140</v>
      </c>
      <c r="C132" s="197" t="s">
        <v>173</v>
      </c>
      <c r="D132" s="1717" t="s">
        <v>171</v>
      </c>
      <c r="E132" s="234">
        <f>Прайс!D232</f>
        <v>3780</v>
      </c>
      <c r="F132" s="220">
        <f t="shared" ref="F132:F138" si="47">IF(H132=0,0,IF(ROUND(E132-E132*$F$3,0)=E132,0,ROUND(E132-E132*$F$3,0)))</f>
        <v>0</v>
      </c>
      <c r="G132" s="219">
        <f t="shared" ref="G132:G138" si="48">H132*F132</f>
        <v>0</v>
      </c>
      <c r="H132" s="408">
        <f>SUM(I132)</f>
        <v>0</v>
      </c>
      <c r="I132" s="704"/>
      <c r="J132" s="192"/>
      <c r="K132" s="192"/>
      <c r="L132" s="192"/>
      <c r="M132" s="192"/>
      <c r="N132" s="192"/>
      <c r="O132" s="192"/>
      <c r="P132" s="192"/>
      <c r="Q132" s="192"/>
      <c r="R132" s="192"/>
      <c r="S132" s="192"/>
      <c r="Y132" s="688">
        <f t="shared" si="44"/>
        <v>0</v>
      </c>
      <c r="Z132" s="106">
        <v>640</v>
      </c>
      <c r="AA132" s="106">
        <v>1280</v>
      </c>
      <c r="AB132" s="106">
        <v>512</v>
      </c>
      <c r="AC132" s="106">
        <v>2560</v>
      </c>
    </row>
    <row r="133" spans="1:29" ht="12.75" x14ac:dyDescent="0.2">
      <c r="A133" s="1709"/>
      <c r="B133" s="197">
        <v>150</v>
      </c>
      <c r="C133" s="1716" t="s">
        <v>164</v>
      </c>
      <c r="D133" s="1717"/>
      <c r="E133" s="234">
        <f>Прайс!D233</f>
        <v>3970</v>
      </c>
      <c r="F133" s="220">
        <f t="shared" si="47"/>
        <v>0</v>
      </c>
      <c r="G133" s="219">
        <f t="shared" si="48"/>
        <v>0</v>
      </c>
      <c r="H133" s="408">
        <f>SUM(J133)</f>
        <v>0</v>
      </c>
      <c r="I133" s="192"/>
      <c r="J133" s="704"/>
      <c r="K133" s="192"/>
      <c r="L133" s="192"/>
      <c r="M133" s="192"/>
      <c r="N133" s="192"/>
      <c r="O133" s="192"/>
      <c r="P133" s="192"/>
      <c r="Q133" s="192"/>
      <c r="R133" s="192"/>
      <c r="S133" s="192"/>
      <c r="Y133" s="688">
        <f t="shared" si="44"/>
        <v>0</v>
      </c>
      <c r="Z133" s="106">
        <v>645</v>
      </c>
      <c r="AA133" s="106">
        <v>1290</v>
      </c>
      <c r="AB133" s="106">
        <v>516</v>
      </c>
      <c r="AC133" s="106">
        <v>2580</v>
      </c>
    </row>
    <row r="134" spans="1:29" ht="12.75" x14ac:dyDescent="0.2">
      <c r="A134" s="1709"/>
      <c r="B134" s="197">
        <v>160</v>
      </c>
      <c r="C134" s="1716"/>
      <c r="D134" s="1717"/>
      <c r="E134" s="234">
        <f>Прайс!D234</f>
        <v>4040</v>
      </c>
      <c r="F134" s="220">
        <f t="shared" si="47"/>
        <v>0</v>
      </c>
      <c r="G134" s="219">
        <f t="shared" si="48"/>
        <v>0</v>
      </c>
      <c r="H134" s="408">
        <f>SUM(K134)</f>
        <v>0</v>
      </c>
      <c r="I134" s="192"/>
      <c r="J134" s="192"/>
      <c r="K134" s="704"/>
      <c r="L134" s="192"/>
      <c r="M134" s="192"/>
      <c r="N134" s="192"/>
      <c r="O134" s="192"/>
      <c r="P134" s="192"/>
      <c r="Q134" s="192"/>
      <c r="R134" s="192"/>
      <c r="S134" s="192"/>
      <c r="Y134" s="688">
        <f t="shared" si="44"/>
        <v>0</v>
      </c>
      <c r="Z134" s="106">
        <v>650</v>
      </c>
      <c r="AA134" s="106">
        <v>1300</v>
      </c>
      <c r="AB134" s="106">
        <v>520</v>
      </c>
      <c r="AC134" s="106">
        <v>2600</v>
      </c>
    </row>
    <row r="135" spans="1:29" x14ac:dyDescent="0.2">
      <c r="A135" s="1709"/>
      <c r="B135" s="197" t="s">
        <v>447</v>
      </c>
      <c r="C135" s="1716"/>
      <c r="D135" s="1717"/>
      <c r="E135" s="234">
        <f>Прайс!D235</f>
        <v>4200</v>
      </c>
      <c r="F135" s="220">
        <f t="shared" si="47"/>
        <v>0</v>
      </c>
      <c r="G135" s="219">
        <f t="shared" si="48"/>
        <v>0</v>
      </c>
      <c r="H135" s="404">
        <f>SUM(L135:M135)</f>
        <v>0</v>
      </c>
      <c r="I135" s="192"/>
      <c r="J135" s="192"/>
      <c r="K135" s="192"/>
      <c r="L135" s="1439"/>
      <c r="M135" s="1439"/>
      <c r="N135" s="192"/>
      <c r="O135" s="192"/>
      <c r="P135" s="192"/>
      <c r="Q135" s="192"/>
      <c r="R135" s="192"/>
      <c r="S135" s="192"/>
      <c r="Y135" s="688">
        <f t="shared" si="44"/>
        <v>0</v>
      </c>
      <c r="Z135" s="106">
        <v>655</v>
      </c>
      <c r="AA135" s="106">
        <v>1310</v>
      </c>
      <c r="AB135" s="106">
        <v>524</v>
      </c>
      <c r="AC135" s="106">
        <v>2620</v>
      </c>
    </row>
    <row r="136" spans="1:29" x14ac:dyDescent="0.2">
      <c r="A136" s="1709"/>
      <c r="B136" s="197" t="s">
        <v>444</v>
      </c>
      <c r="C136" s="1716" t="s">
        <v>165</v>
      </c>
      <c r="D136" s="1717"/>
      <c r="E136" s="234">
        <f>Прайс!D236</f>
        <v>4800</v>
      </c>
      <c r="F136" s="220">
        <f t="shared" si="47"/>
        <v>0</v>
      </c>
      <c r="G136" s="211">
        <f t="shared" si="48"/>
        <v>0</v>
      </c>
      <c r="H136" s="404">
        <f>SUM(N136:O136)</f>
        <v>0</v>
      </c>
      <c r="I136" s="192"/>
      <c r="J136" s="192"/>
      <c r="K136" s="192"/>
      <c r="L136" s="192"/>
      <c r="M136" s="192"/>
      <c r="N136" s="1439"/>
      <c r="O136" s="1439"/>
      <c r="P136" s="192"/>
      <c r="Q136" s="192"/>
      <c r="R136" s="192"/>
      <c r="S136" s="192"/>
      <c r="U136" s="20"/>
      <c r="Y136" s="688">
        <f t="shared" si="44"/>
        <v>0</v>
      </c>
      <c r="Z136" s="106">
        <v>660</v>
      </c>
      <c r="AA136" s="106">
        <v>1320</v>
      </c>
      <c r="AB136" s="106">
        <v>528</v>
      </c>
      <c r="AC136" s="106">
        <v>2640</v>
      </c>
    </row>
    <row r="137" spans="1:29" x14ac:dyDescent="0.2">
      <c r="A137" s="1709"/>
      <c r="B137" s="197" t="s">
        <v>369</v>
      </c>
      <c r="C137" s="1716"/>
      <c r="D137" s="1717"/>
      <c r="E137" s="234">
        <f>Прайс!D237</f>
        <v>5300</v>
      </c>
      <c r="F137" s="220">
        <f t="shared" si="47"/>
        <v>0</v>
      </c>
      <c r="G137" s="211">
        <f t="shared" si="48"/>
        <v>0</v>
      </c>
      <c r="H137" s="404">
        <f>SUM(P137:Q137)</f>
        <v>0</v>
      </c>
      <c r="I137" s="192"/>
      <c r="J137" s="192"/>
      <c r="K137" s="192"/>
      <c r="L137" s="192"/>
      <c r="M137" s="192"/>
      <c r="N137" s="192"/>
      <c r="O137" s="192"/>
      <c r="P137" s="1439"/>
      <c r="Q137" s="1439"/>
      <c r="R137" s="192"/>
      <c r="S137" s="192"/>
      <c r="U137" s="210"/>
      <c r="V137" s="210"/>
      <c r="W137" s="210"/>
      <c r="X137" s="210"/>
      <c r="Y137" s="688">
        <f t="shared" si="44"/>
        <v>0</v>
      </c>
      <c r="Z137" s="106">
        <v>665</v>
      </c>
      <c r="AA137" s="106">
        <v>1330</v>
      </c>
      <c r="AB137" s="106">
        <v>532</v>
      </c>
      <c r="AC137" s="106">
        <v>2660</v>
      </c>
    </row>
    <row r="138" spans="1:29" ht="12" thickBot="1" x14ac:dyDescent="0.25">
      <c r="A138" s="1710"/>
      <c r="B138" s="197" t="s">
        <v>88</v>
      </c>
      <c r="C138" s="1716"/>
      <c r="D138" s="1717"/>
      <c r="E138" s="234">
        <f>Прайс!D238</f>
        <v>5480</v>
      </c>
      <c r="F138" s="220">
        <f t="shared" si="47"/>
        <v>0</v>
      </c>
      <c r="G138" s="212">
        <f t="shared" si="48"/>
        <v>0</v>
      </c>
      <c r="H138" s="405">
        <f>SUM(R138:S138)</f>
        <v>0</v>
      </c>
      <c r="I138" s="192"/>
      <c r="J138" s="192"/>
      <c r="K138" s="192"/>
      <c r="L138" s="192"/>
      <c r="M138" s="192"/>
      <c r="N138" s="192"/>
      <c r="O138" s="192"/>
      <c r="P138" s="192"/>
      <c r="Q138" s="192"/>
      <c r="R138" s="1439"/>
      <c r="S138" s="1439"/>
      <c r="Y138" s="688">
        <f t="shared" si="44"/>
        <v>0</v>
      </c>
      <c r="Z138" s="106">
        <v>670</v>
      </c>
      <c r="AA138" s="106">
        <v>1340</v>
      </c>
      <c r="AB138" s="106">
        <v>536</v>
      </c>
      <c r="AC138" s="106">
        <v>2680</v>
      </c>
    </row>
    <row r="139" spans="1:29" ht="12" thickBot="1" x14ac:dyDescent="0.25">
      <c r="A139" s="114"/>
      <c r="E139" s="194"/>
      <c r="F139" s="194"/>
      <c r="G139" s="194"/>
      <c r="H139" s="406"/>
      <c r="P139" s="20"/>
      <c r="Q139" s="20"/>
      <c r="R139" s="20"/>
      <c r="S139" s="20"/>
      <c r="Z139" s="106">
        <v>675</v>
      </c>
      <c r="AA139" s="106">
        <v>1350</v>
      </c>
      <c r="AB139" s="106">
        <v>540</v>
      </c>
      <c r="AC139" s="106">
        <v>2700</v>
      </c>
    </row>
    <row r="140" spans="1:29" ht="12" x14ac:dyDescent="0.2">
      <c r="A140" s="431" t="s">
        <v>700</v>
      </c>
      <c r="B140" s="393"/>
      <c r="C140" s="393"/>
      <c r="D140" s="393"/>
      <c r="E140" s="416"/>
      <c r="F140" s="417"/>
      <c r="G140" s="213">
        <f>SUM(G143:G148)</f>
        <v>0</v>
      </c>
      <c r="H140" s="402">
        <f>SUM(H142:H148)</f>
        <v>0</v>
      </c>
      <c r="I140" s="1719" t="s">
        <v>929</v>
      </c>
      <c r="J140" s="1720"/>
      <c r="K140" s="1720"/>
      <c r="L140" s="1720"/>
      <c r="M140" s="1720"/>
      <c r="N140" s="1720"/>
      <c r="O140" s="1720"/>
      <c r="P140" s="1720"/>
      <c r="Q140" s="1720"/>
      <c r="R140" s="1720"/>
      <c r="S140" s="1720"/>
      <c r="Z140" s="106">
        <v>680</v>
      </c>
      <c r="AA140" s="106">
        <v>1360</v>
      </c>
      <c r="AB140" s="106">
        <v>544</v>
      </c>
      <c r="AC140" s="106">
        <v>2720</v>
      </c>
    </row>
    <row r="141" spans="1:29" ht="22.5" x14ac:dyDescent="0.2">
      <c r="A141" s="418" t="s">
        <v>0</v>
      </c>
      <c r="B141" s="418" t="s">
        <v>167</v>
      </c>
      <c r="C141" s="418" t="s">
        <v>168</v>
      </c>
      <c r="D141" s="418" t="s">
        <v>163</v>
      </c>
      <c r="E141" s="419" t="s">
        <v>188</v>
      </c>
      <c r="F141" s="420" t="s">
        <v>354</v>
      </c>
      <c r="G141" s="188" t="s">
        <v>337</v>
      </c>
      <c r="H141" s="403" t="s">
        <v>143</v>
      </c>
      <c r="I141" s="393">
        <v>140</v>
      </c>
      <c r="J141" s="394">
        <v>150</v>
      </c>
      <c r="K141" s="394">
        <v>160</v>
      </c>
      <c r="L141" s="393">
        <v>170</v>
      </c>
      <c r="M141" s="393">
        <v>175</v>
      </c>
      <c r="N141" s="393">
        <v>180</v>
      </c>
      <c r="O141" s="393">
        <v>185</v>
      </c>
      <c r="P141" s="393">
        <v>190</v>
      </c>
      <c r="Q141" s="393">
        <v>195</v>
      </c>
      <c r="R141" s="393">
        <v>200</v>
      </c>
      <c r="S141" s="393">
        <v>205</v>
      </c>
      <c r="Z141" s="106">
        <v>685</v>
      </c>
      <c r="AA141" s="106">
        <v>1370</v>
      </c>
      <c r="AB141" s="106">
        <v>548</v>
      </c>
      <c r="AC141" s="106">
        <v>2740</v>
      </c>
    </row>
    <row r="142" spans="1:29" ht="12.75" x14ac:dyDescent="0.2">
      <c r="A142" s="1702" t="s">
        <v>590</v>
      </c>
      <c r="B142" s="197">
        <v>140</v>
      </c>
      <c r="C142" s="197" t="s">
        <v>173</v>
      </c>
      <c r="D142" s="1760" t="s">
        <v>87</v>
      </c>
      <c r="E142" s="234">
        <f>Прайс!D240</f>
        <v>3870</v>
      </c>
      <c r="F142" s="220">
        <f>IF(H142=0,0,IF(ROUND(E142-E142*$F$3,0)=E142,0,ROUND(E142-E142*$F$3,0)))</f>
        <v>0</v>
      </c>
      <c r="G142" s="219">
        <f>H142*F142</f>
        <v>0</v>
      </c>
      <c r="H142" s="408">
        <f>SUM(I142:J142)</f>
        <v>0</v>
      </c>
      <c r="I142" s="704"/>
      <c r="J142" s="192"/>
      <c r="K142" s="192"/>
      <c r="L142" s="192"/>
      <c r="M142" s="192"/>
      <c r="N142" s="192"/>
      <c r="O142" s="192"/>
      <c r="P142" s="192"/>
      <c r="Q142" s="192"/>
      <c r="R142" s="192"/>
      <c r="S142" s="192"/>
      <c r="Y142" s="688">
        <f t="shared" si="44"/>
        <v>0</v>
      </c>
      <c r="Z142" s="106">
        <v>690</v>
      </c>
      <c r="AA142" s="106">
        <v>1380</v>
      </c>
      <c r="AB142" s="106">
        <v>552</v>
      </c>
      <c r="AC142" s="106">
        <v>2760</v>
      </c>
    </row>
    <row r="143" spans="1:29" s="20" customFormat="1" ht="12.75" x14ac:dyDescent="0.2">
      <c r="A143" s="1703"/>
      <c r="B143" s="197">
        <v>150</v>
      </c>
      <c r="C143" s="1716" t="s">
        <v>164</v>
      </c>
      <c r="D143" s="1761"/>
      <c r="E143" s="234">
        <f>Прайс!D241</f>
        <v>3990</v>
      </c>
      <c r="F143" s="220">
        <f t="shared" ref="F143:F148" si="49">IF(H143=0,0,IF(ROUND(E143-E143*$F$3,0)=E143,0,ROUND(E143-E143*$F$3,0)))</f>
        <v>0</v>
      </c>
      <c r="G143" s="219">
        <f t="shared" ref="G143:G148" si="50">H143*F143</f>
        <v>0</v>
      </c>
      <c r="H143" s="408">
        <f>SUM(J143)</f>
        <v>0</v>
      </c>
      <c r="I143" s="192"/>
      <c r="J143" s="704"/>
      <c r="K143" s="192"/>
      <c r="L143" s="192"/>
      <c r="M143" s="192"/>
      <c r="N143" s="192"/>
      <c r="O143" s="192"/>
      <c r="P143" s="192"/>
      <c r="Q143" s="192"/>
      <c r="R143" s="192"/>
      <c r="S143" s="192"/>
      <c r="T143" s="19"/>
      <c r="U143" s="19"/>
      <c r="V143" s="19"/>
      <c r="W143" s="19"/>
      <c r="X143" s="19"/>
      <c r="Y143" s="688">
        <f t="shared" si="44"/>
        <v>0</v>
      </c>
      <c r="Z143" s="106">
        <v>695</v>
      </c>
      <c r="AA143" s="106">
        <v>1390</v>
      </c>
      <c r="AB143" s="106">
        <v>556</v>
      </c>
      <c r="AC143" s="106">
        <v>2780</v>
      </c>
    </row>
    <row r="144" spans="1:29" s="20" customFormat="1" ht="12.75" x14ac:dyDescent="0.2">
      <c r="A144" s="1703"/>
      <c r="B144" s="197">
        <v>160</v>
      </c>
      <c r="C144" s="1716"/>
      <c r="D144" s="1761"/>
      <c r="E144" s="234">
        <f>Прайс!D242</f>
        <v>4100</v>
      </c>
      <c r="F144" s="220">
        <f t="shared" si="49"/>
        <v>0</v>
      </c>
      <c r="G144" s="219">
        <f t="shared" si="50"/>
        <v>0</v>
      </c>
      <c r="H144" s="408">
        <f>SUM(K144)</f>
        <v>0</v>
      </c>
      <c r="I144" s="192"/>
      <c r="J144" s="192"/>
      <c r="K144" s="704"/>
      <c r="L144" s="192"/>
      <c r="M144" s="192"/>
      <c r="N144" s="192"/>
      <c r="O144" s="192"/>
      <c r="P144" s="192"/>
      <c r="Q144" s="192"/>
      <c r="R144" s="192"/>
      <c r="S144" s="192"/>
      <c r="T144" s="19"/>
      <c r="U144" s="19"/>
      <c r="V144" s="19"/>
      <c r="W144" s="19"/>
      <c r="X144" s="19"/>
      <c r="Y144" s="688">
        <f t="shared" si="44"/>
        <v>0</v>
      </c>
      <c r="Z144" s="106">
        <v>700</v>
      </c>
      <c r="AA144" s="106">
        <v>1400</v>
      </c>
      <c r="AB144" s="106">
        <v>560</v>
      </c>
      <c r="AC144" s="106">
        <v>2800</v>
      </c>
    </row>
    <row r="145" spans="1:29" x14ac:dyDescent="0.2">
      <c r="A145" s="1703"/>
      <c r="B145" s="197" t="s">
        <v>447</v>
      </c>
      <c r="C145" s="1716"/>
      <c r="D145" s="1761"/>
      <c r="E145" s="234">
        <f>Прайс!D243</f>
        <v>4280</v>
      </c>
      <c r="F145" s="220">
        <f t="shared" si="49"/>
        <v>0</v>
      </c>
      <c r="G145" s="219">
        <f t="shared" si="50"/>
        <v>0</v>
      </c>
      <c r="H145" s="408">
        <f>SUM(L145:M145)</f>
        <v>0</v>
      </c>
      <c r="I145" s="192"/>
      <c r="J145" s="192"/>
      <c r="K145" s="192"/>
      <c r="L145" s="1439"/>
      <c r="M145" s="1439"/>
      <c r="N145" s="192"/>
      <c r="O145" s="192"/>
      <c r="P145" s="192"/>
      <c r="Q145" s="192"/>
      <c r="R145" s="192"/>
      <c r="S145" s="192"/>
      <c r="Y145" s="688">
        <f t="shared" si="44"/>
        <v>0</v>
      </c>
      <c r="Z145" s="106">
        <v>705</v>
      </c>
      <c r="AA145" s="106">
        <v>1410</v>
      </c>
      <c r="AB145" s="106">
        <v>564</v>
      </c>
      <c r="AC145" s="106">
        <v>2820</v>
      </c>
    </row>
    <row r="146" spans="1:29" s="20" customFormat="1" x14ac:dyDescent="0.2">
      <c r="A146" s="1703"/>
      <c r="B146" s="197" t="s">
        <v>444</v>
      </c>
      <c r="C146" s="1716" t="s">
        <v>165</v>
      </c>
      <c r="D146" s="1761"/>
      <c r="E146" s="234">
        <f>Прайс!D244</f>
        <v>4900</v>
      </c>
      <c r="F146" s="220">
        <f t="shared" si="49"/>
        <v>0</v>
      </c>
      <c r="G146" s="211">
        <f t="shared" si="50"/>
        <v>0</v>
      </c>
      <c r="H146" s="404">
        <f>SUM(N146:O146)</f>
        <v>0</v>
      </c>
      <c r="I146" s="192"/>
      <c r="J146" s="192"/>
      <c r="K146" s="192"/>
      <c r="L146" s="192"/>
      <c r="M146" s="192"/>
      <c r="N146" s="1439"/>
      <c r="O146" s="1439"/>
      <c r="P146" s="192"/>
      <c r="Q146" s="192"/>
      <c r="R146" s="192"/>
      <c r="S146" s="192"/>
      <c r="T146" s="19"/>
      <c r="U146" s="196"/>
      <c r="V146" s="19"/>
      <c r="W146" s="19"/>
      <c r="X146" s="19"/>
      <c r="Y146" s="688">
        <f t="shared" si="44"/>
        <v>0</v>
      </c>
      <c r="Z146" s="106">
        <v>710</v>
      </c>
      <c r="AA146" s="106">
        <v>1420</v>
      </c>
      <c r="AB146" s="106">
        <v>568</v>
      </c>
      <c r="AC146" s="106">
        <v>2840</v>
      </c>
    </row>
    <row r="147" spans="1:29" s="20" customFormat="1" x14ac:dyDescent="0.2">
      <c r="A147" s="1703"/>
      <c r="B147" s="197" t="s">
        <v>369</v>
      </c>
      <c r="C147" s="1716"/>
      <c r="D147" s="1761"/>
      <c r="E147" s="234">
        <f>Прайс!D245</f>
        <v>5420</v>
      </c>
      <c r="F147" s="220">
        <f t="shared" si="49"/>
        <v>0</v>
      </c>
      <c r="G147" s="211">
        <f t="shared" si="50"/>
        <v>0</v>
      </c>
      <c r="H147" s="404">
        <f>SUM(P147:Q147)</f>
        <v>0</v>
      </c>
      <c r="I147" s="192"/>
      <c r="J147" s="192"/>
      <c r="K147" s="192"/>
      <c r="L147" s="192"/>
      <c r="M147" s="192"/>
      <c r="N147" s="192"/>
      <c r="O147" s="192"/>
      <c r="P147" s="1439"/>
      <c r="Q147" s="1439"/>
      <c r="R147" s="192"/>
      <c r="S147" s="192"/>
      <c r="T147" s="19"/>
      <c r="U147" s="19"/>
      <c r="V147" s="19"/>
      <c r="W147" s="19"/>
      <c r="X147" s="19"/>
      <c r="Y147" s="688">
        <f t="shared" si="44"/>
        <v>0</v>
      </c>
      <c r="Z147" s="106">
        <v>715</v>
      </c>
      <c r="AA147" s="106">
        <v>1430</v>
      </c>
      <c r="AB147" s="106">
        <v>572</v>
      </c>
      <c r="AC147" s="106">
        <v>2860</v>
      </c>
    </row>
    <row r="148" spans="1:29" ht="12" thickBot="1" x14ac:dyDescent="0.25">
      <c r="A148" s="1704"/>
      <c r="B148" s="197" t="s">
        <v>88</v>
      </c>
      <c r="C148" s="1716"/>
      <c r="D148" s="1762"/>
      <c r="E148" s="234">
        <f>Прайс!D246</f>
        <v>5580</v>
      </c>
      <c r="F148" s="220">
        <f t="shared" si="49"/>
        <v>0</v>
      </c>
      <c r="G148" s="212">
        <f t="shared" si="50"/>
        <v>0</v>
      </c>
      <c r="H148" s="405">
        <f>SUM(R148:S148)</f>
        <v>0</v>
      </c>
      <c r="I148" s="192"/>
      <c r="J148" s="192"/>
      <c r="K148" s="192"/>
      <c r="L148" s="192"/>
      <c r="M148" s="192"/>
      <c r="N148" s="192"/>
      <c r="O148" s="192"/>
      <c r="P148" s="192"/>
      <c r="Q148" s="192"/>
      <c r="R148" s="1439"/>
      <c r="S148" s="1439"/>
      <c r="W148" s="189"/>
      <c r="X148" s="189"/>
      <c r="Y148" s="688">
        <f t="shared" si="44"/>
        <v>0</v>
      </c>
      <c r="Z148" s="106">
        <v>720</v>
      </c>
      <c r="AA148" s="106">
        <v>1440</v>
      </c>
      <c r="AB148" s="106">
        <v>576</v>
      </c>
      <c r="AC148" s="106">
        <v>2880</v>
      </c>
    </row>
    <row r="149" spans="1:29" ht="12" thickBot="1" x14ac:dyDescent="0.25">
      <c r="E149" s="194"/>
      <c r="F149" s="194"/>
      <c r="G149" s="194"/>
      <c r="H149" s="409"/>
      <c r="J149" s="106"/>
      <c r="K149" s="106"/>
      <c r="L149" s="20"/>
      <c r="W149" s="20"/>
      <c r="X149" s="20"/>
      <c r="Z149" s="106">
        <v>725</v>
      </c>
      <c r="AA149" s="106">
        <v>1450</v>
      </c>
      <c r="AB149" s="106">
        <v>580</v>
      </c>
      <c r="AC149" s="106">
        <v>2900</v>
      </c>
    </row>
    <row r="150" spans="1:29" ht="12" x14ac:dyDescent="0.2">
      <c r="A150" s="415" t="s">
        <v>458</v>
      </c>
      <c r="B150" s="393"/>
      <c r="C150" s="393"/>
      <c r="D150" s="393"/>
      <c r="E150" s="416"/>
      <c r="F150" s="417"/>
      <c r="G150" s="213">
        <f>SUM(G152:G156)</f>
        <v>0</v>
      </c>
      <c r="H150" s="402">
        <f>SUM(H152:H156)</f>
        <v>0</v>
      </c>
      <c r="I150" s="1719" t="s">
        <v>356</v>
      </c>
      <c r="J150" s="1720"/>
      <c r="K150" s="1720"/>
      <c r="L150" s="1720"/>
      <c r="M150" s="1720"/>
      <c r="N150" s="1720"/>
      <c r="O150" s="1720"/>
      <c r="P150" s="1720"/>
      <c r="Q150" s="1720"/>
      <c r="R150" s="1720"/>
      <c r="S150" s="1720"/>
      <c r="W150" s="20"/>
      <c r="X150" s="20"/>
      <c r="Z150" s="106">
        <v>730</v>
      </c>
      <c r="AA150" s="106">
        <v>1460</v>
      </c>
      <c r="AB150" s="106">
        <v>584</v>
      </c>
      <c r="AC150" s="106">
        <v>2920</v>
      </c>
    </row>
    <row r="151" spans="1:29" s="20" customFormat="1" ht="22.5" x14ac:dyDescent="0.2">
      <c r="A151" s="418" t="s">
        <v>0</v>
      </c>
      <c r="B151" s="418" t="s">
        <v>175</v>
      </c>
      <c r="C151" s="1740" t="s">
        <v>160</v>
      </c>
      <c r="D151" s="1740"/>
      <c r="E151" s="419" t="s">
        <v>188</v>
      </c>
      <c r="F151" s="420" t="s">
        <v>354</v>
      </c>
      <c r="G151" s="188" t="s">
        <v>337</v>
      </c>
      <c r="H151" s="430" t="s">
        <v>143</v>
      </c>
      <c r="I151" s="394">
        <v>70</v>
      </c>
      <c r="J151" s="393">
        <v>75</v>
      </c>
      <c r="K151" s="394">
        <v>80</v>
      </c>
      <c r="L151" s="393">
        <v>85</v>
      </c>
      <c r="M151" s="394">
        <v>90</v>
      </c>
      <c r="N151" s="393">
        <v>95</v>
      </c>
      <c r="O151" s="394">
        <v>100</v>
      </c>
      <c r="P151" s="393">
        <v>105</v>
      </c>
      <c r="Q151" s="394">
        <v>110</v>
      </c>
      <c r="R151" s="393">
        <v>115</v>
      </c>
      <c r="S151" s="394">
        <v>120</v>
      </c>
      <c r="T151" s="19"/>
      <c r="U151" s="19"/>
      <c r="V151" s="19"/>
      <c r="W151" s="189"/>
      <c r="X151" s="189"/>
      <c r="Y151" s="688"/>
      <c r="Z151" s="106">
        <v>735</v>
      </c>
      <c r="AA151" s="106">
        <v>1470</v>
      </c>
      <c r="AB151" s="106">
        <v>588</v>
      </c>
      <c r="AC151" s="106">
        <v>2940</v>
      </c>
    </row>
    <row r="152" spans="1:29" s="20" customFormat="1" x14ac:dyDescent="0.2">
      <c r="A152" s="1731" t="s">
        <v>177</v>
      </c>
      <c r="B152" s="197" t="s">
        <v>794</v>
      </c>
      <c r="C152" s="1716" t="s">
        <v>176</v>
      </c>
      <c r="D152" s="1716"/>
      <c r="E152" s="234">
        <f>Прайс!D247</f>
        <v>540</v>
      </c>
      <c r="F152" s="220">
        <f>IF(H152=0,0,IF(ROUND(E152-E152*$F$3,0)=E152,0,ROUND(E152-E152*$F$3,0)))</f>
        <v>0</v>
      </c>
      <c r="G152" s="211">
        <f>H152*F152</f>
        <v>0</v>
      </c>
      <c r="H152" s="404">
        <f>SUM(I152:N152)</f>
        <v>0</v>
      </c>
      <c r="I152" s="192"/>
      <c r="J152" s="192"/>
      <c r="K152" s="192"/>
      <c r="L152" s="192"/>
      <c r="M152" s="1284"/>
      <c r="N152" s="1284"/>
      <c r="O152" s="190"/>
      <c r="P152" s="190"/>
      <c r="Q152" s="190"/>
      <c r="R152" s="190"/>
      <c r="S152" s="190"/>
      <c r="T152" s="19"/>
      <c r="U152" s="19"/>
      <c r="V152" s="19"/>
      <c r="Y152" s="688">
        <f t="shared" si="44"/>
        <v>0</v>
      </c>
      <c r="Z152" s="106">
        <v>740</v>
      </c>
      <c r="AA152" s="106">
        <v>1480</v>
      </c>
      <c r="AB152" s="106">
        <v>592</v>
      </c>
      <c r="AC152" s="106">
        <v>2960</v>
      </c>
    </row>
    <row r="153" spans="1:29" s="20" customFormat="1" x14ac:dyDescent="0.2">
      <c r="A153" s="1733"/>
      <c r="B153" s="197" t="s">
        <v>459</v>
      </c>
      <c r="C153" s="1716"/>
      <c r="D153" s="1716"/>
      <c r="E153" s="234">
        <f>Прайс!D248</f>
        <v>650</v>
      </c>
      <c r="F153" s="220">
        <f>IF(H153=0,0,IF(ROUND(E153-E153*$F$3,0)=E153,0,ROUND(E153-E153*$F$3,0)))</f>
        <v>0</v>
      </c>
      <c r="G153" s="211">
        <f>H153*F153</f>
        <v>0</v>
      </c>
      <c r="H153" s="404">
        <f>SUM(O153:S153)</f>
        <v>0</v>
      </c>
      <c r="I153" s="192"/>
      <c r="J153" s="190"/>
      <c r="K153" s="190"/>
      <c r="L153" s="190"/>
      <c r="M153" s="190"/>
      <c r="N153" s="190"/>
      <c r="O153" s="1284"/>
      <c r="P153" s="1284"/>
      <c r="Q153" s="1284"/>
      <c r="R153" s="1284"/>
      <c r="S153" s="1284"/>
      <c r="T153" s="19"/>
      <c r="U153" s="19"/>
      <c r="V153" s="19"/>
      <c r="Y153" s="688">
        <f>H153*E153</f>
        <v>0</v>
      </c>
      <c r="Z153" s="106">
        <v>745</v>
      </c>
      <c r="AA153" s="106">
        <v>1490</v>
      </c>
      <c r="AB153" s="106">
        <v>596</v>
      </c>
      <c r="AC153" s="106">
        <v>2980</v>
      </c>
    </row>
    <row r="154" spans="1:29" x14ac:dyDescent="0.2">
      <c r="A154" s="418"/>
      <c r="B154" s="418"/>
      <c r="C154" s="1740"/>
      <c r="D154" s="1740"/>
      <c r="E154" s="419"/>
      <c r="F154" s="420"/>
      <c r="G154" s="428"/>
      <c r="H154" s="427"/>
      <c r="I154" s="394">
        <v>125</v>
      </c>
      <c r="J154" s="393">
        <v>130</v>
      </c>
      <c r="K154" s="394">
        <v>135</v>
      </c>
      <c r="L154" s="393">
        <v>140</v>
      </c>
      <c r="M154" s="394">
        <v>145</v>
      </c>
      <c r="N154" s="393">
        <v>150</v>
      </c>
      <c r="O154" s="394">
        <v>155</v>
      </c>
      <c r="U154" s="196"/>
      <c r="Y154" s="688">
        <f>H156*E156</f>
        <v>0</v>
      </c>
      <c r="Z154" s="106">
        <v>750</v>
      </c>
      <c r="AA154" s="106">
        <v>1500</v>
      </c>
      <c r="AB154" s="106">
        <v>600</v>
      </c>
      <c r="AC154" s="106">
        <v>3000</v>
      </c>
    </row>
    <row r="155" spans="1:29" x14ac:dyDescent="0.2">
      <c r="A155" s="1731" t="s">
        <v>177</v>
      </c>
      <c r="B155" s="197" t="s">
        <v>358</v>
      </c>
      <c r="C155" s="1716" t="s">
        <v>176</v>
      </c>
      <c r="D155" s="1716"/>
      <c r="E155" s="234">
        <f>Прайс!D249</f>
        <v>758</v>
      </c>
      <c r="F155" s="220">
        <f>IF(H155=0,0,IF(ROUND(E155-E155*$F$3,0)=E155,0,ROUND(E155-E155*$F$3,0)))</f>
        <v>0</v>
      </c>
      <c r="G155" s="211">
        <f>H155*F155</f>
        <v>0</v>
      </c>
      <c r="H155" s="404">
        <f>SUM(I155:L155)</f>
        <v>0</v>
      </c>
      <c r="I155" s="214"/>
      <c r="J155" s="214"/>
      <c r="K155" s="214"/>
      <c r="L155" s="214"/>
      <c r="M155" s="190"/>
      <c r="N155" s="190"/>
      <c r="O155" s="190"/>
      <c r="Y155" s="688">
        <f t="shared" si="44"/>
        <v>0</v>
      </c>
      <c r="Z155" s="106">
        <v>755</v>
      </c>
      <c r="AA155" s="106">
        <v>1510</v>
      </c>
      <c r="AB155" s="106">
        <v>604</v>
      </c>
      <c r="AC155" s="106">
        <v>3020</v>
      </c>
    </row>
    <row r="156" spans="1:29" ht="12" thickBot="1" x14ac:dyDescent="0.25">
      <c r="A156" s="1733"/>
      <c r="B156" s="197" t="s">
        <v>460</v>
      </c>
      <c r="C156" s="1716"/>
      <c r="D156" s="1716"/>
      <c r="E156" s="234">
        <f>Прайс!D250</f>
        <v>880</v>
      </c>
      <c r="F156" s="220">
        <f>IF(H156=0,0,IF(ROUND(E156-E156*$F$3,0)=E156,0,ROUND(E156-E156*$F$3,0)))</f>
        <v>0</v>
      </c>
      <c r="G156" s="212">
        <f>H156*F156</f>
        <v>0</v>
      </c>
      <c r="H156" s="405">
        <f>SUM(M156:O156)</f>
        <v>0</v>
      </c>
      <c r="I156" s="192"/>
      <c r="J156" s="190"/>
      <c r="K156" s="190"/>
      <c r="L156" s="190"/>
      <c r="M156" s="214"/>
      <c r="N156" s="214"/>
      <c r="O156" s="214"/>
      <c r="W156" s="189"/>
      <c r="X156" s="189"/>
      <c r="Z156" s="106">
        <v>760</v>
      </c>
      <c r="AA156" s="106">
        <v>1520</v>
      </c>
      <c r="AB156" s="106">
        <v>608</v>
      </c>
      <c r="AC156" s="106">
        <v>3040</v>
      </c>
    </row>
    <row r="157" spans="1:29" ht="12" thickBot="1" x14ac:dyDescent="0.25">
      <c r="E157" s="194"/>
      <c r="F157" s="194"/>
      <c r="G157" s="194"/>
      <c r="H157" s="409"/>
      <c r="J157" s="106"/>
      <c r="K157" s="106"/>
      <c r="L157" s="20"/>
      <c r="V157" s="20"/>
      <c r="W157" s="20"/>
      <c r="Z157" s="106">
        <v>765</v>
      </c>
      <c r="AA157" s="106">
        <v>1530</v>
      </c>
      <c r="AB157" s="106">
        <v>612</v>
      </c>
      <c r="AC157" s="106">
        <v>3060</v>
      </c>
    </row>
    <row r="158" spans="1:29" ht="11.25" customHeight="1" x14ac:dyDescent="0.2">
      <c r="A158" s="415" t="s">
        <v>469</v>
      </c>
      <c r="B158" s="393"/>
      <c r="C158" s="393"/>
      <c r="D158" s="393"/>
      <c r="E158" s="416"/>
      <c r="F158" s="417"/>
      <c r="G158" s="213">
        <f>SUM(G160:G167)</f>
        <v>0</v>
      </c>
      <c r="H158" s="402">
        <f>SUM(H160:H167)</f>
        <v>0</v>
      </c>
      <c r="I158" s="1720" t="s">
        <v>839</v>
      </c>
      <c r="J158" s="1720"/>
      <c r="K158" s="1720"/>
      <c r="L158" s="1720"/>
      <c r="M158" s="1720"/>
      <c r="N158" s="1720"/>
      <c r="O158" s="1720"/>
      <c r="P158" s="1720"/>
      <c r="V158" s="20"/>
      <c r="W158" s="20"/>
      <c r="Z158" s="106">
        <v>770</v>
      </c>
      <c r="AA158" s="106">
        <v>1540</v>
      </c>
      <c r="AB158" s="106">
        <v>616</v>
      </c>
      <c r="AC158" s="106">
        <v>3080</v>
      </c>
    </row>
    <row r="159" spans="1:29" ht="22.5" x14ac:dyDescent="0.2">
      <c r="A159" s="418" t="s">
        <v>0</v>
      </c>
      <c r="B159" s="418" t="s">
        <v>175</v>
      </c>
      <c r="C159" s="1740" t="s">
        <v>160</v>
      </c>
      <c r="D159" s="1740"/>
      <c r="E159" s="419" t="s">
        <v>188</v>
      </c>
      <c r="F159" s="420" t="s">
        <v>354</v>
      </c>
      <c r="G159" s="188" t="s">
        <v>337</v>
      </c>
      <c r="H159" s="403" t="s">
        <v>143</v>
      </c>
      <c r="I159" s="394">
        <v>135</v>
      </c>
      <c r="J159" s="393">
        <v>140</v>
      </c>
      <c r="K159" s="394">
        <v>145</v>
      </c>
      <c r="L159" s="393">
        <v>150</v>
      </c>
      <c r="M159" s="394">
        <v>155</v>
      </c>
      <c r="N159" s="393">
        <v>160</v>
      </c>
      <c r="O159" s="394">
        <v>165</v>
      </c>
      <c r="P159" s="393">
        <v>170</v>
      </c>
      <c r="V159" s="20"/>
      <c r="W159" s="20"/>
      <c r="Z159" s="106">
        <v>775</v>
      </c>
      <c r="AA159" s="106">
        <v>1550</v>
      </c>
      <c r="AB159" s="106">
        <v>620</v>
      </c>
      <c r="AC159" s="106">
        <v>3100</v>
      </c>
    </row>
    <row r="160" spans="1:29" ht="12.75" x14ac:dyDescent="0.2">
      <c r="A160" s="1718" t="s">
        <v>523</v>
      </c>
      <c r="B160" s="197" t="s">
        <v>470</v>
      </c>
      <c r="C160" s="1716" t="s">
        <v>471</v>
      </c>
      <c r="D160" s="1716"/>
      <c r="E160" s="234">
        <f>Прайс!D251</f>
        <v>1160</v>
      </c>
      <c r="F160" s="220">
        <f t="shared" ref="F160:F167" si="51">IF(H160=0,0,IF(ROUND(E160-E160*$F$3,0)=E160,0,ROUND(E160-E160*$F$3,0)))</f>
        <v>0</v>
      </c>
      <c r="G160" s="211">
        <f t="shared" ref="G160:G167" si="52">H160*F160</f>
        <v>0</v>
      </c>
      <c r="H160" s="404">
        <f>SUM(I160:L160)</f>
        <v>0</v>
      </c>
      <c r="I160" s="704"/>
      <c r="J160" s="704"/>
      <c r="K160" s="704"/>
      <c r="L160" s="704"/>
      <c r="M160" s="190"/>
      <c r="N160" s="190"/>
      <c r="O160" s="190"/>
      <c r="P160" s="190"/>
      <c r="Q160" s="20"/>
      <c r="R160" s="20"/>
      <c r="S160" s="200"/>
      <c r="V160" s="20"/>
      <c r="W160" s="20"/>
      <c r="Y160" s="688">
        <f t="shared" si="44"/>
        <v>0</v>
      </c>
      <c r="Z160" s="106">
        <v>780</v>
      </c>
      <c r="AA160" s="106">
        <v>1560</v>
      </c>
      <c r="AB160" s="106">
        <v>624</v>
      </c>
      <c r="AC160" s="106">
        <v>3120</v>
      </c>
    </row>
    <row r="161" spans="1:29" ht="12.75" x14ac:dyDescent="0.2">
      <c r="A161" s="1718"/>
      <c r="B161" s="197" t="s">
        <v>178</v>
      </c>
      <c r="C161" s="1716"/>
      <c r="D161" s="1716"/>
      <c r="E161" s="234">
        <f>Прайс!D252</f>
        <v>1190</v>
      </c>
      <c r="F161" s="220">
        <f t="shared" si="51"/>
        <v>0</v>
      </c>
      <c r="G161" s="211">
        <f t="shared" si="52"/>
        <v>0</v>
      </c>
      <c r="H161" s="404">
        <f>SUM(I161:Q161)</f>
        <v>0</v>
      </c>
      <c r="I161" s="192"/>
      <c r="J161" s="190"/>
      <c r="K161" s="190"/>
      <c r="L161" s="190"/>
      <c r="M161" s="704"/>
      <c r="N161" s="704"/>
      <c r="O161" s="704"/>
      <c r="P161" s="704"/>
      <c r="Q161" s="201"/>
      <c r="R161" s="201"/>
      <c r="S161" s="196"/>
      <c r="T161" s="196"/>
      <c r="V161" s="20"/>
      <c r="W161" s="20"/>
      <c r="Y161" s="688">
        <f t="shared" si="44"/>
        <v>0</v>
      </c>
      <c r="Z161" s="106">
        <v>785</v>
      </c>
      <c r="AA161" s="106">
        <v>1570</v>
      </c>
      <c r="AB161" s="106">
        <v>628</v>
      </c>
      <c r="AC161" s="106">
        <v>3140</v>
      </c>
    </row>
    <row r="162" spans="1:29" hidden="1" x14ac:dyDescent="0.2">
      <c r="A162" s="1718" t="s">
        <v>522</v>
      </c>
      <c r="B162" s="197" t="s">
        <v>470</v>
      </c>
      <c r="C162" s="1716" t="s">
        <v>179</v>
      </c>
      <c r="D162" s="1716"/>
      <c r="E162" s="234">
        <f>Прайс!D253</f>
        <v>2205</v>
      </c>
      <c r="F162" s="220">
        <f t="shared" si="51"/>
        <v>0</v>
      </c>
      <c r="G162" s="211">
        <f t="shared" si="52"/>
        <v>0</v>
      </c>
      <c r="H162" s="404">
        <f>SUM(I162:Q162)</f>
        <v>0</v>
      </c>
      <c r="I162" s="214"/>
      <c r="J162" s="214"/>
      <c r="K162" s="214"/>
      <c r="L162" s="214"/>
      <c r="M162" s="190"/>
      <c r="N162" s="190"/>
      <c r="O162" s="190"/>
      <c r="P162" s="190"/>
      <c r="Q162" s="20"/>
      <c r="R162" s="20"/>
      <c r="S162" s="20"/>
      <c r="T162" s="20"/>
      <c r="V162" s="20"/>
      <c r="W162" s="20"/>
      <c r="Y162" s="688">
        <f t="shared" si="44"/>
        <v>0</v>
      </c>
      <c r="Z162" s="106">
        <v>790</v>
      </c>
      <c r="AA162" s="106">
        <v>1580</v>
      </c>
      <c r="AB162" s="106">
        <v>632</v>
      </c>
      <c r="AC162" s="106">
        <v>3160</v>
      </c>
    </row>
    <row r="163" spans="1:29" hidden="1" x14ac:dyDescent="0.2">
      <c r="A163" s="1718"/>
      <c r="B163" s="197" t="s">
        <v>178</v>
      </c>
      <c r="C163" s="1716"/>
      <c r="D163" s="1716"/>
      <c r="E163" s="234">
        <f>Прайс!D254</f>
        <v>2348.3250000000003</v>
      </c>
      <c r="F163" s="220">
        <f t="shared" si="51"/>
        <v>0</v>
      </c>
      <c r="G163" s="211">
        <f t="shared" si="52"/>
        <v>0</v>
      </c>
      <c r="H163" s="404">
        <f>SUM(M163:N163)</f>
        <v>0</v>
      </c>
      <c r="I163" s="192"/>
      <c r="J163" s="190"/>
      <c r="K163" s="190"/>
      <c r="L163" s="190"/>
      <c r="M163" s="214"/>
      <c r="N163" s="214"/>
      <c r="O163" s="190"/>
      <c r="P163" s="190"/>
      <c r="S163" s="196"/>
      <c r="V163" s="20"/>
      <c r="W163" s="20"/>
      <c r="Y163" s="688">
        <f t="shared" si="44"/>
        <v>0</v>
      </c>
      <c r="Z163" s="106">
        <v>795</v>
      </c>
      <c r="AA163" s="106">
        <v>1590</v>
      </c>
      <c r="AB163" s="106">
        <v>636</v>
      </c>
      <c r="AC163" s="106">
        <v>3180</v>
      </c>
    </row>
    <row r="164" spans="1:29" hidden="1" x14ac:dyDescent="0.2">
      <c r="A164" s="1718"/>
      <c r="B164" s="197" t="s">
        <v>178</v>
      </c>
      <c r="C164" s="1716"/>
      <c r="D164" s="1716"/>
      <c r="E164" s="234">
        <f>Прайс!D255</f>
        <v>2535.75</v>
      </c>
      <c r="F164" s="220">
        <f t="shared" si="51"/>
        <v>0</v>
      </c>
      <c r="G164" s="211">
        <f t="shared" si="52"/>
        <v>0</v>
      </c>
      <c r="H164" s="404">
        <f>SUM(O164:P164)</f>
        <v>0</v>
      </c>
      <c r="I164" s="192"/>
      <c r="J164" s="190"/>
      <c r="K164" s="190"/>
      <c r="L164" s="190"/>
      <c r="M164" s="190"/>
      <c r="N164" s="190"/>
      <c r="O164" s="214"/>
      <c r="P164" s="214"/>
      <c r="S164" s="196"/>
      <c r="V164" s="20"/>
      <c r="W164" s="20"/>
      <c r="Y164" s="688">
        <f t="shared" si="44"/>
        <v>0</v>
      </c>
      <c r="Z164" s="106">
        <v>800</v>
      </c>
      <c r="AA164" s="106">
        <v>1600</v>
      </c>
      <c r="AB164" s="106">
        <v>640</v>
      </c>
      <c r="AC164" s="106">
        <v>3200</v>
      </c>
    </row>
    <row r="165" spans="1:29" ht="12.75" x14ac:dyDescent="0.2">
      <c r="A165" s="1718" t="s">
        <v>472</v>
      </c>
      <c r="B165" s="197" t="s">
        <v>470</v>
      </c>
      <c r="C165" s="1716" t="s">
        <v>179</v>
      </c>
      <c r="D165" s="1716"/>
      <c r="E165" s="234">
        <f>Прайс!D256</f>
        <v>2100</v>
      </c>
      <c r="F165" s="220">
        <f t="shared" si="51"/>
        <v>0</v>
      </c>
      <c r="G165" s="211">
        <f t="shared" si="52"/>
        <v>0</v>
      </c>
      <c r="H165" s="404">
        <f>SUM(I165:L165)</f>
        <v>0</v>
      </c>
      <c r="I165" s="704"/>
      <c r="J165" s="704"/>
      <c r="K165" s="704"/>
      <c r="L165" s="704"/>
      <c r="M165" s="190"/>
      <c r="N165" s="190"/>
      <c r="O165" s="190"/>
      <c r="P165" s="190"/>
      <c r="Q165" s="20"/>
      <c r="R165" s="20"/>
      <c r="S165" s="20"/>
      <c r="T165" s="20"/>
      <c r="U165" s="196"/>
      <c r="Y165" s="688">
        <f t="shared" si="44"/>
        <v>0</v>
      </c>
      <c r="Z165" s="106">
        <v>805</v>
      </c>
      <c r="AA165" s="106">
        <v>1610</v>
      </c>
      <c r="AB165" s="106">
        <v>644</v>
      </c>
      <c r="AC165" s="106">
        <v>3220</v>
      </c>
    </row>
    <row r="166" spans="1:29" ht="12.75" x14ac:dyDescent="0.2">
      <c r="A166" s="1718"/>
      <c r="B166" s="197" t="s">
        <v>178</v>
      </c>
      <c r="C166" s="1716"/>
      <c r="D166" s="1716"/>
      <c r="E166" s="234">
        <f>Прайс!D257</f>
        <v>2230</v>
      </c>
      <c r="F166" s="220">
        <f t="shared" si="51"/>
        <v>0</v>
      </c>
      <c r="G166" s="211">
        <f t="shared" si="52"/>
        <v>0</v>
      </c>
      <c r="H166" s="404">
        <f>SUM(M166:N166)</f>
        <v>0</v>
      </c>
      <c r="I166" s="192"/>
      <c r="J166" s="190"/>
      <c r="K166" s="190"/>
      <c r="L166" s="190"/>
      <c r="M166" s="704"/>
      <c r="N166" s="704"/>
      <c r="O166" s="190"/>
      <c r="P166" s="190"/>
      <c r="S166" s="196"/>
      <c r="Y166" s="688">
        <f t="shared" si="44"/>
        <v>0</v>
      </c>
      <c r="Z166" s="106">
        <v>810</v>
      </c>
      <c r="AA166" s="106">
        <v>1620</v>
      </c>
      <c r="AB166" s="106">
        <v>648</v>
      </c>
      <c r="AC166" s="106">
        <v>3240</v>
      </c>
    </row>
    <row r="167" spans="1:29" ht="13.5" thickBot="1" x14ac:dyDescent="0.25">
      <c r="A167" s="1718"/>
      <c r="B167" s="197" t="s">
        <v>178</v>
      </c>
      <c r="C167" s="1716"/>
      <c r="D167" s="1716"/>
      <c r="E167" s="234">
        <f>Прайс!D258</f>
        <v>2415</v>
      </c>
      <c r="F167" s="220">
        <f t="shared" si="51"/>
        <v>0</v>
      </c>
      <c r="G167" s="212">
        <f t="shared" si="52"/>
        <v>0</v>
      </c>
      <c r="H167" s="405">
        <f>SUM(O167:P167)</f>
        <v>0</v>
      </c>
      <c r="I167" s="192"/>
      <c r="J167" s="190"/>
      <c r="K167" s="190"/>
      <c r="L167" s="190"/>
      <c r="M167" s="190"/>
      <c r="N167" s="190"/>
      <c r="O167" s="704"/>
      <c r="P167" s="704"/>
      <c r="S167" s="196"/>
      <c r="W167" s="189"/>
      <c r="X167" s="189"/>
      <c r="Y167" s="688">
        <f t="shared" si="44"/>
        <v>0</v>
      </c>
      <c r="Z167" s="106">
        <v>815</v>
      </c>
      <c r="AA167" s="106">
        <v>1630</v>
      </c>
      <c r="AB167" s="106">
        <v>652</v>
      </c>
      <c r="AC167" s="106">
        <v>3260</v>
      </c>
    </row>
    <row r="168" spans="1:29" ht="12" thickBot="1" x14ac:dyDescent="0.25">
      <c r="E168" s="194"/>
      <c r="F168" s="194"/>
      <c r="G168" s="194"/>
      <c r="H168" s="409"/>
      <c r="J168" s="106"/>
      <c r="K168" s="106"/>
      <c r="L168" s="20"/>
      <c r="V168" s="20"/>
      <c r="W168" s="20"/>
      <c r="X168" s="20"/>
      <c r="Z168" s="106">
        <v>820</v>
      </c>
      <c r="AA168" s="106">
        <v>1640</v>
      </c>
      <c r="AB168" s="106">
        <v>656</v>
      </c>
      <c r="AC168" s="106">
        <v>3280</v>
      </c>
    </row>
    <row r="169" spans="1:29" ht="12" x14ac:dyDescent="0.2">
      <c r="A169" s="415" t="s">
        <v>478</v>
      </c>
      <c r="B169" s="393"/>
      <c r="C169" s="393"/>
      <c r="D169" s="393"/>
      <c r="E169" s="416"/>
      <c r="F169" s="417"/>
      <c r="G169" s="213">
        <f>SUM(G171:G176)</f>
        <v>0</v>
      </c>
      <c r="H169" s="402">
        <f>SUM(H171:H176)</f>
        <v>0</v>
      </c>
      <c r="I169" s="1719" t="s">
        <v>839</v>
      </c>
      <c r="J169" s="1720"/>
      <c r="K169" s="1720"/>
      <c r="L169" s="1720"/>
      <c r="M169" s="1720"/>
      <c r="N169" s="1720"/>
      <c r="O169" s="1720"/>
      <c r="P169" s="1720"/>
      <c r="Q169" s="1720"/>
      <c r="V169" s="20"/>
      <c r="W169" s="20"/>
      <c r="X169" s="20"/>
      <c r="Z169" s="106">
        <v>825</v>
      </c>
      <c r="AA169" s="106">
        <v>1650</v>
      </c>
      <c r="AB169" s="106">
        <v>660</v>
      </c>
      <c r="AC169" s="106">
        <v>3300</v>
      </c>
    </row>
    <row r="170" spans="1:29" ht="22.5" x14ac:dyDescent="0.2">
      <c r="A170" s="418" t="s">
        <v>0</v>
      </c>
      <c r="B170" s="418" t="s">
        <v>175</v>
      </c>
      <c r="C170" s="1740" t="s">
        <v>160</v>
      </c>
      <c r="D170" s="1740"/>
      <c r="E170" s="419" t="s">
        <v>188</v>
      </c>
      <c r="F170" s="420" t="s">
        <v>354</v>
      </c>
      <c r="G170" s="188" t="s">
        <v>337</v>
      </c>
      <c r="H170" s="403" t="s">
        <v>143</v>
      </c>
      <c r="I170" s="394">
        <v>135</v>
      </c>
      <c r="J170" s="393">
        <v>140</v>
      </c>
      <c r="K170" s="394">
        <v>145</v>
      </c>
      <c r="L170" s="394">
        <v>150</v>
      </c>
      <c r="M170" s="393">
        <v>155</v>
      </c>
      <c r="N170" s="394">
        <v>160</v>
      </c>
      <c r="O170" s="394">
        <v>165</v>
      </c>
      <c r="P170" s="393">
        <v>170</v>
      </c>
      <c r="Q170" s="394">
        <v>175</v>
      </c>
      <c r="V170" s="20"/>
      <c r="W170" s="20"/>
      <c r="X170" s="20"/>
      <c r="Z170" s="106">
        <v>830</v>
      </c>
      <c r="AA170" s="106">
        <v>1660</v>
      </c>
      <c r="AB170" s="106">
        <v>664</v>
      </c>
      <c r="AC170" s="106">
        <v>3320</v>
      </c>
    </row>
    <row r="171" spans="1:29" ht="12.75" x14ac:dyDescent="0.2">
      <c r="A171" s="1748" t="s">
        <v>473</v>
      </c>
      <c r="B171" s="202" t="s">
        <v>475</v>
      </c>
      <c r="C171" s="1751" t="s">
        <v>571</v>
      </c>
      <c r="D171" s="1752"/>
      <c r="E171" s="234">
        <f>Прайс!D259</f>
        <v>3030</v>
      </c>
      <c r="F171" s="220">
        <f t="shared" ref="F171:F176" si="53">IF(H171=0,0,IF(ROUND(E171-E171*$F$3,0)=E171,0,ROUND(E171-E171*$F$3,0)))</f>
        <v>0</v>
      </c>
      <c r="G171" s="211">
        <f t="shared" ref="G171:G176" si="54">H171*F171</f>
        <v>0</v>
      </c>
      <c r="H171" s="404">
        <f>SUM(I171:K171)</f>
        <v>0</v>
      </c>
      <c r="I171" s="704"/>
      <c r="J171" s="704"/>
      <c r="K171" s="704"/>
      <c r="L171" s="192"/>
      <c r="M171" s="192"/>
      <c r="N171" s="192"/>
      <c r="O171" s="192"/>
      <c r="P171" s="192"/>
      <c r="Q171" s="192"/>
      <c r="S171" s="20"/>
      <c r="V171" s="20"/>
      <c r="W171" s="20"/>
      <c r="X171" s="20"/>
      <c r="Y171" s="688">
        <f t="shared" si="44"/>
        <v>0</v>
      </c>
      <c r="Z171" s="106">
        <v>835</v>
      </c>
      <c r="AA171" s="106">
        <v>1670</v>
      </c>
      <c r="AB171" s="106">
        <v>668</v>
      </c>
      <c r="AC171" s="106">
        <v>3340</v>
      </c>
    </row>
    <row r="172" spans="1:29" ht="12.75" x14ac:dyDescent="0.2">
      <c r="A172" s="1749"/>
      <c r="B172" s="202" t="s">
        <v>476</v>
      </c>
      <c r="C172" s="1753"/>
      <c r="D172" s="1754"/>
      <c r="E172" s="234">
        <f>Прайс!D260</f>
        <v>3270</v>
      </c>
      <c r="F172" s="220">
        <f t="shared" si="53"/>
        <v>0</v>
      </c>
      <c r="G172" s="211">
        <f t="shared" si="54"/>
        <v>0</v>
      </c>
      <c r="H172" s="404">
        <f>SUM(L172:N172)</f>
        <v>0</v>
      </c>
      <c r="I172" s="192"/>
      <c r="J172" s="192"/>
      <c r="K172" s="192"/>
      <c r="L172" s="704"/>
      <c r="M172" s="704"/>
      <c r="N172" s="704"/>
      <c r="O172" s="192"/>
      <c r="P172" s="192"/>
      <c r="Q172" s="192"/>
      <c r="S172" s="20"/>
      <c r="V172" s="20"/>
      <c r="W172" s="20"/>
      <c r="X172" s="20"/>
      <c r="Y172" s="688">
        <f t="shared" si="44"/>
        <v>0</v>
      </c>
      <c r="Z172" s="106">
        <v>840</v>
      </c>
      <c r="AA172" s="106">
        <v>1680</v>
      </c>
      <c r="AB172" s="106">
        <v>672</v>
      </c>
      <c r="AC172" s="106">
        <v>3360</v>
      </c>
    </row>
    <row r="173" spans="1:29" ht="12.75" x14ac:dyDescent="0.2">
      <c r="A173" s="1750"/>
      <c r="B173" s="202" t="s">
        <v>477</v>
      </c>
      <c r="C173" s="1755"/>
      <c r="D173" s="1756"/>
      <c r="E173" s="234">
        <f>Прайс!D261</f>
        <v>3570</v>
      </c>
      <c r="F173" s="220">
        <f t="shared" si="53"/>
        <v>0</v>
      </c>
      <c r="G173" s="211">
        <f t="shared" si="54"/>
        <v>0</v>
      </c>
      <c r="H173" s="404">
        <f>SUM(O173:Q173)</f>
        <v>0</v>
      </c>
      <c r="I173" s="192"/>
      <c r="J173" s="192"/>
      <c r="K173" s="192"/>
      <c r="L173" s="192"/>
      <c r="M173" s="192"/>
      <c r="N173" s="192"/>
      <c r="O173" s="704"/>
      <c r="P173" s="704"/>
      <c r="Q173" s="704"/>
      <c r="S173" s="20"/>
      <c r="V173" s="20"/>
      <c r="W173" s="20"/>
      <c r="X173" s="20"/>
      <c r="Y173" s="688">
        <f t="shared" si="44"/>
        <v>0</v>
      </c>
      <c r="Z173" s="106">
        <v>845</v>
      </c>
      <c r="AA173" s="106">
        <v>1690</v>
      </c>
      <c r="AB173" s="106">
        <v>676</v>
      </c>
      <c r="AC173" s="106">
        <v>3380</v>
      </c>
    </row>
    <row r="174" spans="1:29" hidden="1" x14ac:dyDescent="0.2">
      <c r="A174" s="1748" t="s">
        <v>474</v>
      </c>
      <c r="B174" s="202" t="s">
        <v>475</v>
      </c>
      <c r="C174" s="1751" t="s">
        <v>180</v>
      </c>
      <c r="D174" s="1752"/>
      <c r="E174" s="234">
        <f>Прайс!D262</f>
        <v>3276</v>
      </c>
      <c r="F174" s="220">
        <f t="shared" si="53"/>
        <v>0</v>
      </c>
      <c r="G174" s="211">
        <f t="shared" si="54"/>
        <v>0</v>
      </c>
      <c r="H174" s="404">
        <f>SUM(I174:K174)</f>
        <v>0</v>
      </c>
      <c r="I174" s="215"/>
      <c r="J174" s="215"/>
      <c r="K174" s="215"/>
      <c r="L174" s="192"/>
      <c r="M174" s="192"/>
      <c r="N174" s="192"/>
      <c r="O174" s="192"/>
      <c r="P174" s="192"/>
      <c r="Q174" s="192"/>
      <c r="R174" s="20"/>
      <c r="S174" s="20"/>
      <c r="Y174" s="688">
        <f>E176*H176</f>
        <v>0</v>
      </c>
      <c r="Z174" s="106">
        <v>850</v>
      </c>
      <c r="AA174" s="106">
        <v>1700</v>
      </c>
      <c r="AB174" s="106">
        <v>680</v>
      </c>
      <c r="AC174" s="106">
        <v>3400</v>
      </c>
    </row>
    <row r="175" spans="1:29" hidden="1" x14ac:dyDescent="0.2">
      <c r="A175" s="1749"/>
      <c r="B175" s="202" t="s">
        <v>476</v>
      </c>
      <c r="C175" s="1753"/>
      <c r="D175" s="1754"/>
      <c r="E175" s="234">
        <f>Прайс!D263</f>
        <v>3517.5</v>
      </c>
      <c r="F175" s="220">
        <f t="shared" si="53"/>
        <v>0</v>
      </c>
      <c r="G175" s="211">
        <f t="shared" si="54"/>
        <v>0</v>
      </c>
      <c r="H175" s="404">
        <f>SUM(L175:N175)</f>
        <v>0</v>
      </c>
      <c r="I175" s="192"/>
      <c r="J175" s="192"/>
      <c r="K175" s="192"/>
      <c r="L175" s="215"/>
      <c r="M175" s="215"/>
      <c r="N175" s="215"/>
      <c r="O175" s="192"/>
      <c r="P175" s="192"/>
      <c r="Q175" s="192"/>
      <c r="R175" s="20"/>
      <c r="S175" s="20"/>
      <c r="Z175" s="106">
        <v>855</v>
      </c>
      <c r="AA175" s="106">
        <v>1710</v>
      </c>
      <c r="AB175" s="106">
        <v>684</v>
      </c>
      <c r="AC175" s="106">
        <v>3420</v>
      </c>
    </row>
    <row r="176" spans="1:29" ht="12" hidden="1" thickBot="1" x14ac:dyDescent="0.25">
      <c r="A176" s="1750"/>
      <c r="B176" s="202" t="s">
        <v>477</v>
      </c>
      <c r="C176" s="1755"/>
      <c r="D176" s="1756"/>
      <c r="E176" s="234">
        <f>Прайс!D264</f>
        <v>3780</v>
      </c>
      <c r="F176" s="220">
        <f t="shared" si="53"/>
        <v>0</v>
      </c>
      <c r="G176" s="212">
        <f t="shared" si="54"/>
        <v>0</v>
      </c>
      <c r="H176" s="405">
        <f>SUM(O176:Q176)</f>
        <v>0</v>
      </c>
      <c r="I176" s="192"/>
      <c r="J176" s="192"/>
      <c r="K176" s="192"/>
      <c r="L176" s="192"/>
      <c r="M176" s="192"/>
      <c r="N176" s="192"/>
      <c r="O176" s="215"/>
      <c r="P176" s="215"/>
      <c r="Q176" s="215"/>
      <c r="R176" s="20"/>
      <c r="S176" s="20"/>
      <c r="Z176" s="106">
        <v>860</v>
      </c>
      <c r="AA176" s="106">
        <v>1720</v>
      </c>
      <c r="AB176" s="106">
        <v>688</v>
      </c>
      <c r="AC176" s="106">
        <v>3440</v>
      </c>
    </row>
    <row r="177" spans="1:29" ht="12" thickBot="1" x14ac:dyDescent="0.25">
      <c r="A177" s="193"/>
      <c r="B177" s="19"/>
      <c r="C177" s="19"/>
      <c r="D177" s="19"/>
      <c r="E177" s="194"/>
      <c r="F177" s="194"/>
      <c r="G177" s="194"/>
      <c r="H177" s="406"/>
      <c r="I177" s="20"/>
      <c r="J177" s="20"/>
      <c r="K177" s="20"/>
      <c r="L177" s="20"/>
      <c r="M177" s="20"/>
      <c r="N177" s="20"/>
      <c r="O177" s="108"/>
      <c r="P177" s="20"/>
      <c r="Z177" s="106">
        <v>865</v>
      </c>
      <c r="AA177" s="106">
        <v>1730</v>
      </c>
      <c r="AB177" s="106">
        <v>692</v>
      </c>
      <c r="AC177" s="106">
        <v>3460</v>
      </c>
    </row>
    <row r="178" spans="1:29" ht="12.75" hidden="1" thickBot="1" x14ac:dyDescent="0.25">
      <c r="A178" s="431" t="s">
        <v>685</v>
      </c>
      <c r="B178" s="393"/>
      <c r="C178" s="393"/>
      <c r="D178" s="393"/>
      <c r="E178" s="422"/>
      <c r="F178" s="423"/>
      <c r="G178" s="213">
        <f>G180</f>
        <v>0</v>
      </c>
      <c r="H178" s="402">
        <f>H180</f>
        <v>0</v>
      </c>
      <c r="I178" s="641"/>
      <c r="J178" s="641"/>
      <c r="M178" s="208"/>
      <c r="N178" s="208"/>
      <c r="O178" s="208"/>
      <c r="P178" s="189"/>
      <c r="Q178" s="189"/>
      <c r="R178" s="189"/>
      <c r="U178" s="196"/>
      <c r="Z178" s="106">
        <v>870</v>
      </c>
      <c r="AA178" s="106">
        <v>1740</v>
      </c>
      <c r="AB178" s="106">
        <v>696</v>
      </c>
      <c r="AC178" s="106">
        <v>3480</v>
      </c>
    </row>
    <row r="179" spans="1:29" ht="23.25" hidden="1" thickBot="1" x14ac:dyDescent="0.25">
      <c r="A179" s="418" t="s">
        <v>0</v>
      </c>
      <c r="B179" s="418" t="s">
        <v>167</v>
      </c>
      <c r="C179" s="418" t="s">
        <v>159</v>
      </c>
      <c r="D179" s="418" t="s">
        <v>160</v>
      </c>
      <c r="E179" s="419" t="s">
        <v>188</v>
      </c>
      <c r="F179" s="420" t="s">
        <v>354</v>
      </c>
      <c r="G179" s="188" t="s">
        <v>337</v>
      </c>
      <c r="H179" s="403" t="s">
        <v>143</v>
      </c>
      <c r="I179" s="1746" t="s">
        <v>565</v>
      </c>
      <c r="J179" s="1711"/>
      <c r="M179" s="209"/>
      <c r="N179" s="209"/>
      <c r="O179" s="209"/>
      <c r="R179" s="189"/>
      <c r="Z179" s="106">
        <v>875</v>
      </c>
      <c r="AA179" s="106">
        <v>1750</v>
      </c>
      <c r="AB179" s="106">
        <v>700</v>
      </c>
      <c r="AC179" s="106">
        <v>3500</v>
      </c>
    </row>
    <row r="180" spans="1:29" ht="12" hidden="1" thickBot="1" x14ac:dyDescent="0.25">
      <c r="A180" s="198" t="s">
        <v>687</v>
      </c>
      <c r="B180" s="197" t="s">
        <v>686</v>
      </c>
      <c r="C180" s="197" t="s">
        <v>355</v>
      </c>
      <c r="D180" s="197" t="s">
        <v>161</v>
      </c>
      <c r="E180" s="234">
        <f>Прайс!D265</f>
        <v>1190</v>
      </c>
      <c r="F180" s="220">
        <f>IF(H180=0,0,IF(ROUND(E180-E180*$F$3,0)=E180,0,ROUND(E180-E180*$F$3,0)))</f>
        <v>0</v>
      </c>
      <c r="G180" s="212">
        <f>H180*F180</f>
        <v>0</v>
      </c>
      <c r="H180" s="405">
        <f>I180</f>
        <v>0</v>
      </c>
      <c r="I180" s="1747"/>
      <c r="J180" s="1713"/>
      <c r="R180" s="20"/>
      <c r="W180" s="189"/>
      <c r="X180" s="189"/>
      <c r="Y180" s="688">
        <f t="shared" ref="Y180" si="55">H180*E180</f>
        <v>0</v>
      </c>
      <c r="Z180" s="106">
        <v>880</v>
      </c>
      <c r="AA180" s="106">
        <v>1760</v>
      </c>
      <c r="AB180" s="106">
        <v>704</v>
      </c>
      <c r="AC180" s="106">
        <v>3520</v>
      </c>
    </row>
    <row r="181" spans="1:29" ht="12" hidden="1" thickBot="1" x14ac:dyDescent="0.25">
      <c r="E181" s="194"/>
      <c r="F181" s="194"/>
      <c r="G181" s="194"/>
      <c r="H181" s="409"/>
      <c r="J181" s="106"/>
      <c r="K181" s="106"/>
      <c r="L181" s="20"/>
      <c r="W181" s="20"/>
      <c r="X181" s="20"/>
      <c r="Z181" s="106">
        <v>885</v>
      </c>
      <c r="AA181" s="106">
        <v>1770</v>
      </c>
      <c r="AB181" s="106">
        <v>708</v>
      </c>
      <c r="AC181" s="106">
        <v>3540</v>
      </c>
    </row>
    <row r="182" spans="1:29" ht="12" x14ac:dyDescent="0.2">
      <c r="A182" s="415" t="s">
        <v>536</v>
      </c>
      <c r="B182" s="393"/>
      <c r="C182" s="393"/>
      <c r="D182" s="393"/>
      <c r="E182" s="416"/>
      <c r="F182" s="417"/>
      <c r="G182" s="213">
        <f>SUM(G184:G212)</f>
        <v>0</v>
      </c>
      <c r="H182" s="402">
        <f>SUM(H184:H187)</f>
        <v>0</v>
      </c>
      <c r="I182" s="1719" t="s">
        <v>356</v>
      </c>
      <c r="J182" s="1720"/>
      <c r="K182" s="1720"/>
      <c r="L182" s="1720"/>
      <c r="M182" s="1720"/>
      <c r="N182" s="1720"/>
      <c r="O182" s="1720"/>
      <c r="P182" s="1720"/>
      <c r="W182" s="20"/>
      <c r="X182" s="20"/>
      <c r="Z182" s="106">
        <v>890</v>
      </c>
      <c r="AA182" s="106">
        <v>1780</v>
      </c>
      <c r="AB182" s="106">
        <v>712</v>
      </c>
      <c r="AC182" s="106">
        <v>3560</v>
      </c>
    </row>
    <row r="183" spans="1:29" ht="22.5" x14ac:dyDescent="0.2">
      <c r="A183" s="418" t="s">
        <v>0</v>
      </c>
      <c r="B183" s="418" t="s">
        <v>175</v>
      </c>
      <c r="C183" s="1740" t="s">
        <v>160</v>
      </c>
      <c r="D183" s="1740"/>
      <c r="E183" s="419" t="s">
        <v>188</v>
      </c>
      <c r="F183" s="420" t="s">
        <v>354</v>
      </c>
      <c r="G183" s="411" t="s">
        <v>337</v>
      </c>
      <c r="H183" s="412" t="s">
        <v>143</v>
      </c>
      <c r="I183" s="394">
        <v>100</v>
      </c>
      <c r="J183" s="393">
        <v>105</v>
      </c>
      <c r="K183" s="394">
        <v>110</v>
      </c>
      <c r="L183" s="393">
        <v>115</v>
      </c>
      <c r="M183" s="394">
        <v>120</v>
      </c>
      <c r="N183" s="393">
        <v>125</v>
      </c>
      <c r="O183" s="394">
        <v>130</v>
      </c>
      <c r="P183" s="393">
        <v>135</v>
      </c>
      <c r="W183" s="20"/>
      <c r="X183" s="20"/>
      <c r="Z183" s="106">
        <v>895</v>
      </c>
      <c r="AA183" s="106">
        <v>1790</v>
      </c>
      <c r="AB183" s="106">
        <v>716</v>
      </c>
      <c r="AC183" s="106">
        <v>3580</v>
      </c>
    </row>
    <row r="184" spans="1:29" hidden="1" x14ac:dyDescent="0.2">
      <c r="A184" s="1734" t="s">
        <v>502</v>
      </c>
      <c r="B184" s="197" t="s">
        <v>503</v>
      </c>
      <c r="C184" s="1716" t="s">
        <v>176</v>
      </c>
      <c r="D184" s="1716"/>
      <c r="E184" s="234">
        <f>Прайс!D266</f>
        <v>1388</v>
      </c>
      <c r="F184" s="220">
        <f>IF(H184=0,0,IF(ROUND(E184-E184*$F$3,0)=E184,0,ROUND(E184-E184*$F$3,0)))</f>
        <v>0</v>
      </c>
      <c r="G184" s="413">
        <f>H184*F184</f>
        <v>0</v>
      </c>
      <c r="H184" s="414">
        <f>SUM(I184:P184)</f>
        <v>0</v>
      </c>
      <c r="I184" s="214"/>
      <c r="J184" s="214"/>
      <c r="K184" s="214"/>
      <c r="L184" s="214"/>
      <c r="M184" s="214"/>
      <c r="N184" s="190"/>
      <c r="O184" s="190"/>
      <c r="P184" s="190"/>
      <c r="W184" s="20"/>
      <c r="X184" s="20"/>
      <c r="Y184" s="688">
        <f t="shared" ref="Y184" si="56">E186*H186</f>
        <v>0</v>
      </c>
      <c r="Z184" s="106">
        <v>900</v>
      </c>
      <c r="AA184" s="106">
        <v>1800</v>
      </c>
      <c r="AB184" s="106">
        <v>720</v>
      </c>
      <c r="AC184" s="106">
        <v>3600</v>
      </c>
    </row>
    <row r="185" spans="1:29" hidden="1" x14ac:dyDescent="0.2">
      <c r="A185" s="1735"/>
      <c r="B185" s="197" t="s">
        <v>504</v>
      </c>
      <c r="C185" s="1716"/>
      <c r="D185" s="1716"/>
      <c r="E185" s="234">
        <f>Прайс!D267</f>
        <v>1460</v>
      </c>
      <c r="F185" s="220">
        <f>IF(H185=0,0,IF(ROUND(E185-E185*$F$3,0)=E185,0,ROUND(E185-E185*$F$3,0)))</f>
        <v>0</v>
      </c>
      <c r="G185" s="211">
        <f>H185*F185</f>
        <v>0</v>
      </c>
      <c r="H185" s="404">
        <f>SUM(I185:P185)</f>
        <v>0</v>
      </c>
      <c r="I185" s="192"/>
      <c r="J185" s="190"/>
      <c r="K185" s="190"/>
      <c r="L185" s="190"/>
      <c r="M185" s="190"/>
      <c r="N185" s="214"/>
      <c r="O185" s="214"/>
      <c r="P185" s="214"/>
      <c r="Y185" s="688">
        <f>E187*H187</f>
        <v>0</v>
      </c>
      <c r="Z185" s="106">
        <v>905</v>
      </c>
      <c r="AA185" s="106">
        <v>1810</v>
      </c>
      <c r="AB185" s="106">
        <v>724</v>
      </c>
      <c r="AC185" s="106">
        <v>3620</v>
      </c>
    </row>
    <row r="186" spans="1:29" ht="12.75" x14ac:dyDescent="0.2">
      <c r="A186" s="1734" t="s">
        <v>526</v>
      </c>
      <c r="B186" s="197" t="s">
        <v>503</v>
      </c>
      <c r="C186" s="1716" t="s">
        <v>525</v>
      </c>
      <c r="D186" s="1716"/>
      <c r="E186" s="234">
        <f>Прайс!D268</f>
        <v>1860</v>
      </c>
      <c r="F186" s="220">
        <f>IF(H186=0,0,IF(ROUND(E186-E186*$F$3,0)=E186,0,ROUND(E186-E186*$F$3,0)))</f>
        <v>0</v>
      </c>
      <c r="G186" s="211">
        <f>H186*F186</f>
        <v>0</v>
      </c>
      <c r="H186" s="404">
        <f>SUM(I186:P186)</f>
        <v>0</v>
      </c>
      <c r="I186" s="704"/>
      <c r="J186" s="704"/>
      <c r="K186" s="704"/>
      <c r="L186" s="704"/>
      <c r="M186" s="704"/>
      <c r="N186" s="190"/>
      <c r="O186" s="190"/>
      <c r="P186" s="190"/>
      <c r="Y186" s="688">
        <f t="shared" ref="Y186:Y187" si="57">H186*E186</f>
        <v>0</v>
      </c>
      <c r="Z186" s="106">
        <v>910</v>
      </c>
      <c r="AA186" s="106">
        <v>1820</v>
      </c>
      <c r="AB186" s="106">
        <v>728</v>
      </c>
      <c r="AC186" s="106">
        <v>3640</v>
      </c>
    </row>
    <row r="187" spans="1:29" ht="13.5" thickBot="1" x14ac:dyDescent="0.25">
      <c r="A187" s="1735"/>
      <c r="B187" s="197" t="s">
        <v>504</v>
      </c>
      <c r="C187" s="1716"/>
      <c r="D187" s="1716"/>
      <c r="E187" s="234">
        <f>Прайс!D269</f>
        <v>1950</v>
      </c>
      <c r="F187" s="220">
        <f>IF(H187=0,0,IF(ROUND(E187-E187*$F$3,0)=E187,0,ROUND(E187-E187*$F$3,0)))</f>
        <v>0</v>
      </c>
      <c r="G187" s="212">
        <f>H187*F187</f>
        <v>0</v>
      </c>
      <c r="H187" s="405">
        <f>SUM(I187:P187)</f>
        <v>0</v>
      </c>
      <c r="I187" s="192"/>
      <c r="J187" s="190"/>
      <c r="K187" s="190"/>
      <c r="L187" s="190"/>
      <c r="M187" s="190"/>
      <c r="N187" s="704"/>
      <c r="O187" s="704"/>
      <c r="P187" s="704"/>
      <c r="V187" s="189"/>
      <c r="W187" s="189"/>
      <c r="X187" s="189"/>
      <c r="Y187" s="688">
        <f t="shared" si="57"/>
        <v>0</v>
      </c>
      <c r="Z187" s="106">
        <v>915</v>
      </c>
      <c r="AA187" s="106">
        <v>1830</v>
      </c>
      <c r="AB187" s="106">
        <v>732</v>
      </c>
      <c r="AC187" s="106">
        <v>3660</v>
      </c>
    </row>
    <row r="188" spans="1:29" hidden="1" x14ac:dyDescent="0.2">
      <c r="A188" s="114"/>
      <c r="B188" s="19"/>
      <c r="C188" s="19"/>
      <c r="D188" s="19"/>
      <c r="E188" s="194"/>
      <c r="F188" s="194"/>
      <c r="G188" s="194"/>
      <c r="H188" s="406"/>
      <c r="J188" s="20"/>
      <c r="K188" s="20"/>
      <c r="L188" s="20"/>
      <c r="M188" s="20"/>
      <c r="N188" s="20"/>
      <c r="O188" s="108"/>
      <c r="P188" s="201"/>
      <c r="Q188" s="201"/>
      <c r="R188" s="201"/>
      <c r="S188" s="20"/>
      <c r="T188" s="196"/>
      <c r="V188" s="203"/>
      <c r="X188" s="189"/>
      <c r="Z188" s="106">
        <v>920</v>
      </c>
      <c r="AA188" s="106">
        <v>1840</v>
      </c>
      <c r="AB188" s="106">
        <v>736</v>
      </c>
      <c r="AC188" s="106">
        <v>3680</v>
      </c>
    </row>
    <row r="189" spans="1:29" ht="12" hidden="1" x14ac:dyDescent="0.2">
      <c r="A189" s="431" t="s">
        <v>181</v>
      </c>
      <c r="B189" s="426"/>
      <c r="C189" s="426"/>
      <c r="D189" s="426"/>
      <c r="E189" s="416"/>
      <c r="F189" s="417"/>
      <c r="G189" s="213">
        <f>SUM(G191:G197)</f>
        <v>0</v>
      </c>
      <c r="H189" s="402">
        <f>SUM(H191:H197)</f>
        <v>0</v>
      </c>
      <c r="I189" s="1720" t="s">
        <v>182</v>
      </c>
      <c r="J189" s="1720"/>
      <c r="K189" s="1720"/>
      <c r="L189" s="114"/>
      <c r="M189" s="108"/>
      <c r="P189" s="20"/>
      <c r="Q189" s="20"/>
      <c r="R189" s="20"/>
      <c r="S189" s="20"/>
      <c r="T189" s="20"/>
      <c r="V189" s="203"/>
      <c r="X189" s="189"/>
      <c r="Y189" s="688">
        <f t="shared" ref="Y189" si="58">E191*H191</f>
        <v>0</v>
      </c>
      <c r="Z189" s="106">
        <v>925</v>
      </c>
      <c r="AA189" s="106">
        <v>1850</v>
      </c>
      <c r="AB189" s="106">
        <v>740</v>
      </c>
      <c r="AC189" s="106">
        <v>3700</v>
      </c>
    </row>
    <row r="190" spans="1:29" ht="22.5" x14ac:dyDescent="0.2">
      <c r="A190" s="418" t="s">
        <v>0</v>
      </c>
      <c r="B190" s="1740" t="s">
        <v>183</v>
      </c>
      <c r="C190" s="1740"/>
      <c r="D190" s="1740"/>
      <c r="E190" s="419" t="s">
        <v>188</v>
      </c>
      <c r="F190" s="420" t="s">
        <v>354</v>
      </c>
      <c r="G190" s="188" t="s">
        <v>337</v>
      </c>
      <c r="H190" s="403" t="s">
        <v>184</v>
      </c>
      <c r="I190" s="394" t="s">
        <v>185</v>
      </c>
      <c r="J190" s="393" t="s">
        <v>186</v>
      </c>
      <c r="K190" s="393" t="s">
        <v>479</v>
      </c>
      <c r="L190" s="20"/>
      <c r="M190" s="20"/>
      <c r="N190" s="20"/>
      <c r="O190" s="20"/>
      <c r="P190" s="201"/>
      <c r="Q190" s="201"/>
      <c r="R190" s="201"/>
      <c r="S190" s="20"/>
      <c r="T190" s="196"/>
      <c r="V190" s="203"/>
      <c r="X190" s="189"/>
      <c r="Z190" s="106">
        <v>930</v>
      </c>
      <c r="AA190" s="106">
        <v>1860</v>
      </c>
      <c r="AB190" s="106">
        <v>744</v>
      </c>
      <c r="AC190" s="106">
        <v>3720</v>
      </c>
    </row>
    <row r="191" spans="1:29" hidden="1" x14ac:dyDescent="0.2">
      <c r="A191" s="296" t="s">
        <v>529</v>
      </c>
      <c r="B191" s="1736" t="s">
        <v>553</v>
      </c>
      <c r="C191" s="1736"/>
      <c r="D191" s="1736"/>
      <c r="E191" s="234">
        <f>Прайс!D270</f>
        <v>660</v>
      </c>
      <c r="F191" s="220">
        <f t="shared" ref="F191:F193" si="59">IF(H191=0,0,IF(ROUND(E191-E191*$F$3,0)=E191,0,ROUND(E191-E191*$F$3,0)))</f>
        <v>0</v>
      </c>
      <c r="G191" s="211">
        <f t="shared" ref="G191:G197" si="60">H191*F191</f>
        <v>0</v>
      </c>
      <c r="H191" s="404">
        <f>SUM(I191:J191)</f>
        <v>0</v>
      </c>
      <c r="I191" s="214"/>
      <c r="J191" s="218"/>
      <c r="K191" s="192"/>
      <c r="L191" s="20"/>
      <c r="M191" s="20"/>
      <c r="N191" s="196"/>
      <c r="O191" s="196"/>
      <c r="P191" s="20"/>
      <c r="Q191" s="20"/>
      <c r="R191" s="20"/>
      <c r="T191" s="20"/>
      <c r="V191" s="20"/>
      <c r="X191" s="20"/>
      <c r="Y191" s="688">
        <f>E193*H193</f>
        <v>0</v>
      </c>
      <c r="Z191" s="106">
        <v>935</v>
      </c>
      <c r="AA191" s="106">
        <v>1870</v>
      </c>
      <c r="AB191" s="106">
        <v>748</v>
      </c>
      <c r="AC191" s="106">
        <v>3740</v>
      </c>
    </row>
    <row r="192" spans="1:29" x14ac:dyDescent="0.2">
      <c r="A192" s="198" t="s">
        <v>482</v>
      </c>
      <c r="B192" s="1736" t="s">
        <v>853</v>
      </c>
      <c r="C192" s="1736"/>
      <c r="D192" s="1736"/>
      <c r="E192" s="234">
        <f>Прайс!D271</f>
        <v>800</v>
      </c>
      <c r="F192" s="220">
        <f t="shared" si="59"/>
        <v>0</v>
      </c>
      <c r="G192" s="211">
        <f t="shared" si="60"/>
        <v>0</v>
      </c>
      <c r="H192" s="404">
        <f>SUM(I192:J192)</f>
        <v>0</v>
      </c>
      <c r="I192" s="215"/>
      <c r="J192" s="218"/>
      <c r="K192" s="192"/>
      <c r="L192" s="20"/>
      <c r="M192" s="20"/>
      <c r="N192" s="196"/>
      <c r="O192" s="196"/>
      <c r="P192" s="20"/>
      <c r="Q192" s="20"/>
      <c r="R192" s="20"/>
      <c r="T192" s="20"/>
      <c r="V192" s="203"/>
      <c r="X192" s="189"/>
      <c r="Y192" s="688">
        <f>H192*E192</f>
        <v>0</v>
      </c>
      <c r="Z192" s="106">
        <v>940</v>
      </c>
      <c r="AA192" s="106">
        <v>1880</v>
      </c>
      <c r="AB192" s="106">
        <v>752</v>
      </c>
      <c r="AC192" s="106">
        <v>3760</v>
      </c>
    </row>
    <row r="193" spans="1:29" x14ac:dyDescent="0.2">
      <c r="A193" s="198" t="s">
        <v>717</v>
      </c>
      <c r="B193" s="1736" t="s">
        <v>853</v>
      </c>
      <c r="C193" s="1736"/>
      <c r="D193" s="1736"/>
      <c r="E193" s="234">
        <f>Прайс!D272</f>
        <v>800</v>
      </c>
      <c r="F193" s="220">
        <f t="shared" si="59"/>
        <v>0</v>
      </c>
      <c r="G193" s="211">
        <f t="shared" si="60"/>
        <v>0</v>
      </c>
      <c r="H193" s="404">
        <f>SUM(I193:J193)</f>
        <v>0</v>
      </c>
      <c r="I193" s="215"/>
      <c r="J193" s="218"/>
      <c r="K193" s="192"/>
      <c r="L193" s="20"/>
      <c r="M193" s="20"/>
      <c r="N193" s="196"/>
      <c r="O193" s="196"/>
      <c r="P193" s="20"/>
      <c r="Q193" s="20"/>
      <c r="R193" s="20"/>
      <c r="T193" s="20"/>
      <c r="V193" s="203"/>
      <c r="X193" s="189"/>
      <c r="Y193" s="688">
        <f>H193*E193</f>
        <v>0</v>
      </c>
      <c r="Z193" s="106">
        <v>945</v>
      </c>
      <c r="AA193" s="106">
        <v>1890</v>
      </c>
      <c r="AB193" s="106">
        <v>756</v>
      </c>
      <c r="AC193" s="106">
        <v>3780</v>
      </c>
    </row>
    <row r="194" spans="1:29" x14ac:dyDescent="0.2">
      <c r="A194" s="198" t="s">
        <v>480</v>
      </c>
      <c r="B194" s="1736" t="s">
        <v>554</v>
      </c>
      <c r="C194" s="1736"/>
      <c r="D194" s="1736"/>
      <c r="E194" s="234">
        <f>Прайс!D273</f>
        <v>680</v>
      </c>
      <c r="F194" s="220">
        <f>IF(H194=0,0,IF(ROUND(E194-E194*$F$3,0)=E194,0,ROUND(E194-E194*$F$3,0)))</f>
        <v>0</v>
      </c>
      <c r="G194" s="211">
        <f t="shared" si="60"/>
        <v>0</v>
      </c>
      <c r="H194" s="404">
        <f>SUM(I194:J194)</f>
        <v>0</v>
      </c>
      <c r="I194" s="215"/>
      <c r="J194" s="218"/>
      <c r="K194" s="192"/>
      <c r="L194" s="20"/>
      <c r="M194" s="20"/>
      <c r="N194" s="20"/>
      <c r="O194" s="20"/>
      <c r="V194" s="203"/>
      <c r="X194" s="189"/>
      <c r="Y194" s="688">
        <f>H194*E194</f>
        <v>0</v>
      </c>
      <c r="Z194" s="106">
        <v>950</v>
      </c>
      <c r="AA194" s="106">
        <v>1900</v>
      </c>
      <c r="AB194" s="106">
        <v>760</v>
      </c>
      <c r="AC194" s="106">
        <v>3800</v>
      </c>
    </row>
    <row r="195" spans="1:29" x14ac:dyDescent="0.2">
      <c r="A195" s="296" t="s">
        <v>481</v>
      </c>
      <c r="B195" s="1736" t="s">
        <v>555</v>
      </c>
      <c r="C195" s="1736"/>
      <c r="D195" s="1736"/>
      <c r="E195" s="234">
        <f>Прайс!D274</f>
        <v>600</v>
      </c>
      <c r="F195" s="220">
        <f>IF(H195=0,0,IF(ROUND(E195-E195*$F$3,0)=E195,0,ROUND(E195-E195*$F$3,0)))</f>
        <v>0</v>
      </c>
      <c r="G195" s="211">
        <f t="shared" si="60"/>
        <v>0</v>
      </c>
      <c r="H195" s="404">
        <f>SUM(I195:K195)</f>
        <v>0</v>
      </c>
      <c r="I195" s="214"/>
      <c r="J195" s="218"/>
      <c r="K195" s="218"/>
      <c r="L195" s="20"/>
      <c r="M195" s="20"/>
      <c r="N195" s="196"/>
      <c r="O195" s="196"/>
      <c r="P195" s="20"/>
      <c r="Q195" s="20"/>
      <c r="R195" s="20"/>
      <c r="T195" s="20"/>
      <c r="Y195" s="688">
        <f>H195*E195</f>
        <v>0</v>
      </c>
      <c r="Z195" s="106">
        <v>955</v>
      </c>
      <c r="AA195" s="106">
        <v>1910</v>
      </c>
      <c r="AB195" s="106">
        <v>764</v>
      </c>
      <c r="AC195" s="106">
        <v>3820</v>
      </c>
    </row>
    <row r="196" spans="1:29" hidden="1" x14ac:dyDescent="0.2">
      <c r="A196" s="198" t="s">
        <v>483</v>
      </c>
      <c r="B196" s="1736" t="s">
        <v>556</v>
      </c>
      <c r="C196" s="1736"/>
      <c r="D196" s="1736"/>
      <c r="E196" s="439">
        <f>Прайс!D275</f>
        <v>320</v>
      </c>
      <c r="F196" s="220">
        <f t="shared" ref="F196:F210" si="61">IF(H196=0,0,IF(ROUND(E196-E196*$F$3,0)=E196,0,ROUND(E196-E196*$F$3,0)))</f>
        <v>0</v>
      </c>
      <c r="G196" s="211">
        <f t="shared" si="60"/>
        <v>0</v>
      </c>
      <c r="H196" s="404">
        <f>SUM(K196)</f>
        <v>0</v>
      </c>
      <c r="I196" s="192"/>
      <c r="J196" s="192"/>
      <c r="K196" s="218"/>
      <c r="L196" s="20"/>
      <c r="M196" s="20"/>
      <c r="N196" s="196"/>
      <c r="O196" s="196"/>
      <c r="P196" s="20"/>
      <c r="Q196" s="20"/>
      <c r="R196" s="20"/>
      <c r="T196" s="20"/>
      <c r="Z196" s="106">
        <v>960</v>
      </c>
      <c r="AA196" s="106">
        <v>1920</v>
      </c>
      <c r="AB196" s="106">
        <v>768</v>
      </c>
      <c r="AC196" s="106">
        <v>3840</v>
      </c>
    </row>
    <row r="197" spans="1:29" ht="12" hidden="1" thickBot="1" x14ac:dyDescent="0.25">
      <c r="A197" s="198" t="s">
        <v>530</v>
      </c>
      <c r="B197" s="1736" t="s">
        <v>557</v>
      </c>
      <c r="C197" s="1736"/>
      <c r="D197" s="1736"/>
      <c r="E197" s="439">
        <f>Прайс!D276</f>
        <v>780</v>
      </c>
      <c r="F197" s="220">
        <f t="shared" si="61"/>
        <v>0</v>
      </c>
      <c r="G197" s="212">
        <f t="shared" si="60"/>
        <v>0</v>
      </c>
      <c r="H197" s="405">
        <f>SUM(K197)</f>
        <v>0</v>
      </c>
      <c r="I197" s="192"/>
      <c r="J197" s="192"/>
      <c r="K197" s="218"/>
      <c r="L197" s="20"/>
      <c r="M197" s="20"/>
      <c r="N197" s="196"/>
      <c r="O197" s="196"/>
      <c r="P197" s="20"/>
      <c r="Q197" s="20"/>
      <c r="R197" s="20"/>
      <c r="T197" s="20"/>
      <c r="V197" s="189"/>
      <c r="W197" s="189"/>
      <c r="X197" s="189"/>
      <c r="Z197" s="106">
        <v>965</v>
      </c>
      <c r="AA197" s="106">
        <v>1930</v>
      </c>
      <c r="AB197" s="106">
        <v>772</v>
      </c>
      <c r="AC197" s="106">
        <v>3860</v>
      </c>
    </row>
    <row r="198" spans="1:29" hidden="1" x14ac:dyDescent="0.2">
      <c r="A198" s="114"/>
      <c r="B198" s="19"/>
      <c r="C198" s="19"/>
      <c r="D198" s="19"/>
      <c r="E198" s="194"/>
      <c r="F198" s="220">
        <f t="shared" si="61"/>
        <v>0</v>
      </c>
      <c r="G198" s="194"/>
      <c r="H198" s="406"/>
      <c r="J198" s="20"/>
      <c r="K198" s="20"/>
      <c r="L198" s="20"/>
      <c r="M198" s="20"/>
      <c r="N198" s="20"/>
      <c r="O198" s="108"/>
      <c r="P198" s="201"/>
      <c r="Q198" s="201"/>
      <c r="R198" s="201"/>
      <c r="S198" s="20"/>
      <c r="T198" s="196"/>
      <c r="V198" s="203"/>
      <c r="X198" s="189"/>
      <c r="Z198" s="106">
        <v>970</v>
      </c>
      <c r="AA198" s="106">
        <v>1940</v>
      </c>
      <c r="AB198" s="106">
        <v>776</v>
      </c>
      <c r="AC198" s="106">
        <v>3880</v>
      </c>
    </row>
    <row r="199" spans="1:29" ht="12" hidden="1" x14ac:dyDescent="0.2">
      <c r="A199" s="185" t="s">
        <v>486</v>
      </c>
      <c r="B199" s="199"/>
      <c r="C199" s="199"/>
      <c r="D199" s="199"/>
      <c r="E199" s="186"/>
      <c r="F199" s="220">
        <f t="shared" si="61"/>
        <v>0</v>
      </c>
      <c r="G199" s="213">
        <f>SUM(G201:G212)</f>
        <v>0</v>
      </c>
      <c r="H199" s="402">
        <f>SUM(H201:H212)</f>
        <v>0</v>
      </c>
      <c r="I199" s="1741" t="s">
        <v>182</v>
      </c>
      <c r="J199" s="1742"/>
      <c r="K199" s="1742"/>
      <c r="L199" s="114"/>
      <c r="M199" s="108"/>
      <c r="P199" s="20"/>
      <c r="Q199" s="20"/>
      <c r="R199" s="20"/>
      <c r="S199" s="20"/>
      <c r="T199" s="20"/>
      <c r="V199" s="203"/>
      <c r="X199" s="189"/>
      <c r="Z199" s="106">
        <v>975</v>
      </c>
      <c r="AA199" s="106">
        <v>1950</v>
      </c>
      <c r="AB199" s="106">
        <v>780</v>
      </c>
      <c r="AC199" s="106">
        <v>3900</v>
      </c>
    </row>
    <row r="200" spans="1:29" ht="22.5" hidden="1" x14ac:dyDescent="0.2">
      <c r="A200" s="295" t="s">
        <v>0</v>
      </c>
      <c r="B200" s="1743" t="s">
        <v>183</v>
      </c>
      <c r="C200" s="1744"/>
      <c r="D200" s="1745"/>
      <c r="E200" s="187" t="s">
        <v>188</v>
      </c>
      <c r="F200" s="220" t="e">
        <f t="shared" si="61"/>
        <v>#VALUE!</v>
      </c>
      <c r="G200" s="188" t="s">
        <v>337</v>
      </c>
      <c r="H200" s="403" t="s">
        <v>184</v>
      </c>
      <c r="I200" s="293" t="s">
        <v>185</v>
      </c>
      <c r="J200" s="294" t="s">
        <v>186</v>
      </c>
      <c r="K200" s="294" t="s">
        <v>479</v>
      </c>
      <c r="L200" s="20"/>
      <c r="M200" s="20"/>
      <c r="N200" s="20"/>
      <c r="O200" s="20"/>
      <c r="P200" s="201"/>
      <c r="Q200" s="201"/>
      <c r="R200" s="201"/>
      <c r="S200" s="20"/>
      <c r="T200" s="196"/>
      <c r="V200" s="203"/>
      <c r="X200" s="189"/>
      <c r="Z200" s="106">
        <v>980</v>
      </c>
      <c r="AA200" s="106">
        <v>1960</v>
      </c>
      <c r="AB200" s="106">
        <v>784</v>
      </c>
      <c r="AC200" s="106">
        <v>3920</v>
      </c>
    </row>
    <row r="201" spans="1:29" hidden="1" x14ac:dyDescent="0.2">
      <c r="A201" s="296" t="s">
        <v>487</v>
      </c>
      <c r="B201" s="1737" t="s">
        <v>187</v>
      </c>
      <c r="C201" s="1738"/>
      <c r="D201" s="1739"/>
      <c r="E201" s="234">
        <f>Прайс!D277</f>
        <v>1890</v>
      </c>
      <c r="F201" s="220">
        <f t="shared" si="61"/>
        <v>0</v>
      </c>
      <c r="G201" s="211">
        <f>H201*F201</f>
        <v>0</v>
      </c>
      <c r="H201" s="404">
        <f>SUM(I201:J201)</f>
        <v>0</v>
      </c>
      <c r="I201" s="214"/>
      <c r="J201" s="218"/>
      <c r="K201" s="192"/>
      <c r="L201" s="20"/>
      <c r="M201" s="20"/>
      <c r="N201" s="196"/>
      <c r="O201" s="196"/>
      <c r="P201" s="20"/>
      <c r="Q201" s="20"/>
      <c r="R201" s="20"/>
      <c r="T201" s="20"/>
      <c r="V201" s="203"/>
      <c r="X201" s="189"/>
      <c r="Z201" s="106">
        <v>985</v>
      </c>
      <c r="AA201" s="106">
        <v>1970</v>
      </c>
      <c r="AB201" s="106">
        <v>788</v>
      </c>
      <c r="AC201" s="106">
        <v>3940</v>
      </c>
    </row>
    <row r="202" spans="1:29" hidden="1" x14ac:dyDescent="0.2">
      <c r="A202" s="198" t="s">
        <v>488</v>
      </c>
      <c r="B202" s="1737" t="s">
        <v>187</v>
      </c>
      <c r="C202" s="1738"/>
      <c r="D202" s="1739"/>
      <c r="E202" s="234">
        <f>Прайс!D278</f>
        <v>1580</v>
      </c>
      <c r="F202" s="220">
        <f t="shared" si="61"/>
        <v>0</v>
      </c>
      <c r="G202" s="211">
        <f t="shared" ref="G202:G209" si="62">H202*F202</f>
        <v>0</v>
      </c>
      <c r="H202" s="404">
        <f>SUM(I202:J202)</f>
        <v>0</v>
      </c>
      <c r="I202" s="215"/>
      <c r="J202" s="218"/>
      <c r="K202" s="192"/>
      <c r="L202" s="20"/>
      <c r="M202" s="20"/>
      <c r="N202" s="196"/>
      <c r="O202" s="196"/>
      <c r="P202" s="20"/>
      <c r="Q202" s="20"/>
      <c r="R202" s="20"/>
      <c r="T202" s="20"/>
      <c r="V202" s="203"/>
      <c r="X202" s="189"/>
      <c r="Z202" s="106">
        <v>990</v>
      </c>
      <c r="AA202" s="106">
        <v>1980</v>
      </c>
      <c r="AB202" s="106">
        <v>792</v>
      </c>
      <c r="AC202" s="106">
        <v>3960</v>
      </c>
    </row>
    <row r="203" spans="1:29" hidden="1" x14ac:dyDescent="0.2">
      <c r="A203" s="198" t="s">
        <v>489</v>
      </c>
      <c r="B203" s="1737" t="s">
        <v>187</v>
      </c>
      <c r="C203" s="1738"/>
      <c r="D203" s="1739"/>
      <c r="E203" s="234">
        <f>Прайс!D279</f>
        <v>1100</v>
      </c>
      <c r="F203" s="220">
        <f t="shared" si="61"/>
        <v>0</v>
      </c>
      <c r="G203" s="211">
        <f t="shared" si="62"/>
        <v>0</v>
      </c>
      <c r="H203" s="404">
        <f>SUM(I203:J203)</f>
        <v>0</v>
      </c>
      <c r="I203" s="215"/>
      <c r="J203" s="218"/>
      <c r="K203" s="192"/>
      <c r="L203" s="20"/>
      <c r="M203" s="20"/>
      <c r="N203" s="196"/>
      <c r="O203" s="196"/>
      <c r="P203" s="20"/>
      <c r="Q203" s="20"/>
      <c r="R203" s="20"/>
      <c r="T203" s="20"/>
      <c r="V203" s="203"/>
      <c r="X203" s="189"/>
      <c r="Z203" s="106">
        <v>995</v>
      </c>
      <c r="AA203" s="106">
        <v>1990</v>
      </c>
      <c r="AB203" s="106">
        <v>796</v>
      </c>
      <c r="AC203" s="106">
        <v>3980</v>
      </c>
    </row>
    <row r="204" spans="1:29" hidden="1" x14ac:dyDescent="0.2">
      <c r="A204" s="198" t="s">
        <v>490</v>
      </c>
      <c r="B204" s="1737" t="s">
        <v>484</v>
      </c>
      <c r="C204" s="1738"/>
      <c r="D204" s="1739"/>
      <c r="E204" s="234">
        <f>Прайс!D280</f>
        <v>1040</v>
      </c>
      <c r="F204" s="220">
        <f t="shared" si="61"/>
        <v>0</v>
      </c>
      <c r="G204" s="211">
        <f t="shared" si="62"/>
        <v>0</v>
      </c>
      <c r="H204" s="404">
        <f>SUM(I204:J204)</f>
        <v>0</v>
      </c>
      <c r="I204" s="215"/>
      <c r="J204" s="218"/>
      <c r="K204" s="192"/>
      <c r="L204" s="20"/>
      <c r="M204" s="20"/>
      <c r="N204" s="196"/>
      <c r="O204" s="196"/>
      <c r="P204" s="20"/>
      <c r="Q204" s="20"/>
      <c r="R204" s="20"/>
      <c r="T204" s="20"/>
      <c r="V204" s="203"/>
      <c r="X204" s="189"/>
      <c r="Z204" s="106">
        <v>1000</v>
      </c>
      <c r="AA204" s="106">
        <v>2000</v>
      </c>
      <c r="AB204" s="106">
        <v>800</v>
      </c>
      <c r="AC204" s="106">
        <v>4000</v>
      </c>
    </row>
    <row r="205" spans="1:29" hidden="1" x14ac:dyDescent="0.2">
      <c r="A205" s="198" t="s">
        <v>491</v>
      </c>
      <c r="B205" s="1737" t="s">
        <v>485</v>
      </c>
      <c r="C205" s="1738"/>
      <c r="D205" s="1739"/>
      <c r="E205" s="234">
        <f>Прайс!D281</f>
        <v>970</v>
      </c>
      <c r="F205" s="220">
        <f t="shared" si="61"/>
        <v>0</v>
      </c>
      <c r="G205" s="211">
        <f t="shared" si="62"/>
        <v>0</v>
      </c>
      <c r="H205" s="404">
        <f>SUM(I205:K205)</f>
        <v>0</v>
      </c>
      <c r="I205" s="215"/>
      <c r="J205" s="218"/>
      <c r="K205" s="218"/>
      <c r="L205" s="20"/>
      <c r="M205" s="20"/>
      <c r="N205" s="196"/>
      <c r="O205" s="196"/>
      <c r="P205" s="20"/>
      <c r="Q205" s="20"/>
      <c r="R205" s="20"/>
      <c r="T205" s="20"/>
      <c r="V205" s="203"/>
      <c r="X205" s="189"/>
      <c r="Z205" s="106">
        <v>1005</v>
      </c>
      <c r="AA205" s="106">
        <v>2010</v>
      </c>
      <c r="AB205" s="106">
        <v>804</v>
      </c>
      <c r="AC205" s="106">
        <v>4020</v>
      </c>
    </row>
    <row r="206" spans="1:29" hidden="1" x14ac:dyDescent="0.2">
      <c r="A206" s="198" t="s">
        <v>492</v>
      </c>
      <c r="B206" s="1737" t="s">
        <v>485</v>
      </c>
      <c r="C206" s="1738"/>
      <c r="D206" s="1739"/>
      <c r="E206" s="234">
        <f>Прайс!D282</f>
        <v>650</v>
      </c>
      <c r="F206" s="220">
        <f t="shared" si="61"/>
        <v>0</v>
      </c>
      <c r="G206" s="211">
        <f t="shared" si="62"/>
        <v>0</v>
      </c>
      <c r="H206" s="404">
        <f>SUM(K206)</f>
        <v>0</v>
      </c>
      <c r="I206" s="192"/>
      <c r="J206" s="192"/>
      <c r="K206" s="218"/>
      <c r="L206" s="20"/>
      <c r="M206" s="20"/>
      <c r="N206" s="196"/>
      <c r="O206" s="196"/>
      <c r="P206" s="20"/>
      <c r="Q206" s="20"/>
      <c r="R206" s="20"/>
      <c r="T206" s="20"/>
      <c r="V206" s="203"/>
      <c r="X206" s="189"/>
      <c r="Z206" s="106">
        <v>1010</v>
      </c>
      <c r="AA206" s="106">
        <v>2020</v>
      </c>
      <c r="AB206" s="106">
        <v>808</v>
      </c>
      <c r="AC206" s="106">
        <v>4040</v>
      </c>
    </row>
    <row r="207" spans="1:29" hidden="1" x14ac:dyDescent="0.2">
      <c r="A207" s="198" t="s">
        <v>493</v>
      </c>
      <c r="B207" s="1737" t="s">
        <v>187</v>
      </c>
      <c r="C207" s="1738"/>
      <c r="D207" s="1739"/>
      <c r="E207" s="234">
        <f>Прайс!D283</f>
        <v>1800</v>
      </c>
      <c r="F207" s="220">
        <f t="shared" si="61"/>
        <v>0</v>
      </c>
      <c r="G207" s="211">
        <f t="shared" si="62"/>
        <v>0</v>
      </c>
      <c r="H207" s="404">
        <f>SUM(I207:J207)</f>
        <v>0</v>
      </c>
      <c r="I207" s="215"/>
      <c r="J207" s="218"/>
      <c r="K207" s="192"/>
      <c r="L207" s="20"/>
      <c r="M207" s="20"/>
      <c r="N207" s="196"/>
      <c r="O207" s="196"/>
      <c r="P207" s="20"/>
      <c r="Q207" s="20"/>
      <c r="R207" s="20"/>
      <c r="T207" s="20"/>
      <c r="V207" s="203"/>
      <c r="X207" s="189"/>
      <c r="Z207" s="106">
        <v>1015</v>
      </c>
      <c r="AA207" s="106">
        <v>2030</v>
      </c>
      <c r="AB207" s="106">
        <v>812</v>
      </c>
      <c r="AC207" s="106">
        <v>4060</v>
      </c>
    </row>
    <row r="208" spans="1:29" hidden="1" x14ac:dyDescent="0.2">
      <c r="A208" s="198" t="s">
        <v>494</v>
      </c>
      <c r="B208" s="1737" t="s">
        <v>187</v>
      </c>
      <c r="C208" s="1738"/>
      <c r="D208" s="1739"/>
      <c r="E208" s="234">
        <f>Прайс!D284</f>
        <v>1550</v>
      </c>
      <c r="F208" s="220">
        <f t="shared" si="61"/>
        <v>0</v>
      </c>
      <c r="G208" s="211">
        <f t="shared" si="62"/>
        <v>0</v>
      </c>
      <c r="H208" s="404">
        <f>SUM(I208:J208)</f>
        <v>0</v>
      </c>
      <c r="I208" s="215"/>
      <c r="J208" s="218"/>
      <c r="K208" s="192"/>
      <c r="L208" s="20"/>
      <c r="M208" s="20"/>
      <c r="N208" s="196"/>
      <c r="O208" s="196"/>
      <c r="P208" s="20"/>
      <c r="Q208" s="20"/>
      <c r="R208" s="20"/>
      <c r="T208" s="20"/>
      <c r="V208" s="20"/>
      <c r="X208" s="20"/>
      <c r="Z208" s="106">
        <v>1020</v>
      </c>
      <c r="AA208" s="106">
        <v>2040</v>
      </c>
      <c r="AB208" s="106">
        <v>816</v>
      </c>
      <c r="AC208" s="106">
        <v>4080</v>
      </c>
    </row>
    <row r="209" spans="1:29" hidden="1" x14ac:dyDescent="0.2">
      <c r="A209" s="198" t="s">
        <v>495</v>
      </c>
      <c r="B209" s="1737" t="s">
        <v>187</v>
      </c>
      <c r="C209" s="1738"/>
      <c r="D209" s="1739"/>
      <c r="E209" s="234">
        <f>Прайс!D285</f>
        <v>1040</v>
      </c>
      <c r="F209" s="220">
        <f t="shared" si="61"/>
        <v>0</v>
      </c>
      <c r="G209" s="211">
        <f t="shared" si="62"/>
        <v>0</v>
      </c>
      <c r="H209" s="404">
        <f>SUM(I209:J209)</f>
        <v>0</v>
      </c>
      <c r="I209" s="215"/>
      <c r="J209" s="218"/>
      <c r="K209" s="192"/>
      <c r="L209" s="20"/>
      <c r="M209" s="20"/>
      <c r="N209" s="196"/>
      <c r="O209" s="196"/>
      <c r="P209" s="20"/>
      <c r="Q209" s="20"/>
      <c r="R209" s="20"/>
      <c r="T209" s="20"/>
      <c r="V209" s="203"/>
      <c r="X209" s="189"/>
      <c r="Z209" s="106">
        <v>1025</v>
      </c>
      <c r="AA209" s="106">
        <v>2050</v>
      </c>
      <c r="AB209" s="106">
        <v>820</v>
      </c>
      <c r="AC209" s="106">
        <v>4100</v>
      </c>
    </row>
    <row r="210" spans="1:29" ht="18.600000000000001" hidden="1" customHeight="1" thickBot="1" x14ac:dyDescent="0.2">
      <c r="A210" s="198" t="s">
        <v>496</v>
      </c>
      <c r="B210" s="1737" t="s">
        <v>187</v>
      </c>
      <c r="C210" s="1738"/>
      <c r="D210" s="1739"/>
      <c r="E210" s="234">
        <f>Прайс!D286</f>
        <v>990</v>
      </c>
      <c r="F210" s="220">
        <f t="shared" si="61"/>
        <v>0</v>
      </c>
      <c r="G210" s="211">
        <f>H210*F210</f>
        <v>0</v>
      </c>
      <c r="H210" s="404">
        <f>SUM(I210:J210)</f>
        <v>0</v>
      </c>
      <c r="I210" s="215"/>
      <c r="J210" s="218"/>
      <c r="K210" s="192"/>
      <c r="L210" s="20"/>
      <c r="M210" s="20"/>
      <c r="N210" s="196"/>
      <c r="O210" s="196"/>
      <c r="P210" s="20"/>
      <c r="Q210" s="20"/>
      <c r="R210" s="20"/>
      <c r="T210" s="20"/>
      <c r="Z210" s="106">
        <v>1030</v>
      </c>
      <c r="AA210" s="106">
        <v>2060</v>
      </c>
      <c r="AB210" s="106">
        <v>824</v>
      </c>
      <c r="AC210" s="106">
        <v>4120</v>
      </c>
    </row>
    <row r="211" spans="1:29" x14ac:dyDescent="0.2">
      <c r="A211" s="198" t="s">
        <v>543</v>
      </c>
      <c r="B211" s="1737" t="s">
        <v>582</v>
      </c>
      <c r="C211" s="1738"/>
      <c r="D211" s="1739"/>
      <c r="E211" s="234">
        <f>Прайс!D287</f>
        <v>915</v>
      </c>
      <c r="F211" s="220">
        <f>IF(H211=0,0,IF(ROUND(E211-E211*$F$3,0)=E211,0,ROUND(E211-E211*$F$3,0)))</f>
        <v>0</v>
      </c>
      <c r="G211" s="211">
        <f>H211*F211</f>
        <v>0</v>
      </c>
      <c r="H211" s="404">
        <f>SUM(I211:K211)</f>
        <v>0</v>
      </c>
      <c r="I211" s="192"/>
      <c r="J211" s="192"/>
      <c r="K211" s="218"/>
      <c r="L211" s="20"/>
      <c r="M211" s="20"/>
      <c r="N211" s="20"/>
      <c r="O211" s="20"/>
      <c r="Z211" s="106">
        <v>1035</v>
      </c>
      <c r="AA211" s="106">
        <v>2070</v>
      </c>
      <c r="AB211" s="106">
        <v>828</v>
      </c>
      <c r="AC211" s="106">
        <v>4140</v>
      </c>
    </row>
    <row r="212" spans="1:29" ht="9.9499999999999993" customHeight="1" thickBot="1" x14ac:dyDescent="0.25">
      <c r="A212" s="296" t="s">
        <v>530</v>
      </c>
      <c r="B212" s="1737" t="s">
        <v>583</v>
      </c>
      <c r="C212" s="1738"/>
      <c r="D212" s="1739"/>
      <c r="E212" s="234">
        <f>Прайс!D288</f>
        <v>560</v>
      </c>
      <c r="F212" s="220">
        <f>IF(H212=0,0,IF(ROUND(E212-E212*$F$3,0)=E212,0,ROUND(E212-E212*$F$3,0)))</f>
        <v>0</v>
      </c>
      <c r="G212" s="212">
        <f>H212*F212</f>
        <v>0</v>
      </c>
      <c r="H212" s="405">
        <f>SUM(K212)</f>
        <v>0</v>
      </c>
      <c r="I212" s="192"/>
      <c r="J212" s="192"/>
      <c r="K212" s="218"/>
      <c r="L212" s="20"/>
      <c r="M212" s="20"/>
      <c r="N212" s="196"/>
      <c r="O212" s="196"/>
      <c r="P212" s="20"/>
      <c r="Q212" s="20"/>
      <c r="R212" s="20"/>
      <c r="T212" s="20"/>
      <c r="V212" s="189"/>
      <c r="W212" s="189"/>
      <c r="X212" s="189"/>
      <c r="Z212" s="106">
        <v>1040</v>
      </c>
      <c r="AA212" s="106">
        <v>2080</v>
      </c>
      <c r="AB212" s="106">
        <v>832</v>
      </c>
      <c r="AC212" s="106">
        <v>4160</v>
      </c>
    </row>
    <row r="213" spans="1:29" ht="12" thickBot="1" x14ac:dyDescent="0.25">
      <c r="A213" s="114"/>
      <c r="B213" s="19"/>
      <c r="C213" s="19"/>
      <c r="D213" s="19"/>
      <c r="E213" s="194"/>
      <c r="F213" s="194"/>
      <c r="G213" s="194"/>
      <c r="H213" s="406"/>
      <c r="J213" s="20"/>
      <c r="K213" s="20"/>
      <c r="L213" s="20"/>
      <c r="M213" s="20"/>
      <c r="N213" s="20"/>
      <c r="O213" s="108"/>
      <c r="P213" s="201"/>
      <c r="Q213" s="201"/>
      <c r="R213" s="201"/>
      <c r="S213" s="20"/>
      <c r="T213" s="196"/>
      <c r="V213" s="203"/>
      <c r="X213" s="189"/>
      <c r="Z213" s="106">
        <v>1045</v>
      </c>
      <c r="AA213" s="106">
        <v>2090</v>
      </c>
      <c r="AB213" s="106">
        <v>836</v>
      </c>
      <c r="AC213" s="106">
        <v>4180</v>
      </c>
    </row>
    <row r="214" spans="1:29" ht="12" x14ac:dyDescent="0.2">
      <c r="A214" s="431" t="s">
        <v>501</v>
      </c>
      <c r="B214" s="426"/>
      <c r="C214" s="426"/>
      <c r="D214" s="426"/>
      <c r="E214" s="416"/>
      <c r="F214" s="417"/>
      <c r="G214" s="213">
        <f>SUM(G216:G217)</f>
        <v>0</v>
      </c>
      <c r="H214" s="402">
        <f>SUM(H216:H217)</f>
        <v>0</v>
      </c>
      <c r="I214" s="429"/>
      <c r="J214" s="20"/>
      <c r="L214" s="114"/>
      <c r="M214" s="108"/>
      <c r="V214" s="20"/>
      <c r="X214" s="20"/>
      <c r="Z214" s="106">
        <v>1050</v>
      </c>
      <c r="AA214" s="106">
        <v>2100</v>
      </c>
      <c r="AB214" s="106">
        <v>840</v>
      </c>
      <c r="AC214" s="106">
        <v>4200</v>
      </c>
    </row>
    <row r="215" spans="1:29" ht="22.5" x14ac:dyDescent="0.2">
      <c r="A215" s="418" t="s">
        <v>0</v>
      </c>
      <c r="B215" s="1740" t="s">
        <v>183</v>
      </c>
      <c r="C215" s="1740"/>
      <c r="D215" s="1740"/>
      <c r="E215" s="419" t="s">
        <v>188</v>
      </c>
      <c r="F215" s="420" t="s">
        <v>354</v>
      </c>
      <c r="G215" s="188" t="s">
        <v>337</v>
      </c>
      <c r="H215" s="403" t="s">
        <v>184</v>
      </c>
      <c r="I215" s="394" t="s">
        <v>406</v>
      </c>
      <c r="J215" s="20"/>
      <c r="L215" s="20"/>
      <c r="M215" s="20"/>
      <c r="N215" s="20"/>
      <c r="O215" s="20"/>
      <c r="Z215" s="106">
        <v>1055</v>
      </c>
      <c r="AA215" s="106">
        <v>2110</v>
      </c>
      <c r="AB215" s="106">
        <v>844</v>
      </c>
      <c r="AC215" s="106">
        <v>4220</v>
      </c>
    </row>
    <row r="216" spans="1:29" ht="12.75" x14ac:dyDescent="0.2">
      <c r="A216" s="1769" t="s">
        <v>405</v>
      </c>
      <c r="B216" s="1736" t="s">
        <v>187</v>
      </c>
      <c r="C216" s="1736"/>
      <c r="D216" s="1736"/>
      <c r="E216" s="234">
        <f>Прайс!D297</f>
        <v>193</v>
      </c>
      <c r="F216" s="290">
        <f>IF(H216=0,0,IF(ROUND(E216-E216*$F$3,0)=E216,0,ROUND(E216-E216*$F$3,0)))</f>
        <v>0</v>
      </c>
      <c r="G216" s="211">
        <f>H216*F216</f>
        <v>0</v>
      </c>
      <c r="H216" s="404">
        <f>I216</f>
        <v>0</v>
      </c>
      <c r="I216" s="704"/>
      <c r="L216" s="20"/>
      <c r="M216" s="20"/>
      <c r="N216" s="196"/>
      <c r="O216" s="196"/>
      <c r="Y216" s="688">
        <f>H216*E216</f>
        <v>0</v>
      </c>
      <c r="Z216" s="106">
        <v>1060</v>
      </c>
      <c r="AA216" s="106">
        <v>2120</v>
      </c>
      <c r="AB216" s="106">
        <v>848</v>
      </c>
      <c r="AC216" s="106">
        <v>4240</v>
      </c>
    </row>
    <row r="217" spans="1:29" ht="13.5" thickBot="1" x14ac:dyDescent="0.25">
      <c r="A217" s="1769"/>
      <c r="B217" s="1736" t="s">
        <v>485</v>
      </c>
      <c r="C217" s="1736"/>
      <c r="D217" s="1736"/>
      <c r="E217" s="234">
        <f>Прайс!D298</f>
        <v>158</v>
      </c>
      <c r="F217" s="290">
        <f>IF(H217=0,0,IF(ROUND(E217-E217*$F$3,0)=E217,0,ROUND(E217-E217*$F$3,0)))</f>
        <v>0</v>
      </c>
      <c r="G217" s="212">
        <f>H217*F217</f>
        <v>0</v>
      </c>
      <c r="H217" s="404">
        <f>I217</f>
        <v>0</v>
      </c>
      <c r="I217" s="704"/>
      <c r="L217" s="20"/>
      <c r="M217" s="20"/>
      <c r="N217" s="196"/>
      <c r="O217" s="196"/>
      <c r="Y217" s="688">
        <f>H217*E217</f>
        <v>0</v>
      </c>
      <c r="Z217" s="106">
        <v>1065</v>
      </c>
      <c r="AA217" s="106">
        <v>2130</v>
      </c>
      <c r="AB217" s="106">
        <v>852</v>
      </c>
      <c r="AC217" s="106">
        <v>4260</v>
      </c>
    </row>
    <row r="218" spans="1:29" x14ac:dyDescent="0.2">
      <c r="A218" s="204"/>
      <c r="B218" s="19"/>
      <c r="C218" s="19"/>
      <c r="D218" s="19"/>
      <c r="E218" s="205"/>
      <c r="F218" s="206"/>
      <c r="G218" s="206"/>
      <c r="H218" s="194"/>
      <c r="I218" s="20"/>
      <c r="L218" s="21"/>
      <c r="M218" s="21"/>
      <c r="Z218" s="106">
        <v>1070</v>
      </c>
      <c r="AA218" s="106">
        <v>2140</v>
      </c>
      <c r="AB218" s="106">
        <v>856</v>
      </c>
      <c r="AC218" s="106">
        <v>4280</v>
      </c>
    </row>
    <row r="219" spans="1:29" x14ac:dyDescent="0.2">
      <c r="A219" s="207"/>
      <c r="B219" s="19"/>
      <c r="C219" s="19"/>
      <c r="D219" s="19"/>
      <c r="E219" s="205"/>
      <c r="F219" s="206"/>
      <c r="G219" s="206"/>
      <c r="H219" s="194"/>
      <c r="I219" s="20"/>
      <c r="L219" s="21"/>
      <c r="M219" s="21"/>
      <c r="Z219" s="106">
        <v>1075</v>
      </c>
      <c r="AA219" s="106">
        <v>2150</v>
      </c>
      <c r="AB219" s="106">
        <v>860</v>
      </c>
      <c r="AC219" s="106">
        <v>4300</v>
      </c>
    </row>
    <row r="220" spans="1:29" x14ac:dyDescent="0.2">
      <c r="A220" s="204"/>
      <c r="B220" s="19"/>
      <c r="C220" s="19"/>
      <c r="D220" s="19"/>
      <c r="E220" s="205"/>
      <c r="F220" s="206"/>
      <c r="G220" s="206"/>
      <c r="H220" s="194"/>
      <c r="I220" s="20"/>
      <c r="L220" s="108"/>
      <c r="M220" s="20"/>
      <c r="Z220" s="106">
        <v>1080</v>
      </c>
      <c r="AA220" s="106">
        <v>2160</v>
      </c>
      <c r="AB220" s="106">
        <v>864</v>
      </c>
      <c r="AC220" s="106">
        <v>4320</v>
      </c>
    </row>
    <row r="221" spans="1:29" x14ac:dyDescent="0.2">
      <c r="A221" s="204"/>
      <c r="B221" s="19"/>
      <c r="C221" s="19"/>
      <c r="D221" s="19"/>
      <c r="E221" s="205"/>
      <c r="F221" s="206"/>
      <c r="G221" s="206"/>
      <c r="H221" s="194"/>
      <c r="I221" s="20"/>
      <c r="L221" s="108"/>
      <c r="M221" s="20"/>
      <c r="Z221" s="106">
        <v>1085</v>
      </c>
      <c r="AA221" s="106">
        <v>2170</v>
      </c>
      <c r="AB221" s="106">
        <v>868</v>
      </c>
      <c r="AC221" s="106">
        <v>4340</v>
      </c>
    </row>
    <row r="222" spans="1:29" x14ac:dyDescent="0.2">
      <c r="Z222" s="106">
        <v>1090</v>
      </c>
      <c r="AA222" s="106">
        <v>2180</v>
      </c>
      <c r="AB222" s="106">
        <v>872</v>
      </c>
      <c r="AC222" s="106">
        <v>4360</v>
      </c>
    </row>
    <row r="223" spans="1:29" x14ac:dyDescent="0.2">
      <c r="Z223" s="106">
        <v>1095</v>
      </c>
      <c r="AA223" s="106">
        <v>2190</v>
      </c>
      <c r="AB223" s="106">
        <v>876</v>
      </c>
      <c r="AC223" s="106">
        <v>4380</v>
      </c>
    </row>
    <row r="224" spans="1:29" x14ac:dyDescent="0.2">
      <c r="Z224" s="106">
        <v>1100</v>
      </c>
      <c r="AA224" s="106">
        <v>2200</v>
      </c>
      <c r="AB224" s="106">
        <v>880</v>
      </c>
      <c r="AC224" s="106">
        <v>4400</v>
      </c>
    </row>
    <row r="225" spans="26:29" x14ac:dyDescent="0.2">
      <c r="Z225" s="106">
        <v>1105</v>
      </c>
      <c r="AA225" s="106">
        <v>2210</v>
      </c>
      <c r="AB225" s="106">
        <v>884</v>
      </c>
      <c r="AC225" s="106">
        <v>4420</v>
      </c>
    </row>
    <row r="226" spans="26:29" x14ac:dyDescent="0.2">
      <c r="Z226" s="106">
        <v>1110</v>
      </c>
      <c r="AA226" s="106">
        <v>2220</v>
      </c>
      <c r="AB226" s="106">
        <v>888</v>
      </c>
      <c r="AC226" s="106">
        <v>4440</v>
      </c>
    </row>
    <row r="227" spans="26:29" x14ac:dyDescent="0.2">
      <c r="Z227" s="106">
        <v>1115</v>
      </c>
      <c r="AA227" s="106">
        <v>2230</v>
      </c>
      <c r="AB227" s="106">
        <v>892</v>
      </c>
      <c r="AC227" s="106">
        <v>4460</v>
      </c>
    </row>
    <row r="228" spans="26:29" x14ac:dyDescent="0.2">
      <c r="Z228" s="106">
        <v>1120</v>
      </c>
      <c r="AA228" s="106">
        <v>2240</v>
      </c>
      <c r="AB228" s="106">
        <v>896</v>
      </c>
      <c r="AC228" s="106">
        <v>4480</v>
      </c>
    </row>
    <row r="229" spans="26:29" x14ac:dyDescent="0.2">
      <c r="Z229" s="106">
        <v>1125</v>
      </c>
      <c r="AA229" s="106">
        <v>2250</v>
      </c>
      <c r="AB229" s="106">
        <v>900</v>
      </c>
      <c r="AC229" s="106">
        <v>4500</v>
      </c>
    </row>
    <row r="230" spans="26:29" x14ac:dyDescent="0.2">
      <c r="Z230" s="106">
        <v>1130</v>
      </c>
      <c r="AA230" s="106">
        <v>2260</v>
      </c>
      <c r="AB230" s="106">
        <v>904</v>
      </c>
      <c r="AC230" s="106">
        <v>4520</v>
      </c>
    </row>
    <row r="231" spans="26:29" x14ac:dyDescent="0.2">
      <c r="Z231" s="106">
        <v>1135</v>
      </c>
      <c r="AA231" s="106">
        <v>2270</v>
      </c>
      <c r="AB231" s="106">
        <v>908</v>
      </c>
      <c r="AC231" s="106">
        <v>4540</v>
      </c>
    </row>
    <row r="232" spans="26:29" x14ac:dyDescent="0.2">
      <c r="Z232" s="106">
        <v>1140</v>
      </c>
      <c r="AA232" s="106">
        <v>2280</v>
      </c>
      <c r="AB232" s="106">
        <v>912</v>
      </c>
      <c r="AC232" s="106">
        <v>4560</v>
      </c>
    </row>
    <row r="233" spans="26:29" x14ac:dyDescent="0.2">
      <c r="Z233" s="106">
        <v>1145</v>
      </c>
      <c r="AA233" s="106">
        <v>2290</v>
      </c>
      <c r="AB233" s="106">
        <v>916</v>
      </c>
      <c r="AC233" s="106">
        <v>4580</v>
      </c>
    </row>
    <row r="234" spans="26:29" x14ac:dyDescent="0.2">
      <c r="Z234" s="106">
        <v>1150</v>
      </c>
      <c r="AA234" s="106">
        <v>2300</v>
      </c>
      <c r="AB234" s="106">
        <v>920</v>
      </c>
      <c r="AC234" s="106">
        <v>4600</v>
      </c>
    </row>
    <row r="235" spans="26:29" x14ac:dyDescent="0.2">
      <c r="Z235" s="106">
        <v>1155</v>
      </c>
      <c r="AA235" s="106">
        <v>2310</v>
      </c>
      <c r="AB235" s="106">
        <v>924</v>
      </c>
      <c r="AC235" s="106">
        <v>4620</v>
      </c>
    </row>
    <row r="236" spans="26:29" x14ac:dyDescent="0.2">
      <c r="Z236" s="106">
        <v>1160</v>
      </c>
      <c r="AA236" s="106">
        <v>2320</v>
      </c>
      <c r="AB236" s="106">
        <v>928</v>
      </c>
      <c r="AC236" s="106">
        <v>4640</v>
      </c>
    </row>
    <row r="237" spans="26:29" x14ac:dyDescent="0.2">
      <c r="Z237" s="106">
        <v>1165</v>
      </c>
      <c r="AA237" s="106">
        <v>2330</v>
      </c>
      <c r="AB237" s="106">
        <v>932</v>
      </c>
      <c r="AC237" s="106">
        <v>4660</v>
      </c>
    </row>
    <row r="238" spans="26:29" x14ac:dyDescent="0.2">
      <c r="Z238" s="106">
        <v>1170</v>
      </c>
      <c r="AA238" s="106">
        <v>2340</v>
      </c>
      <c r="AB238" s="106">
        <v>936</v>
      </c>
      <c r="AC238" s="106">
        <v>4680</v>
      </c>
    </row>
    <row r="239" spans="26:29" x14ac:dyDescent="0.2">
      <c r="Z239" s="106">
        <v>1175</v>
      </c>
      <c r="AA239" s="106">
        <v>2350</v>
      </c>
      <c r="AB239" s="106">
        <v>940</v>
      </c>
      <c r="AC239" s="106">
        <v>4700</v>
      </c>
    </row>
    <row r="240" spans="26:29" x14ac:dyDescent="0.2">
      <c r="Z240" s="106">
        <v>1180</v>
      </c>
      <c r="AA240" s="106">
        <v>2360</v>
      </c>
      <c r="AB240" s="106">
        <v>944</v>
      </c>
      <c r="AC240" s="106">
        <v>4720</v>
      </c>
    </row>
    <row r="241" spans="26:29" x14ac:dyDescent="0.2">
      <c r="Z241" s="106">
        <v>1185</v>
      </c>
      <c r="AA241" s="106">
        <v>2370</v>
      </c>
      <c r="AB241" s="106">
        <v>948</v>
      </c>
      <c r="AC241" s="106">
        <v>4740</v>
      </c>
    </row>
    <row r="242" spans="26:29" x14ac:dyDescent="0.2">
      <c r="Z242" s="106">
        <v>1190</v>
      </c>
      <c r="AA242" s="106">
        <v>2380</v>
      </c>
      <c r="AB242" s="106">
        <v>952</v>
      </c>
      <c r="AC242" s="106">
        <v>4760</v>
      </c>
    </row>
    <row r="243" spans="26:29" x14ac:dyDescent="0.2">
      <c r="Z243" s="106">
        <v>1195</v>
      </c>
      <c r="AA243" s="106">
        <v>2390</v>
      </c>
      <c r="AB243" s="106">
        <v>956</v>
      </c>
      <c r="AC243" s="106">
        <v>4780</v>
      </c>
    </row>
    <row r="244" spans="26:29" x14ac:dyDescent="0.2">
      <c r="Z244" s="106">
        <v>1200</v>
      </c>
      <c r="AA244" s="106">
        <v>2400</v>
      </c>
      <c r="AB244" s="106">
        <v>960</v>
      </c>
      <c r="AC244" s="106">
        <v>4800</v>
      </c>
    </row>
    <row r="245" spans="26:29" x14ac:dyDescent="0.2">
      <c r="Z245" s="106">
        <v>1205</v>
      </c>
      <c r="AA245" s="106">
        <v>2410</v>
      </c>
      <c r="AB245" s="106">
        <v>964</v>
      </c>
      <c r="AC245" s="106">
        <v>4820</v>
      </c>
    </row>
    <row r="246" spans="26:29" x14ac:dyDescent="0.2">
      <c r="Z246" s="106">
        <v>1210</v>
      </c>
      <c r="AA246" s="106">
        <v>2420</v>
      </c>
      <c r="AB246" s="106">
        <v>968</v>
      </c>
      <c r="AC246" s="106">
        <v>4840</v>
      </c>
    </row>
    <row r="247" spans="26:29" x14ac:dyDescent="0.2">
      <c r="Z247" s="106">
        <v>1215</v>
      </c>
      <c r="AA247" s="106">
        <v>2430</v>
      </c>
      <c r="AB247" s="106">
        <v>972</v>
      </c>
      <c r="AC247" s="106">
        <v>4860</v>
      </c>
    </row>
    <row r="248" spans="26:29" x14ac:dyDescent="0.2">
      <c r="Z248" s="106">
        <v>1220</v>
      </c>
      <c r="AA248" s="106">
        <v>2440</v>
      </c>
      <c r="AB248" s="106">
        <v>976</v>
      </c>
      <c r="AC248" s="106">
        <v>4880</v>
      </c>
    </row>
    <row r="249" spans="26:29" x14ac:dyDescent="0.2">
      <c r="Z249" s="106">
        <v>1225</v>
      </c>
      <c r="AA249" s="106">
        <v>2450</v>
      </c>
      <c r="AB249" s="106">
        <v>980</v>
      </c>
      <c r="AC249" s="106">
        <v>4900</v>
      </c>
    </row>
    <row r="250" spans="26:29" x14ac:dyDescent="0.2">
      <c r="Z250" s="106">
        <v>1230</v>
      </c>
      <c r="AA250" s="106">
        <v>2460</v>
      </c>
      <c r="AB250" s="106">
        <v>984</v>
      </c>
      <c r="AC250" s="106">
        <v>4920</v>
      </c>
    </row>
    <row r="251" spans="26:29" x14ac:dyDescent="0.2">
      <c r="Z251" s="106">
        <v>1235</v>
      </c>
      <c r="AA251" s="106">
        <v>2470</v>
      </c>
      <c r="AB251" s="106">
        <v>988</v>
      </c>
      <c r="AC251" s="106">
        <v>4940</v>
      </c>
    </row>
    <row r="252" spans="26:29" x14ac:dyDescent="0.2">
      <c r="Z252" s="106">
        <v>1240</v>
      </c>
      <c r="AA252" s="106">
        <v>2480</v>
      </c>
      <c r="AB252" s="106">
        <v>992</v>
      </c>
      <c r="AC252" s="106">
        <v>4960</v>
      </c>
    </row>
    <row r="253" spans="26:29" x14ac:dyDescent="0.2">
      <c r="Z253" s="106">
        <v>1245</v>
      </c>
      <c r="AA253" s="106">
        <v>2490</v>
      </c>
      <c r="AB253" s="106">
        <v>996</v>
      </c>
      <c r="AC253" s="106">
        <v>4980</v>
      </c>
    </row>
    <row r="254" spans="26:29" x14ac:dyDescent="0.2">
      <c r="Z254" s="106">
        <v>1250</v>
      </c>
      <c r="AA254" s="106">
        <v>2500</v>
      </c>
      <c r="AB254" s="106">
        <v>1000</v>
      </c>
      <c r="AC254" s="106">
        <v>5000</v>
      </c>
    </row>
    <row r="255" spans="26:29" x14ac:dyDescent="0.2">
      <c r="Z255" s="106">
        <v>1255</v>
      </c>
      <c r="AA255" s="106">
        <v>2510</v>
      </c>
      <c r="AB255" s="106">
        <v>1004</v>
      </c>
      <c r="AC255" s="106">
        <v>5020</v>
      </c>
    </row>
    <row r="256" spans="26:29" x14ac:dyDescent="0.2">
      <c r="Z256" s="106">
        <v>1260</v>
      </c>
      <c r="AA256" s="106">
        <v>2520</v>
      </c>
      <c r="AB256" s="106">
        <v>1008</v>
      </c>
      <c r="AC256" s="106">
        <v>5040</v>
      </c>
    </row>
    <row r="257" spans="26:29" x14ac:dyDescent="0.2">
      <c r="Z257" s="106">
        <v>1265</v>
      </c>
      <c r="AA257" s="106">
        <v>2530</v>
      </c>
      <c r="AB257" s="106">
        <v>1012</v>
      </c>
      <c r="AC257" s="106">
        <v>5060</v>
      </c>
    </row>
    <row r="258" spans="26:29" x14ac:dyDescent="0.2">
      <c r="Z258" s="106">
        <v>1270</v>
      </c>
      <c r="AA258" s="106">
        <v>2540</v>
      </c>
      <c r="AB258" s="106">
        <v>1016</v>
      </c>
      <c r="AC258" s="106">
        <v>5080</v>
      </c>
    </row>
    <row r="259" spans="26:29" x14ac:dyDescent="0.2">
      <c r="Z259" s="106">
        <v>1275</v>
      </c>
      <c r="AA259" s="106">
        <v>2550</v>
      </c>
      <c r="AB259" s="106">
        <v>1020</v>
      </c>
      <c r="AC259" s="106">
        <v>5100</v>
      </c>
    </row>
    <row r="260" spans="26:29" x14ac:dyDescent="0.2">
      <c r="Z260" s="106">
        <v>1280</v>
      </c>
      <c r="AA260" s="106">
        <v>2560</v>
      </c>
      <c r="AB260" s="106">
        <v>1024</v>
      </c>
      <c r="AC260" s="106">
        <v>5120</v>
      </c>
    </row>
    <row r="261" spans="26:29" x14ac:dyDescent="0.2">
      <c r="Z261" s="106">
        <v>1285</v>
      </c>
      <c r="AA261" s="106">
        <v>2570</v>
      </c>
      <c r="AB261" s="106">
        <v>1028</v>
      </c>
      <c r="AC261" s="106">
        <v>5140</v>
      </c>
    </row>
    <row r="262" spans="26:29" x14ac:dyDescent="0.2">
      <c r="Z262" s="106">
        <v>1290</v>
      </c>
      <c r="AA262" s="106">
        <v>2580</v>
      </c>
      <c r="AB262" s="106">
        <v>1032</v>
      </c>
      <c r="AC262" s="106">
        <v>5160</v>
      </c>
    </row>
    <row r="263" spans="26:29" x14ac:dyDescent="0.2">
      <c r="Z263" s="106">
        <v>1295</v>
      </c>
      <c r="AA263" s="106">
        <v>2590</v>
      </c>
      <c r="AB263" s="106">
        <v>1036</v>
      </c>
      <c r="AC263" s="106">
        <v>5180</v>
      </c>
    </row>
    <row r="264" spans="26:29" x14ac:dyDescent="0.2">
      <c r="Z264" s="106">
        <v>1300</v>
      </c>
      <c r="AA264" s="106">
        <v>2600</v>
      </c>
      <c r="AB264" s="106">
        <v>1040</v>
      </c>
      <c r="AC264" s="106">
        <v>5200</v>
      </c>
    </row>
    <row r="265" spans="26:29" x14ac:dyDescent="0.2">
      <c r="Z265" s="106">
        <v>1305</v>
      </c>
      <c r="AA265" s="106">
        <v>2610</v>
      </c>
      <c r="AB265" s="106">
        <v>1044</v>
      </c>
      <c r="AC265" s="106">
        <v>5220</v>
      </c>
    </row>
    <row r="266" spans="26:29" x14ac:dyDescent="0.2">
      <c r="Z266" s="106">
        <v>1310</v>
      </c>
      <c r="AA266" s="106">
        <v>2620</v>
      </c>
      <c r="AB266" s="106">
        <v>1048</v>
      </c>
      <c r="AC266" s="106">
        <v>5240</v>
      </c>
    </row>
    <row r="267" spans="26:29" x14ac:dyDescent="0.2">
      <c r="Z267" s="106">
        <v>1315</v>
      </c>
      <c r="AA267" s="106">
        <v>2630</v>
      </c>
      <c r="AB267" s="106">
        <v>1052</v>
      </c>
      <c r="AC267" s="106">
        <v>5260</v>
      </c>
    </row>
    <row r="268" spans="26:29" x14ac:dyDescent="0.2">
      <c r="Z268" s="106">
        <v>1320</v>
      </c>
      <c r="AA268" s="106">
        <v>2640</v>
      </c>
      <c r="AB268" s="106">
        <v>1056</v>
      </c>
      <c r="AC268" s="106">
        <v>5280</v>
      </c>
    </row>
    <row r="269" spans="26:29" x14ac:dyDescent="0.2">
      <c r="Z269" s="106">
        <v>1325</v>
      </c>
      <c r="AA269" s="106">
        <v>2650</v>
      </c>
      <c r="AB269" s="106">
        <v>1060</v>
      </c>
      <c r="AC269" s="106">
        <v>5300</v>
      </c>
    </row>
    <row r="270" spans="26:29" x14ac:dyDescent="0.2">
      <c r="Z270" s="106">
        <v>1330</v>
      </c>
      <c r="AA270" s="106">
        <v>2660</v>
      </c>
      <c r="AB270" s="106">
        <v>1064</v>
      </c>
      <c r="AC270" s="106">
        <v>5320</v>
      </c>
    </row>
    <row r="271" spans="26:29" x14ac:dyDescent="0.2">
      <c r="Z271" s="106">
        <v>1335</v>
      </c>
      <c r="AA271" s="106">
        <v>2670</v>
      </c>
      <c r="AB271" s="106">
        <v>1068</v>
      </c>
      <c r="AC271" s="106">
        <v>5340</v>
      </c>
    </row>
    <row r="272" spans="26:29" x14ac:dyDescent="0.2">
      <c r="Z272" s="106">
        <v>1340</v>
      </c>
      <c r="AA272" s="106">
        <v>2680</v>
      </c>
      <c r="AB272" s="106">
        <v>1072</v>
      </c>
      <c r="AC272" s="106">
        <v>5360</v>
      </c>
    </row>
    <row r="273" spans="26:29" x14ac:dyDescent="0.2">
      <c r="Z273" s="106">
        <v>1345</v>
      </c>
      <c r="AA273" s="106">
        <v>2690</v>
      </c>
      <c r="AB273" s="106">
        <v>1076</v>
      </c>
      <c r="AC273" s="106">
        <v>5380</v>
      </c>
    </row>
    <row r="274" spans="26:29" x14ac:dyDescent="0.2">
      <c r="Z274" s="106">
        <v>1350</v>
      </c>
      <c r="AA274" s="106">
        <v>2700</v>
      </c>
      <c r="AB274" s="106">
        <v>1080</v>
      </c>
      <c r="AC274" s="106">
        <v>5400</v>
      </c>
    </row>
    <row r="275" spans="26:29" x14ac:dyDescent="0.2">
      <c r="Z275" s="106">
        <v>1355</v>
      </c>
      <c r="AA275" s="106">
        <v>2710</v>
      </c>
      <c r="AB275" s="106">
        <v>1084</v>
      </c>
      <c r="AC275" s="106">
        <v>5420</v>
      </c>
    </row>
    <row r="276" spans="26:29" x14ac:dyDescent="0.2">
      <c r="Z276" s="106">
        <v>1360</v>
      </c>
      <c r="AA276" s="106">
        <v>2720</v>
      </c>
      <c r="AB276" s="106">
        <v>1088</v>
      </c>
      <c r="AC276" s="106">
        <v>5440</v>
      </c>
    </row>
    <row r="277" spans="26:29" x14ac:dyDescent="0.2">
      <c r="Z277" s="106">
        <v>1365</v>
      </c>
      <c r="AA277" s="106">
        <v>2730</v>
      </c>
      <c r="AB277" s="106">
        <v>1092</v>
      </c>
      <c r="AC277" s="106">
        <v>5460</v>
      </c>
    </row>
    <row r="278" spans="26:29" x14ac:dyDescent="0.2">
      <c r="Z278" s="106">
        <v>1370</v>
      </c>
      <c r="AA278" s="106">
        <v>2740</v>
      </c>
      <c r="AB278" s="106">
        <v>1096</v>
      </c>
      <c r="AC278" s="106">
        <v>5480</v>
      </c>
    </row>
    <row r="279" spans="26:29" x14ac:dyDescent="0.2">
      <c r="Z279" s="106">
        <v>1375</v>
      </c>
      <c r="AA279" s="106">
        <v>2750</v>
      </c>
      <c r="AB279" s="106">
        <v>1100</v>
      </c>
      <c r="AC279" s="106">
        <v>5500</v>
      </c>
    </row>
    <row r="280" spans="26:29" x14ac:dyDescent="0.2">
      <c r="Z280" s="106">
        <v>1380</v>
      </c>
      <c r="AA280" s="106">
        <v>2760</v>
      </c>
      <c r="AB280" s="106">
        <v>1104</v>
      </c>
      <c r="AC280" s="106">
        <v>5520</v>
      </c>
    </row>
    <row r="281" spans="26:29" x14ac:dyDescent="0.2">
      <c r="Z281" s="106">
        <v>1385</v>
      </c>
      <c r="AA281" s="106">
        <v>2770</v>
      </c>
      <c r="AB281" s="106">
        <v>1108</v>
      </c>
      <c r="AC281" s="106">
        <v>5540</v>
      </c>
    </row>
    <row r="282" spans="26:29" x14ac:dyDescent="0.2">
      <c r="Z282" s="106">
        <v>1390</v>
      </c>
      <c r="AA282" s="106">
        <v>2780</v>
      </c>
      <c r="AB282" s="106">
        <v>1112</v>
      </c>
      <c r="AC282" s="106">
        <v>5560</v>
      </c>
    </row>
    <row r="283" spans="26:29" x14ac:dyDescent="0.2">
      <c r="Z283" s="106">
        <v>1395</v>
      </c>
      <c r="AA283" s="106">
        <v>2790</v>
      </c>
      <c r="AB283" s="106">
        <v>1116</v>
      </c>
      <c r="AC283" s="106">
        <v>5580</v>
      </c>
    </row>
    <row r="284" spans="26:29" x14ac:dyDescent="0.2">
      <c r="Z284" s="106">
        <v>1400</v>
      </c>
      <c r="AA284" s="106">
        <v>2800</v>
      </c>
      <c r="AB284" s="106">
        <v>1120</v>
      </c>
      <c r="AC284" s="106">
        <v>5600</v>
      </c>
    </row>
    <row r="285" spans="26:29" x14ac:dyDescent="0.2">
      <c r="Z285" s="106">
        <v>1405</v>
      </c>
      <c r="AA285" s="106">
        <v>2810</v>
      </c>
      <c r="AB285" s="106">
        <v>1124</v>
      </c>
      <c r="AC285" s="106">
        <v>5620</v>
      </c>
    </row>
    <row r="286" spans="26:29" x14ac:dyDescent="0.2">
      <c r="Z286" s="106">
        <v>1410</v>
      </c>
      <c r="AA286" s="106">
        <v>2820</v>
      </c>
      <c r="AB286" s="106">
        <v>1128</v>
      </c>
      <c r="AC286" s="106">
        <v>5640</v>
      </c>
    </row>
    <row r="287" spans="26:29" x14ac:dyDescent="0.2">
      <c r="Z287" s="106">
        <v>1415</v>
      </c>
      <c r="AA287" s="106">
        <v>2830</v>
      </c>
      <c r="AB287" s="106">
        <v>1132</v>
      </c>
      <c r="AC287" s="106">
        <v>5660</v>
      </c>
    </row>
    <row r="288" spans="26:29" x14ac:dyDescent="0.2">
      <c r="Z288" s="106">
        <v>1420</v>
      </c>
      <c r="AA288" s="106">
        <v>2840</v>
      </c>
      <c r="AB288" s="106">
        <v>1136</v>
      </c>
      <c r="AC288" s="106">
        <v>5680</v>
      </c>
    </row>
    <row r="289" spans="26:29" x14ac:dyDescent="0.2">
      <c r="Z289" s="106">
        <v>1425</v>
      </c>
      <c r="AA289" s="106">
        <v>2850</v>
      </c>
      <c r="AB289" s="106">
        <v>1140</v>
      </c>
      <c r="AC289" s="106">
        <v>5700</v>
      </c>
    </row>
    <row r="290" spans="26:29" x14ac:dyDescent="0.2">
      <c r="Z290" s="106">
        <v>1430</v>
      </c>
      <c r="AA290" s="106">
        <v>2860</v>
      </c>
      <c r="AB290" s="106">
        <v>1144</v>
      </c>
      <c r="AC290" s="106">
        <v>5720</v>
      </c>
    </row>
    <row r="291" spans="26:29" x14ac:dyDescent="0.2">
      <c r="Z291" s="106">
        <v>1435</v>
      </c>
      <c r="AA291" s="106">
        <v>2870</v>
      </c>
      <c r="AB291" s="106">
        <v>1148</v>
      </c>
      <c r="AC291" s="106">
        <v>5740</v>
      </c>
    </row>
    <row r="292" spans="26:29" x14ac:dyDescent="0.2">
      <c r="Z292" s="106">
        <v>1440</v>
      </c>
      <c r="AA292" s="106">
        <v>2880</v>
      </c>
      <c r="AB292" s="106">
        <v>1152</v>
      </c>
      <c r="AC292" s="106">
        <v>5760</v>
      </c>
    </row>
    <row r="293" spans="26:29" x14ac:dyDescent="0.2">
      <c r="Z293" s="106">
        <v>1445</v>
      </c>
      <c r="AA293" s="106">
        <v>2890</v>
      </c>
      <c r="AB293" s="106">
        <v>1156</v>
      </c>
      <c r="AC293" s="106">
        <v>5780</v>
      </c>
    </row>
    <row r="294" spans="26:29" x14ac:dyDescent="0.2">
      <c r="Z294" s="106">
        <v>1450</v>
      </c>
      <c r="AA294" s="106">
        <v>2900</v>
      </c>
      <c r="AB294" s="106">
        <v>1160</v>
      </c>
      <c r="AC294" s="106">
        <v>5800</v>
      </c>
    </row>
    <row r="295" spans="26:29" x14ac:dyDescent="0.2">
      <c r="Z295" s="106">
        <v>1455</v>
      </c>
      <c r="AA295" s="106">
        <v>2910</v>
      </c>
      <c r="AB295" s="106">
        <v>1164</v>
      </c>
      <c r="AC295" s="106">
        <v>5820</v>
      </c>
    </row>
    <row r="296" spans="26:29" x14ac:dyDescent="0.2">
      <c r="Z296" s="106">
        <v>1460</v>
      </c>
      <c r="AA296" s="106">
        <v>2920</v>
      </c>
      <c r="AB296" s="106">
        <v>1168</v>
      </c>
      <c r="AC296" s="106">
        <v>5840</v>
      </c>
    </row>
    <row r="297" spans="26:29" x14ac:dyDescent="0.2">
      <c r="Z297" s="106">
        <v>1465</v>
      </c>
      <c r="AA297" s="106">
        <v>2930</v>
      </c>
      <c r="AB297" s="106">
        <v>1172</v>
      </c>
      <c r="AC297" s="106">
        <v>5860</v>
      </c>
    </row>
    <row r="298" spans="26:29" x14ac:dyDescent="0.2">
      <c r="Z298" s="106">
        <v>1470</v>
      </c>
      <c r="AA298" s="106">
        <v>2940</v>
      </c>
      <c r="AB298" s="106">
        <v>1176</v>
      </c>
      <c r="AC298" s="106">
        <v>5880</v>
      </c>
    </row>
    <row r="299" spans="26:29" x14ac:dyDescent="0.2">
      <c r="Z299" s="106">
        <v>1475</v>
      </c>
      <c r="AA299" s="106">
        <v>2950</v>
      </c>
      <c r="AB299" s="106">
        <v>1180</v>
      </c>
      <c r="AC299" s="106">
        <v>5900</v>
      </c>
    </row>
    <row r="300" spans="26:29" x14ac:dyDescent="0.2">
      <c r="Z300" s="106">
        <v>1480</v>
      </c>
      <c r="AA300" s="106">
        <v>2960</v>
      </c>
      <c r="AB300" s="106">
        <v>1184</v>
      </c>
      <c r="AC300" s="106">
        <v>5920</v>
      </c>
    </row>
    <row r="301" spans="26:29" x14ac:dyDescent="0.2">
      <c r="Z301" s="106">
        <v>1485</v>
      </c>
      <c r="AA301" s="106">
        <v>2970</v>
      </c>
      <c r="AB301" s="106">
        <v>1188</v>
      </c>
      <c r="AC301" s="106">
        <v>5940</v>
      </c>
    </row>
    <row r="302" spans="26:29" x14ac:dyDescent="0.2">
      <c r="Z302" s="106">
        <v>1490</v>
      </c>
      <c r="AA302" s="106">
        <v>2980</v>
      </c>
      <c r="AB302" s="106">
        <v>1192</v>
      </c>
      <c r="AC302" s="106">
        <v>5960</v>
      </c>
    </row>
    <row r="303" spans="26:29" x14ac:dyDescent="0.2">
      <c r="Z303" s="106">
        <v>1495</v>
      </c>
      <c r="AA303" s="106">
        <v>2990</v>
      </c>
      <c r="AB303" s="106">
        <v>1196</v>
      </c>
      <c r="AC303" s="106">
        <v>5980</v>
      </c>
    </row>
    <row r="304" spans="26:29" x14ac:dyDescent="0.2">
      <c r="Z304" s="106">
        <v>1500</v>
      </c>
      <c r="AA304" s="106">
        <v>3000</v>
      </c>
      <c r="AB304" s="106">
        <v>1200</v>
      </c>
      <c r="AC304" s="106">
        <v>6000</v>
      </c>
    </row>
    <row r="305" spans="26:29" x14ac:dyDescent="0.2">
      <c r="Z305" s="106">
        <v>1505</v>
      </c>
      <c r="AA305" s="106">
        <v>3010</v>
      </c>
      <c r="AB305" s="106">
        <v>1204</v>
      </c>
      <c r="AC305" s="106">
        <v>6020</v>
      </c>
    </row>
    <row r="306" spans="26:29" x14ac:dyDescent="0.2">
      <c r="Z306" s="106">
        <v>1510</v>
      </c>
      <c r="AA306" s="106">
        <v>3020</v>
      </c>
      <c r="AB306" s="106">
        <v>1208</v>
      </c>
      <c r="AC306" s="106">
        <v>6040</v>
      </c>
    </row>
    <row r="307" spans="26:29" x14ac:dyDescent="0.2">
      <c r="Z307" s="106">
        <v>1515</v>
      </c>
      <c r="AA307" s="106">
        <v>3030</v>
      </c>
      <c r="AB307" s="106">
        <v>1212</v>
      </c>
      <c r="AC307" s="106">
        <v>6060</v>
      </c>
    </row>
    <row r="308" spans="26:29" x14ac:dyDescent="0.2">
      <c r="Z308" s="106">
        <v>1520</v>
      </c>
      <c r="AA308" s="106">
        <v>3040</v>
      </c>
      <c r="AB308" s="106">
        <v>1216</v>
      </c>
      <c r="AC308" s="106">
        <v>6080</v>
      </c>
    </row>
    <row r="309" spans="26:29" x14ac:dyDescent="0.2">
      <c r="Z309" s="106">
        <v>1525</v>
      </c>
      <c r="AA309" s="106">
        <v>3050</v>
      </c>
      <c r="AB309" s="106">
        <v>1220</v>
      </c>
      <c r="AC309" s="106">
        <v>6100</v>
      </c>
    </row>
    <row r="310" spans="26:29" x14ac:dyDescent="0.2">
      <c r="Z310" s="106">
        <v>1530</v>
      </c>
      <c r="AA310" s="106">
        <v>3060</v>
      </c>
      <c r="AB310" s="106">
        <v>1224</v>
      </c>
      <c r="AC310" s="106">
        <v>6120</v>
      </c>
    </row>
    <row r="311" spans="26:29" x14ac:dyDescent="0.2">
      <c r="Z311" s="106">
        <v>1535</v>
      </c>
      <c r="AA311" s="106">
        <v>3070</v>
      </c>
      <c r="AB311" s="106">
        <v>1228</v>
      </c>
      <c r="AC311" s="106">
        <v>6140</v>
      </c>
    </row>
    <row r="312" spans="26:29" x14ac:dyDescent="0.2">
      <c r="Z312" s="106">
        <v>1540</v>
      </c>
      <c r="AA312" s="106">
        <v>3080</v>
      </c>
      <c r="AB312" s="106">
        <v>1232</v>
      </c>
      <c r="AC312" s="106">
        <v>6160</v>
      </c>
    </row>
    <row r="313" spans="26:29" x14ac:dyDescent="0.2">
      <c r="Z313" s="106">
        <v>1545</v>
      </c>
      <c r="AA313" s="106">
        <v>3090</v>
      </c>
      <c r="AB313" s="106">
        <v>1236</v>
      </c>
      <c r="AC313" s="106">
        <v>6180</v>
      </c>
    </row>
    <row r="314" spans="26:29" x14ac:dyDescent="0.2">
      <c r="Z314" s="106">
        <v>1550</v>
      </c>
      <c r="AA314" s="106">
        <v>3100</v>
      </c>
      <c r="AB314" s="106">
        <v>1240</v>
      </c>
      <c r="AC314" s="106">
        <v>6200</v>
      </c>
    </row>
    <row r="315" spans="26:29" x14ac:dyDescent="0.2">
      <c r="Z315" s="106">
        <v>1555</v>
      </c>
      <c r="AA315" s="106">
        <v>3110</v>
      </c>
      <c r="AB315" s="106">
        <v>1244</v>
      </c>
      <c r="AC315" s="106">
        <v>6220</v>
      </c>
    </row>
    <row r="316" spans="26:29" x14ac:dyDescent="0.2">
      <c r="Z316" s="106">
        <v>1560</v>
      </c>
      <c r="AA316" s="106">
        <v>3120</v>
      </c>
      <c r="AB316" s="106">
        <v>1248</v>
      </c>
      <c r="AC316" s="106">
        <v>6240</v>
      </c>
    </row>
    <row r="317" spans="26:29" x14ac:dyDescent="0.2">
      <c r="Z317" s="106">
        <v>1565</v>
      </c>
      <c r="AA317" s="106">
        <v>3130</v>
      </c>
      <c r="AB317" s="106">
        <v>1252</v>
      </c>
      <c r="AC317" s="106">
        <v>6260</v>
      </c>
    </row>
    <row r="318" spans="26:29" x14ac:dyDescent="0.2">
      <c r="Z318" s="106">
        <v>1570</v>
      </c>
      <c r="AA318" s="106">
        <v>3140</v>
      </c>
      <c r="AB318" s="106">
        <v>1256</v>
      </c>
      <c r="AC318" s="106">
        <v>6280</v>
      </c>
    </row>
    <row r="319" spans="26:29" x14ac:dyDescent="0.2">
      <c r="Z319" s="106">
        <v>1575</v>
      </c>
      <c r="AA319" s="106">
        <v>3150</v>
      </c>
      <c r="AB319" s="106">
        <v>1260</v>
      </c>
      <c r="AC319" s="106">
        <v>6300</v>
      </c>
    </row>
    <row r="320" spans="26:29" x14ac:dyDescent="0.2">
      <c r="Z320" s="106">
        <v>1580</v>
      </c>
      <c r="AA320" s="106">
        <v>3160</v>
      </c>
      <c r="AB320" s="106">
        <v>1264</v>
      </c>
      <c r="AC320" s="106">
        <v>6320</v>
      </c>
    </row>
    <row r="321" spans="26:29" x14ac:dyDescent="0.2">
      <c r="Z321" s="106">
        <v>1585</v>
      </c>
      <c r="AA321" s="106">
        <v>3170</v>
      </c>
      <c r="AB321" s="106">
        <v>1268</v>
      </c>
      <c r="AC321" s="106">
        <v>6340</v>
      </c>
    </row>
    <row r="322" spans="26:29" x14ac:dyDescent="0.2">
      <c r="Z322" s="106">
        <v>1590</v>
      </c>
      <c r="AA322" s="106">
        <v>3180</v>
      </c>
      <c r="AB322" s="106">
        <v>1272</v>
      </c>
      <c r="AC322" s="106">
        <v>6360</v>
      </c>
    </row>
    <row r="323" spans="26:29" x14ac:dyDescent="0.2">
      <c r="Z323" s="106">
        <v>1595</v>
      </c>
      <c r="AA323" s="106">
        <v>3190</v>
      </c>
      <c r="AB323" s="106">
        <v>1276</v>
      </c>
      <c r="AC323" s="106">
        <v>6380</v>
      </c>
    </row>
    <row r="324" spans="26:29" x14ac:dyDescent="0.2">
      <c r="Z324" s="106">
        <v>1600</v>
      </c>
      <c r="AA324" s="106">
        <v>3200</v>
      </c>
      <c r="AB324" s="106">
        <v>1280</v>
      </c>
      <c r="AC324" s="106">
        <v>6400</v>
      </c>
    </row>
    <row r="325" spans="26:29" x14ac:dyDescent="0.2">
      <c r="Z325" s="106">
        <v>1605</v>
      </c>
      <c r="AA325" s="106">
        <v>3210</v>
      </c>
      <c r="AB325" s="106">
        <v>1284</v>
      </c>
      <c r="AC325" s="106">
        <v>6420</v>
      </c>
    </row>
    <row r="326" spans="26:29" x14ac:dyDescent="0.2">
      <c r="Z326" s="106">
        <v>1610</v>
      </c>
      <c r="AA326" s="106">
        <v>3220</v>
      </c>
      <c r="AB326" s="106">
        <v>1288</v>
      </c>
      <c r="AC326" s="106">
        <v>6440</v>
      </c>
    </row>
    <row r="327" spans="26:29" x14ac:dyDescent="0.2">
      <c r="Z327" s="106">
        <v>1615</v>
      </c>
      <c r="AA327" s="106">
        <v>3230</v>
      </c>
      <c r="AB327" s="106">
        <v>1292</v>
      </c>
      <c r="AC327" s="106">
        <v>6460</v>
      </c>
    </row>
    <row r="328" spans="26:29" x14ac:dyDescent="0.2">
      <c r="Z328" s="106">
        <v>1620</v>
      </c>
      <c r="AA328" s="106">
        <v>3240</v>
      </c>
      <c r="AB328" s="106">
        <v>1296</v>
      </c>
      <c r="AC328" s="106">
        <v>6480</v>
      </c>
    </row>
    <row r="329" spans="26:29" x14ac:dyDescent="0.2">
      <c r="Z329" s="106">
        <v>1625</v>
      </c>
      <c r="AA329" s="106">
        <v>3250</v>
      </c>
      <c r="AB329" s="106">
        <v>1300</v>
      </c>
      <c r="AC329" s="106">
        <v>6500</v>
      </c>
    </row>
    <row r="330" spans="26:29" x14ac:dyDescent="0.2">
      <c r="Z330" s="106">
        <v>1630</v>
      </c>
      <c r="AA330" s="106">
        <v>3260</v>
      </c>
      <c r="AB330" s="106">
        <v>1304</v>
      </c>
      <c r="AC330" s="106">
        <v>6520</v>
      </c>
    </row>
    <row r="331" spans="26:29" x14ac:dyDescent="0.2">
      <c r="Z331" s="106">
        <v>1635</v>
      </c>
      <c r="AA331" s="106">
        <v>3270</v>
      </c>
      <c r="AB331" s="106">
        <v>1308</v>
      </c>
      <c r="AC331" s="106">
        <v>6540</v>
      </c>
    </row>
    <row r="332" spans="26:29" x14ac:dyDescent="0.2">
      <c r="Z332" s="106">
        <v>1640</v>
      </c>
      <c r="AA332" s="106">
        <v>3280</v>
      </c>
      <c r="AB332" s="106">
        <v>1312</v>
      </c>
      <c r="AC332" s="106">
        <v>6560</v>
      </c>
    </row>
    <row r="333" spans="26:29" x14ac:dyDescent="0.2">
      <c r="Z333" s="106">
        <v>1645</v>
      </c>
      <c r="AA333" s="106">
        <v>3290</v>
      </c>
      <c r="AB333" s="106">
        <v>1316</v>
      </c>
      <c r="AC333" s="106">
        <v>6580</v>
      </c>
    </row>
    <row r="334" spans="26:29" x14ac:dyDescent="0.2">
      <c r="Z334" s="106">
        <v>1650</v>
      </c>
      <c r="AA334" s="106">
        <v>3300</v>
      </c>
      <c r="AB334" s="106">
        <v>1320</v>
      </c>
      <c r="AC334" s="106">
        <v>6600</v>
      </c>
    </row>
    <row r="335" spans="26:29" x14ac:dyDescent="0.2">
      <c r="Z335" s="106">
        <v>1655</v>
      </c>
      <c r="AA335" s="106">
        <v>3310</v>
      </c>
      <c r="AB335" s="106">
        <v>1324</v>
      </c>
      <c r="AC335" s="106">
        <v>6620</v>
      </c>
    </row>
    <row r="336" spans="26:29" x14ac:dyDescent="0.2">
      <c r="Z336" s="106">
        <v>1660</v>
      </c>
      <c r="AA336" s="106">
        <v>3320</v>
      </c>
      <c r="AB336" s="106">
        <v>1328</v>
      </c>
      <c r="AC336" s="106">
        <v>6640</v>
      </c>
    </row>
    <row r="337" spans="26:29" x14ac:dyDescent="0.2">
      <c r="Z337" s="106">
        <v>1665</v>
      </c>
      <c r="AA337" s="106">
        <v>3330</v>
      </c>
      <c r="AB337" s="106">
        <v>1332</v>
      </c>
      <c r="AC337" s="106">
        <v>6660</v>
      </c>
    </row>
    <row r="338" spans="26:29" x14ac:dyDescent="0.2">
      <c r="Z338" s="106">
        <v>1670</v>
      </c>
      <c r="AA338" s="106">
        <v>3340</v>
      </c>
      <c r="AB338" s="106">
        <v>1336</v>
      </c>
      <c r="AC338" s="106">
        <v>6680</v>
      </c>
    </row>
    <row r="339" spans="26:29" x14ac:dyDescent="0.2">
      <c r="Z339" s="106">
        <v>1675</v>
      </c>
      <c r="AA339" s="106">
        <v>3350</v>
      </c>
      <c r="AB339" s="106">
        <v>1340</v>
      </c>
      <c r="AC339" s="106">
        <v>6700</v>
      </c>
    </row>
    <row r="340" spans="26:29" x14ac:dyDescent="0.2">
      <c r="Z340" s="106">
        <v>1680</v>
      </c>
      <c r="AA340" s="106">
        <v>3360</v>
      </c>
      <c r="AB340" s="106">
        <v>1344</v>
      </c>
      <c r="AC340" s="106">
        <v>6720</v>
      </c>
    </row>
    <row r="341" spans="26:29" x14ac:dyDescent="0.2">
      <c r="Z341" s="106">
        <v>1685</v>
      </c>
      <c r="AA341" s="106">
        <v>3370</v>
      </c>
      <c r="AB341" s="106">
        <v>1348</v>
      </c>
      <c r="AC341" s="106">
        <v>6740</v>
      </c>
    </row>
    <row r="342" spans="26:29" x14ac:dyDescent="0.2">
      <c r="Z342" s="106">
        <v>1690</v>
      </c>
      <c r="AA342" s="106">
        <v>3380</v>
      </c>
      <c r="AB342" s="106">
        <v>1352</v>
      </c>
      <c r="AC342" s="106">
        <v>6760</v>
      </c>
    </row>
    <row r="343" spans="26:29" x14ac:dyDescent="0.2">
      <c r="Z343" s="106">
        <v>1695</v>
      </c>
      <c r="AA343" s="106">
        <v>3390</v>
      </c>
      <c r="AB343" s="106">
        <v>1356</v>
      </c>
      <c r="AC343" s="106">
        <v>6780</v>
      </c>
    </row>
    <row r="344" spans="26:29" x14ac:dyDescent="0.2">
      <c r="Z344" s="106">
        <v>1700</v>
      </c>
      <c r="AA344" s="106">
        <v>3400</v>
      </c>
      <c r="AB344" s="106">
        <v>1360</v>
      </c>
      <c r="AC344" s="106">
        <v>6800</v>
      </c>
    </row>
    <row r="345" spans="26:29" x14ac:dyDescent="0.2">
      <c r="Z345" s="106">
        <v>1705</v>
      </c>
      <c r="AA345" s="106">
        <v>3410</v>
      </c>
      <c r="AB345" s="106">
        <v>1364</v>
      </c>
      <c r="AC345" s="106">
        <v>6820</v>
      </c>
    </row>
    <row r="346" spans="26:29" x14ac:dyDescent="0.2">
      <c r="Z346" s="106">
        <v>1710</v>
      </c>
      <c r="AA346" s="106">
        <v>3420</v>
      </c>
      <c r="AB346" s="106">
        <v>1368</v>
      </c>
      <c r="AC346" s="106">
        <v>6840</v>
      </c>
    </row>
    <row r="347" spans="26:29" x14ac:dyDescent="0.2">
      <c r="Z347" s="106">
        <v>1715</v>
      </c>
      <c r="AA347" s="106">
        <v>3430</v>
      </c>
      <c r="AB347" s="106">
        <v>1372</v>
      </c>
      <c r="AC347" s="106">
        <v>6860</v>
      </c>
    </row>
    <row r="348" spans="26:29" x14ac:dyDescent="0.2">
      <c r="Z348" s="106">
        <v>1720</v>
      </c>
      <c r="AA348" s="106">
        <v>3440</v>
      </c>
      <c r="AB348" s="106">
        <v>1376</v>
      </c>
      <c r="AC348" s="106">
        <v>6880</v>
      </c>
    </row>
    <row r="349" spans="26:29" x14ac:dyDescent="0.2">
      <c r="Z349" s="106">
        <v>1725</v>
      </c>
      <c r="AA349" s="106">
        <v>3450</v>
      </c>
      <c r="AB349" s="106">
        <v>1380</v>
      </c>
      <c r="AC349" s="106">
        <v>6900</v>
      </c>
    </row>
    <row r="350" spans="26:29" x14ac:dyDescent="0.2">
      <c r="Z350" s="106">
        <v>1730</v>
      </c>
      <c r="AA350" s="106">
        <v>3460</v>
      </c>
      <c r="AB350" s="106">
        <v>1384</v>
      </c>
      <c r="AC350" s="106">
        <v>6920</v>
      </c>
    </row>
    <row r="351" spans="26:29" x14ac:dyDescent="0.2">
      <c r="Z351" s="106">
        <v>1735</v>
      </c>
      <c r="AA351" s="106">
        <v>3470</v>
      </c>
      <c r="AB351" s="106">
        <v>1388</v>
      </c>
      <c r="AC351" s="106">
        <v>6940</v>
      </c>
    </row>
    <row r="352" spans="26:29" x14ac:dyDescent="0.2">
      <c r="Z352" s="106">
        <v>1740</v>
      </c>
      <c r="AA352" s="106">
        <v>3480</v>
      </c>
      <c r="AB352" s="106">
        <v>1392</v>
      </c>
      <c r="AC352" s="106">
        <v>6960</v>
      </c>
    </row>
    <row r="353" spans="26:29" x14ac:dyDescent="0.2">
      <c r="Z353" s="106">
        <v>1745</v>
      </c>
      <c r="AA353" s="106">
        <v>3490</v>
      </c>
      <c r="AB353" s="106">
        <v>1396</v>
      </c>
      <c r="AC353" s="106">
        <v>6980</v>
      </c>
    </row>
    <row r="354" spans="26:29" x14ac:dyDescent="0.2">
      <c r="Z354" s="106">
        <v>1750</v>
      </c>
      <c r="AA354" s="106">
        <v>3500</v>
      </c>
      <c r="AB354" s="106">
        <v>1400</v>
      </c>
      <c r="AC354" s="106">
        <v>7000</v>
      </c>
    </row>
    <row r="355" spans="26:29" x14ac:dyDescent="0.2">
      <c r="Z355" s="106">
        <v>1755</v>
      </c>
      <c r="AA355" s="106">
        <v>3510</v>
      </c>
      <c r="AB355" s="106">
        <v>1404</v>
      </c>
      <c r="AC355" s="106">
        <v>7020</v>
      </c>
    </row>
    <row r="356" spans="26:29" x14ac:dyDescent="0.2">
      <c r="Z356" s="106">
        <v>1760</v>
      </c>
      <c r="AA356" s="106">
        <v>3520</v>
      </c>
      <c r="AB356" s="106">
        <v>1408</v>
      </c>
      <c r="AC356" s="106">
        <v>7040</v>
      </c>
    </row>
    <row r="357" spans="26:29" x14ac:dyDescent="0.2">
      <c r="Z357" s="106">
        <v>1765</v>
      </c>
      <c r="AA357" s="106">
        <v>3530</v>
      </c>
      <c r="AB357" s="106">
        <v>1412</v>
      </c>
      <c r="AC357" s="106">
        <v>7060</v>
      </c>
    </row>
    <row r="358" spans="26:29" x14ac:dyDescent="0.2">
      <c r="Z358" s="106">
        <v>1770</v>
      </c>
      <c r="AA358" s="106">
        <v>3540</v>
      </c>
      <c r="AB358" s="106">
        <v>1416</v>
      </c>
      <c r="AC358" s="106">
        <v>7080</v>
      </c>
    </row>
    <row r="359" spans="26:29" x14ac:dyDescent="0.2">
      <c r="Z359" s="106">
        <v>1775</v>
      </c>
      <c r="AA359" s="106">
        <v>3550</v>
      </c>
      <c r="AB359" s="106">
        <v>1420</v>
      </c>
      <c r="AC359" s="106">
        <v>7100</v>
      </c>
    </row>
    <row r="360" spans="26:29" x14ac:dyDescent="0.2">
      <c r="Z360" s="106">
        <v>1780</v>
      </c>
      <c r="AA360" s="106">
        <v>3560</v>
      </c>
      <c r="AB360" s="106">
        <v>1424</v>
      </c>
      <c r="AC360" s="106">
        <v>7120</v>
      </c>
    </row>
    <row r="361" spans="26:29" x14ac:dyDescent="0.2">
      <c r="Z361" s="106">
        <v>1785</v>
      </c>
      <c r="AA361" s="106">
        <v>3570</v>
      </c>
      <c r="AB361" s="106">
        <v>1428</v>
      </c>
      <c r="AC361" s="106">
        <v>7140</v>
      </c>
    </row>
    <row r="362" spans="26:29" x14ac:dyDescent="0.2">
      <c r="Z362" s="106">
        <v>1790</v>
      </c>
      <c r="AA362" s="106">
        <v>3580</v>
      </c>
      <c r="AB362" s="106">
        <v>1432</v>
      </c>
      <c r="AC362" s="106">
        <v>7160</v>
      </c>
    </row>
    <row r="363" spans="26:29" x14ac:dyDescent="0.2">
      <c r="Z363" s="106">
        <v>1795</v>
      </c>
      <c r="AA363" s="106">
        <v>3590</v>
      </c>
      <c r="AB363" s="106">
        <v>1436</v>
      </c>
      <c r="AC363" s="106">
        <v>7180</v>
      </c>
    </row>
    <row r="364" spans="26:29" x14ac:dyDescent="0.2">
      <c r="Z364" s="106">
        <v>1800</v>
      </c>
      <c r="AA364" s="106">
        <v>3600</v>
      </c>
      <c r="AB364" s="106">
        <v>1440</v>
      </c>
      <c r="AC364" s="106">
        <v>7200</v>
      </c>
    </row>
    <row r="365" spans="26:29" x14ac:dyDescent="0.2">
      <c r="Z365" s="106">
        <v>1805</v>
      </c>
      <c r="AA365" s="106">
        <v>3610</v>
      </c>
      <c r="AB365" s="106">
        <v>1444</v>
      </c>
      <c r="AC365" s="106">
        <v>7220</v>
      </c>
    </row>
    <row r="366" spans="26:29" x14ac:dyDescent="0.2">
      <c r="Z366" s="106">
        <v>1810</v>
      </c>
      <c r="AA366" s="106">
        <v>3620</v>
      </c>
      <c r="AB366" s="106">
        <v>1448</v>
      </c>
      <c r="AC366" s="106">
        <v>7240</v>
      </c>
    </row>
    <row r="367" spans="26:29" x14ac:dyDescent="0.2">
      <c r="Z367" s="106">
        <v>1815</v>
      </c>
      <c r="AA367" s="106">
        <v>3630</v>
      </c>
      <c r="AB367" s="106">
        <v>1452</v>
      </c>
      <c r="AC367" s="106">
        <v>7260</v>
      </c>
    </row>
    <row r="368" spans="26:29" x14ac:dyDescent="0.2">
      <c r="Z368" s="106">
        <v>1820</v>
      </c>
      <c r="AA368" s="106">
        <v>3640</v>
      </c>
      <c r="AB368" s="106">
        <v>1456</v>
      </c>
      <c r="AC368" s="106">
        <v>7280</v>
      </c>
    </row>
    <row r="369" spans="26:29" x14ac:dyDescent="0.2">
      <c r="Z369" s="106">
        <v>1825</v>
      </c>
      <c r="AA369" s="106">
        <v>3650</v>
      </c>
      <c r="AB369" s="106">
        <v>1460</v>
      </c>
      <c r="AC369" s="106">
        <v>7300</v>
      </c>
    </row>
    <row r="370" spans="26:29" x14ac:dyDescent="0.2">
      <c r="Z370" s="106">
        <v>1830</v>
      </c>
      <c r="AA370" s="106">
        <v>3660</v>
      </c>
      <c r="AB370" s="106">
        <v>1464</v>
      </c>
      <c r="AC370" s="106">
        <v>7320</v>
      </c>
    </row>
    <row r="371" spans="26:29" x14ac:dyDescent="0.2">
      <c r="Z371" s="106">
        <v>1835</v>
      </c>
      <c r="AA371" s="106">
        <v>3670</v>
      </c>
      <c r="AB371" s="106">
        <v>1468</v>
      </c>
      <c r="AC371" s="106">
        <v>7340</v>
      </c>
    </row>
    <row r="372" spans="26:29" x14ac:dyDescent="0.2">
      <c r="Z372" s="106">
        <v>1840</v>
      </c>
      <c r="AA372" s="106">
        <v>3680</v>
      </c>
      <c r="AB372" s="106">
        <v>1472</v>
      </c>
      <c r="AC372" s="106">
        <v>7360</v>
      </c>
    </row>
    <row r="373" spans="26:29" x14ac:dyDescent="0.2">
      <c r="Z373" s="106">
        <v>1845</v>
      </c>
      <c r="AA373" s="106">
        <v>3690</v>
      </c>
      <c r="AB373" s="106">
        <v>1476</v>
      </c>
      <c r="AC373" s="106">
        <v>7380</v>
      </c>
    </row>
    <row r="374" spans="26:29" x14ac:dyDescent="0.2">
      <c r="Z374" s="106">
        <v>1850</v>
      </c>
      <c r="AA374" s="106">
        <v>3700</v>
      </c>
      <c r="AB374" s="106">
        <v>1480</v>
      </c>
      <c r="AC374" s="106">
        <v>7400</v>
      </c>
    </row>
    <row r="375" spans="26:29" x14ac:dyDescent="0.2">
      <c r="Z375" s="106">
        <v>1855</v>
      </c>
      <c r="AA375" s="106">
        <v>3710</v>
      </c>
      <c r="AB375" s="106">
        <v>1484</v>
      </c>
      <c r="AC375" s="106">
        <v>7420</v>
      </c>
    </row>
    <row r="376" spans="26:29" x14ac:dyDescent="0.2">
      <c r="Z376" s="106">
        <v>1860</v>
      </c>
      <c r="AA376" s="106">
        <v>3720</v>
      </c>
      <c r="AB376" s="106">
        <v>1488</v>
      </c>
      <c r="AC376" s="106">
        <v>7440</v>
      </c>
    </row>
    <row r="377" spans="26:29" x14ac:dyDescent="0.2">
      <c r="Z377" s="106">
        <v>1865</v>
      </c>
      <c r="AA377" s="106">
        <v>3730</v>
      </c>
      <c r="AB377" s="106">
        <v>1492</v>
      </c>
      <c r="AC377" s="106">
        <v>7460</v>
      </c>
    </row>
    <row r="378" spans="26:29" x14ac:dyDescent="0.2">
      <c r="Z378" s="106">
        <v>1870</v>
      </c>
      <c r="AA378" s="106">
        <v>3740</v>
      </c>
      <c r="AB378" s="106">
        <v>1496</v>
      </c>
      <c r="AC378" s="106">
        <v>7480</v>
      </c>
    </row>
    <row r="379" spans="26:29" x14ac:dyDescent="0.2">
      <c r="Z379" s="106">
        <v>1875</v>
      </c>
      <c r="AA379" s="106">
        <v>3750</v>
      </c>
      <c r="AB379" s="106">
        <v>1500</v>
      </c>
      <c r="AC379" s="106">
        <v>7500</v>
      </c>
    </row>
    <row r="380" spans="26:29" x14ac:dyDescent="0.2">
      <c r="Z380" s="106">
        <v>1880</v>
      </c>
      <c r="AA380" s="106">
        <v>3760</v>
      </c>
      <c r="AB380" s="106">
        <v>1504</v>
      </c>
      <c r="AC380" s="106">
        <v>7520</v>
      </c>
    </row>
    <row r="381" spans="26:29" x14ac:dyDescent="0.2">
      <c r="Z381" s="106">
        <v>1885</v>
      </c>
      <c r="AA381" s="106">
        <v>3770</v>
      </c>
      <c r="AB381" s="106">
        <v>1508</v>
      </c>
      <c r="AC381" s="106">
        <v>7540</v>
      </c>
    </row>
    <row r="382" spans="26:29" x14ac:dyDescent="0.2">
      <c r="Z382" s="106">
        <v>1890</v>
      </c>
      <c r="AA382" s="106">
        <v>3780</v>
      </c>
      <c r="AB382" s="106">
        <v>1512</v>
      </c>
      <c r="AC382" s="106">
        <v>7560</v>
      </c>
    </row>
    <row r="383" spans="26:29" x14ac:dyDescent="0.2">
      <c r="Z383" s="106">
        <v>1895</v>
      </c>
      <c r="AA383" s="106">
        <v>3790</v>
      </c>
      <c r="AB383" s="106">
        <v>1516</v>
      </c>
      <c r="AC383" s="106">
        <v>7580</v>
      </c>
    </row>
    <row r="384" spans="26:29" x14ac:dyDescent="0.2">
      <c r="Z384" s="106">
        <v>1900</v>
      </c>
      <c r="AA384" s="106">
        <v>3800</v>
      </c>
      <c r="AB384" s="106">
        <v>1520</v>
      </c>
      <c r="AC384" s="106">
        <v>7600</v>
      </c>
    </row>
    <row r="385" spans="26:29" x14ac:dyDescent="0.2">
      <c r="Z385" s="106">
        <v>1905</v>
      </c>
      <c r="AA385" s="106">
        <v>3810</v>
      </c>
      <c r="AB385" s="106">
        <v>1524</v>
      </c>
      <c r="AC385" s="106">
        <v>7620</v>
      </c>
    </row>
    <row r="386" spans="26:29" x14ac:dyDescent="0.2">
      <c r="Z386" s="106">
        <v>1910</v>
      </c>
      <c r="AA386" s="106">
        <v>3820</v>
      </c>
      <c r="AB386" s="106">
        <v>1528</v>
      </c>
      <c r="AC386" s="106">
        <v>7640</v>
      </c>
    </row>
    <row r="387" spans="26:29" x14ac:dyDescent="0.2">
      <c r="Z387" s="106">
        <v>1915</v>
      </c>
      <c r="AA387" s="106">
        <v>3830</v>
      </c>
      <c r="AB387" s="106">
        <v>1532</v>
      </c>
      <c r="AC387" s="106">
        <v>7660</v>
      </c>
    </row>
    <row r="388" spans="26:29" x14ac:dyDescent="0.2">
      <c r="Z388" s="106">
        <v>1920</v>
      </c>
      <c r="AA388" s="106">
        <v>3840</v>
      </c>
      <c r="AB388" s="106">
        <v>1536</v>
      </c>
      <c r="AC388" s="106">
        <v>7680</v>
      </c>
    </row>
    <row r="389" spans="26:29" x14ac:dyDescent="0.2">
      <c r="Z389" s="106">
        <v>1925</v>
      </c>
      <c r="AA389" s="106">
        <v>3850</v>
      </c>
      <c r="AB389" s="106">
        <v>1540</v>
      </c>
      <c r="AC389" s="106">
        <v>7700</v>
      </c>
    </row>
    <row r="390" spans="26:29" x14ac:dyDescent="0.2">
      <c r="Z390" s="106">
        <v>1930</v>
      </c>
      <c r="AA390" s="106">
        <v>3860</v>
      </c>
      <c r="AB390" s="106">
        <v>1544</v>
      </c>
      <c r="AC390" s="106">
        <v>7720</v>
      </c>
    </row>
    <row r="391" spans="26:29" x14ac:dyDescent="0.2">
      <c r="Z391" s="106">
        <v>1935</v>
      </c>
      <c r="AA391" s="106">
        <v>3870</v>
      </c>
      <c r="AB391" s="106">
        <v>1548</v>
      </c>
      <c r="AC391" s="106">
        <v>7740</v>
      </c>
    </row>
    <row r="392" spans="26:29" x14ac:dyDescent="0.2">
      <c r="Z392" s="106">
        <v>1940</v>
      </c>
      <c r="AA392" s="106">
        <v>3880</v>
      </c>
      <c r="AB392" s="106">
        <v>1552</v>
      </c>
      <c r="AC392" s="106">
        <v>7760</v>
      </c>
    </row>
    <row r="393" spans="26:29" x14ac:dyDescent="0.2">
      <c r="Z393" s="106">
        <v>1945</v>
      </c>
      <c r="AA393" s="106">
        <v>3890</v>
      </c>
      <c r="AB393" s="106">
        <v>1556</v>
      </c>
      <c r="AC393" s="106">
        <v>7780</v>
      </c>
    </row>
    <row r="394" spans="26:29" x14ac:dyDescent="0.2">
      <c r="Z394" s="106">
        <v>1950</v>
      </c>
      <c r="AA394" s="106">
        <v>3900</v>
      </c>
      <c r="AB394" s="106">
        <v>1560</v>
      </c>
      <c r="AC394" s="106">
        <v>7800</v>
      </c>
    </row>
    <row r="395" spans="26:29" x14ac:dyDescent="0.2">
      <c r="Z395" s="106">
        <v>1955</v>
      </c>
      <c r="AA395" s="106">
        <v>3910</v>
      </c>
      <c r="AB395" s="106">
        <v>1564</v>
      </c>
      <c r="AC395" s="106">
        <v>7820</v>
      </c>
    </row>
    <row r="396" spans="26:29" x14ac:dyDescent="0.2">
      <c r="Z396" s="106">
        <v>1960</v>
      </c>
      <c r="AA396" s="106">
        <v>3920</v>
      </c>
      <c r="AB396" s="106">
        <v>1568</v>
      </c>
      <c r="AC396" s="106">
        <v>7840</v>
      </c>
    </row>
    <row r="397" spans="26:29" x14ac:dyDescent="0.2">
      <c r="Z397" s="106">
        <v>1965</v>
      </c>
      <c r="AA397" s="106">
        <v>3930</v>
      </c>
      <c r="AB397" s="106">
        <v>1572</v>
      </c>
      <c r="AC397" s="106">
        <v>7860</v>
      </c>
    </row>
    <row r="398" spans="26:29" x14ac:dyDescent="0.2">
      <c r="Z398" s="106">
        <v>1970</v>
      </c>
      <c r="AA398" s="106">
        <v>3940</v>
      </c>
      <c r="AB398" s="106">
        <v>1576</v>
      </c>
      <c r="AC398" s="106">
        <v>7880</v>
      </c>
    </row>
    <row r="399" spans="26:29" x14ac:dyDescent="0.2">
      <c r="Z399" s="106">
        <v>1975</v>
      </c>
      <c r="AA399" s="106">
        <v>3950</v>
      </c>
      <c r="AB399" s="106">
        <v>1580</v>
      </c>
      <c r="AC399" s="106">
        <v>7900</v>
      </c>
    </row>
    <row r="400" spans="26:29" x14ac:dyDescent="0.2">
      <c r="Z400" s="106">
        <v>1980</v>
      </c>
      <c r="AA400" s="106">
        <v>3960</v>
      </c>
      <c r="AB400" s="106">
        <v>1584</v>
      </c>
      <c r="AC400" s="106">
        <v>7920</v>
      </c>
    </row>
    <row r="401" spans="26:29" x14ac:dyDescent="0.2">
      <c r="Z401" s="106">
        <v>1985</v>
      </c>
      <c r="AA401" s="106">
        <v>3970</v>
      </c>
      <c r="AB401" s="106">
        <v>1588</v>
      </c>
      <c r="AC401" s="106">
        <v>7940</v>
      </c>
    </row>
    <row r="402" spans="26:29" x14ac:dyDescent="0.2">
      <c r="Z402" s="106">
        <v>1990</v>
      </c>
      <c r="AA402" s="106">
        <v>3980</v>
      </c>
      <c r="AB402" s="106">
        <v>1592</v>
      </c>
      <c r="AC402" s="106">
        <v>7960</v>
      </c>
    </row>
    <row r="403" spans="26:29" x14ac:dyDescent="0.2">
      <c r="Z403" s="106">
        <v>1995</v>
      </c>
      <c r="AA403" s="106">
        <v>3990</v>
      </c>
      <c r="AB403" s="106">
        <v>1596</v>
      </c>
      <c r="AC403" s="106">
        <v>7980</v>
      </c>
    </row>
    <row r="404" spans="26:29" x14ac:dyDescent="0.2">
      <c r="Z404" s="106">
        <v>2000</v>
      </c>
      <c r="AA404" s="106">
        <v>4000</v>
      </c>
      <c r="AB404" s="106">
        <v>1600</v>
      </c>
      <c r="AC404" s="106">
        <v>8000</v>
      </c>
    </row>
    <row r="405" spans="26:29" x14ac:dyDescent="0.2">
      <c r="Z405" s="106">
        <v>2005</v>
      </c>
      <c r="AA405" s="106">
        <v>4010</v>
      </c>
      <c r="AB405" s="106">
        <v>1604</v>
      </c>
      <c r="AC405" s="106">
        <v>8020</v>
      </c>
    </row>
    <row r="406" spans="26:29" x14ac:dyDescent="0.2">
      <c r="Z406" s="106">
        <v>2010</v>
      </c>
      <c r="AA406" s="106">
        <v>4020</v>
      </c>
      <c r="AB406" s="106">
        <v>1608</v>
      </c>
      <c r="AC406" s="106">
        <v>8040</v>
      </c>
    </row>
    <row r="407" spans="26:29" x14ac:dyDescent="0.2">
      <c r="Z407" s="106">
        <v>2015</v>
      </c>
      <c r="AA407" s="106">
        <v>4030</v>
      </c>
      <c r="AB407" s="106">
        <v>1612</v>
      </c>
      <c r="AC407" s="106">
        <v>8060</v>
      </c>
    </row>
    <row r="408" spans="26:29" x14ac:dyDescent="0.2">
      <c r="Z408" s="106">
        <v>2020</v>
      </c>
      <c r="AA408" s="106">
        <v>4040</v>
      </c>
      <c r="AB408" s="106">
        <v>1616</v>
      </c>
      <c r="AC408" s="106">
        <v>8080</v>
      </c>
    </row>
    <row r="409" spans="26:29" x14ac:dyDescent="0.2">
      <c r="Z409" s="106">
        <v>2025</v>
      </c>
      <c r="AA409" s="106">
        <v>4050</v>
      </c>
      <c r="AB409" s="106">
        <v>1620</v>
      </c>
      <c r="AC409" s="106">
        <v>8100</v>
      </c>
    </row>
    <row r="410" spans="26:29" x14ac:dyDescent="0.2">
      <c r="Z410" s="106">
        <v>2030</v>
      </c>
      <c r="AA410" s="106">
        <v>4060</v>
      </c>
      <c r="AB410" s="106">
        <v>1624</v>
      </c>
      <c r="AC410" s="106">
        <v>8120</v>
      </c>
    </row>
    <row r="411" spans="26:29" x14ac:dyDescent="0.2">
      <c r="Z411" s="106">
        <v>2035</v>
      </c>
      <c r="AA411" s="106">
        <v>4070</v>
      </c>
      <c r="AB411" s="106">
        <v>1628</v>
      </c>
      <c r="AC411" s="106">
        <v>8140</v>
      </c>
    </row>
    <row r="412" spans="26:29" x14ac:dyDescent="0.2">
      <c r="Z412" s="106">
        <v>2040</v>
      </c>
      <c r="AA412" s="106">
        <v>4080</v>
      </c>
      <c r="AB412" s="106">
        <v>1632</v>
      </c>
      <c r="AC412" s="106">
        <v>8160</v>
      </c>
    </row>
    <row r="413" spans="26:29" x14ac:dyDescent="0.2">
      <c r="Z413" s="106">
        <v>2045</v>
      </c>
      <c r="AA413" s="106">
        <v>4090</v>
      </c>
      <c r="AB413" s="106">
        <v>1636</v>
      </c>
      <c r="AC413" s="106">
        <v>8180</v>
      </c>
    </row>
    <row r="414" spans="26:29" x14ac:dyDescent="0.2">
      <c r="Z414" s="106">
        <v>2050</v>
      </c>
      <c r="AA414" s="106">
        <v>4100</v>
      </c>
      <c r="AB414" s="106">
        <v>1640</v>
      </c>
      <c r="AC414" s="106">
        <v>8200</v>
      </c>
    </row>
    <row r="415" spans="26:29" x14ac:dyDescent="0.2">
      <c r="Z415" s="106">
        <v>2055</v>
      </c>
      <c r="AA415" s="106">
        <v>4110</v>
      </c>
      <c r="AB415" s="106">
        <v>1644</v>
      </c>
      <c r="AC415" s="106">
        <v>8220</v>
      </c>
    </row>
    <row r="416" spans="26:29" x14ac:dyDescent="0.2">
      <c r="Z416" s="106">
        <v>2060</v>
      </c>
      <c r="AA416" s="106">
        <v>4120</v>
      </c>
      <c r="AB416" s="106">
        <v>1648</v>
      </c>
      <c r="AC416" s="106">
        <v>8240</v>
      </c>
    </row>
    <row r="417" spans="26:29" x14ac:dyDescent="0.2">
      <c r="Z417" s="106">
        <v>2065</v>
      </c>
      <c r="AA417" s="106">
        <v>4130</v>
      </c>
      <c r="AB417" s="106">
        <v>1652</v>
      </c>
      <c r="AC417" s="106">
        <v>8260</v>
      </c>
    </row>
    <row r="418" spans="26:29" x14ac:dyDescent="0.2">
      <c r="Z418" s="106">
        <v>2070</v>
      </c>
      <c r="AA418" s="106">
        <v>4140</v>
      </c>
      <c r="AB418" s="106">
        <v>1656</v>
      </c>
      <c r="AC418" s="106">
        <v>8280</v>
      </c>
    </row>
    <row r="419" spans="26:29" x14ac:dyDescent="0.2">
      <c r="Z419" s="106">
        <v>2075</v>
      </c>
      <c r="AA419" s="106">
        <v>4150</v>
      </c>
      <c r="AB419" s="106">
        <v>1660</v>
      </c>
      <c r="AC419" s="106">
        <v>8300</v>
      </c>
    </row>
    <row r="420" spans="26:29" x14ac:dyDescent="0.2">
      <c r="Z420" s="106">
        <v>2080</v>
      </c>
      <c r="AA420" s="106">
        <v>4160</v>
      </c>
      <c r="AB420" s="106">
        <v>1664</v>
      </c>
      <c r="AC420" s="106">
        <v>8320</v>
      </c>
    </row>
    <row r="421" spans="26:29" x14ac:dyDescent="0.2">
      <c r="Z421" s="106">
        <v>2085</v>
      </c>
      <c r="AA421" s="106">
        <v>4170</v>
      </c>
      <c r="AB421" s="106">
        <v>1668</v>
      </c>
      <c r="AC421" s="106">
        <v>8340</v>
      </c>
    </row>
    <row r="422" spans="26:29" x14ac:dyDescent="0.2">
      <c r="Z422" s="106">
        <v>2090</v>
      </c>
      <c r="AA422" s="106">
        <v>4180</v>
      </c>
      <c r="AB422" s="106">
        <v>1672</v>
      </c>
      <c r="AC422" s="106">
        <v>8360</v>
      </c>
    </row>
    <row r="423" spans="26:29" x14ac:dyDescent="0.2">
      <c r="Z423" s="106">
        <v>2095</v>
      </c>
      <c r="AA423" s="106">
        <v>4190</v>
      </c>
      <c r="AB423" s="106">
        <v>1676</v>
      </c>
      <c r="AC423" s="106">
        <v>8380</v>
      </c>
    </row>
    <row r="424" spans="26:29" x14ac:dyDescent="0.2">
      <c r="Z424" s="106">
        <v>2100</v>
      </c>
      <c r="AA424" s="106">
        <v>4200</v>
      </c>
      <c r="AB424" s="106">
        <v>1680</v>
      </c>
      <c r="AC424" s="106">
        <v>8400</v>
      </c>
    </row>
    <row r="425" spans="26:29" x14ac:dyDescent="0.2">
      <c r="Z425" s="106">
        <v>2105</v>
      </c>
      <c r="AA425" s="106">
        <v>4210</v>
      </c>
      <c r="AB425" s="106">
        <v>1684</v>
      </c>
      <c r="AC425" s="106">
        <v>8420</v>
      </c>
    </row>
    <row r="426" spans="26:29" x14ac:dyDescent="0.2">
      <c r="Z426" s="106">
        <v>2110</v>
      </c>
      <c r="AA426" s="106">
        <v>4220</v>
      </c>
      <c r="AB426" s="106">
        <v>1688</v>
      </c>
      <c r="AC426" s="106">
        <v>8440</v>
      </c>
    </row>
    <row r="427" spans="26:29" x14ac:dyDescent="0.2">
      <c r="Z427" s="106">
        <v>2115</v>
      </c>
      <c r="AA427" s="106">
        <v>4230</v>
      </c>
      <c r="AB427" s="106">
        <v>1692</v>
      </c>
      <c r="AC427" s="106">
        <v>8460</v>
      </c>
    </row>
    <row r="428" spans="26:29" x14ac:dyDescent="0.2">
      <c r="Z428" s="106">
        <v>2120</v>
      </c>
      <c r="AA428" s="106">
        <v>4240</v>
      </c>
      <c r="AB428" s="106">
        <v>1696</v>
      </c>
      <c r="AC428" s="106">
        <v>8480</v>
      </c>
    </row>
    <row r="429" spans="26:29" x14ac:dyDescent="0.2">
      <c r="Z429" s="106">
        <v>2125</v>
      </c>
      <c r="AA429" s="106">
        <v>4250</v>
      </c>
      <c r="AB429" s="106">
        <v>1700</v>
      </c>
      <c r="AC429" s="106">
        <v>8500</v>
      </c>
    </row>
    <row r="430" spans="26:29" x14ac:dyDescent="0.2">
      <c r="Z430" s="106">
        <v>2130</v>
      </c>
      <c r="AA430" s="106">
        <v>4260</v>
      </c>
      <c r="AB430" s="106">
        <v>1704</v>
      </c>
      <c r="AC430" s="106">
        <v>8520</v>
      </c>
    </row>
    <row r="431" spans="26:29" x14ac:dyDescent="0.2">
      <c r="Z431" s="106">
        <v>2135</v>
      </c>
      <c r="AA431" s="106">
        <v>4270</v>
      </c>
      <c r="AB431" s="106">
        <v>1708</v>
      </c>
      <c r="AC431" s="106">
        <v>8540</v>
      </c>
    </row>
    <row r="432" spans="26:29" x14ac:dyDescent="0.2">
      <c r="Z432" s="106">
        <v>2140</v>
      </c>
      <c r="AA432" s="106">
        <v>4280</v>
      </c>
      <c r="AB432" s="106">
        <v>1712</v>
      </c>
      <c r="AC432" s="106">
        <v>8560</v>
      </c>
    </row>
    <row r="433" spans="26:29" x14ac:dyDescent="0.2">
      <c r="Z433" s="106">
        <v>2145</v>
      </c>
      <c r="AA433" s="106">
        <v>4290</v>
      </c>
      <c r="AB433" s="106">
        <v>1716</v>
      </c>
      <c r="AC433" s="106">
        <v>8580</v>
      </c>
    </row>
    <row r="434" spans="26:29" x14ac:dyDescent="0.2">
      <c r="Z434" s="106">
        <v>2150</v>
      </c>
      <c r="AA434" s="106">
        <v>4300</v>
      </c>
      <c r="AB434" s="106">
        <v>1720</v>
      </c>
      <c r="AC434" s="106">
        <v>8600</v>
      </c>
    </row>
    <row r="435" spans="26:29" x14ac:dyDescent="0.2">
      <c r="Z435" s="106">
        <v>2155</v>
      </c>
      <c r="AA435" s="106">
        <v>4310</v>
      </c>
      <c r="AB435" s="106">
        <v>1724</v>
      </c>
      <c r="AC435" s="106">
        <v>8620</v>
      </c>
    </row>
    <row r="436" spans="26:29" x14ac:dyDescent="0.2">
      <c r="Z436" s="106">
        <v>2160</v>
      </c>
      <c r="AA436" s="106">
        <v>4320</v>
      </c>
      <c r="AB436" s="106">
        <v>1728</v>
      </c>
      <c r="AC436" s="106">
        <v>8640</v>
      </c>
    </row>
    <row r="437" spans="26:29" x14ac:dyDescent="0.2">
      <c r="Z437" s="106">
        <v>2165</v>
      </c>
      <c r="AA437" s="106">
        <v>4330</v>
      </c>
      <c r="AB437" s="106">
        <v>1732</v>
      </c>
      <c r="AC437" s="106">
        <v>8660</v>
      </c>
    </row>
    <row r="438" spans="26:29" x14ac:dyDescent="0.2">
      <c r="Z438" s="106">
        <v>2170</v>
      </c>
      <c r="AA438" s="106">
        <v>4340</v>
      </c>
      <c r="AB438" s="106">
        <v>1736</v>
      </c>
      <c r="AC438" s="106">
        <v>8680</v>
      </c>
    </row>
    <row r="439" spans="26:29" x14ac:dyDescent="0.2">
      <c r="Z439" s="106">
        <v>2175</v>
      </c>
      <c r="AA439" s="106">
        <v>4350</v>
      </c>
      <c r="AB439" s="106">
        <v>1740</v>
      </c>
      <c r="AC439" s="106">
        <v>8700</v>
      </c>
    </row>
    <row r="440" spans="26:29" x14ac:dyDescent="0.2">
      <c r="Z440" s="106">
        <v>2180</v>
      </c>
      <c r="AA440" s="106">
        <v>4360</v>
      </c>
      <c r="AB440" s="106">
        <v>1744</v>
      </c>
      <c r="AC440" s="106">
        <v>8720</v>
      </c>
    </row>
    <row r="441" spans="26:29" x14ac:dyDescent="0.2">
      <c r="Z441" s="106">
        <v>2185</v>
      </c>
      <c r="AA441" s="106">
        <v>4370</v>
      </c>
      <c r="AB441" s="106">
        <v>1748</v>
      </c>
      <c r="AC441" s="106">
        <v>8740</v>
      </c>
    </row>
    <row r="442" spans="26:29" x14ac:dyDescent="0.2">
      <c r="Z442" s="106">
        <v>2190</v>
      </c>
      <c r="AA442" s="106">
        <v>4380</v>
      </c>
      <c r="AB442" s="106">
        <v>1752</v>
      </c>
      <c r="AC442" s="106">
        <v>8760</v>
      </c>
    </row>
    <row r="443" spans="26:29" x14ac:dyDescent="0.2">
      <c r="Z443" s="106">
        <v>2195</v>
      </c>
      <c r="AA443" s="106">
        <v>4390</v>
      </c>
      <c r="AB443" s="106">
        <v>1756</v>
      </c>
      <c r="AC443" s="106">
        <v>8780</v>
      </c>
    </row>
    <row r="444" spans="26:29" x14ac:dyDescent="0.2">
      <c r="Z444" s="106">
        <v>2200</v>
      </c>
      <c r="AA444" s="106">
        <v>4400</v>
      </c>
      <c r="AB444" s="106">
        <v>1760</v>
      </c>
      <c r="AC444" s="106">
        <v>8800</v>
      </c>
    </row>
    <row r="445" spans="26:29" x14ac:dyDescent="0.2">
      <c r="Z445" s="106">
        <v>2205</v>
      </c>
      <c r="AA445" s="106">
        <v>4410</v>
      </c>
      <c r="AB445" s="106">
        <v>1764</v>
      </c>
      <c r="AC445" s="106">
        <v>8820</v>
      </c>
    </row>
    <row r="446" spans="26:29" x14ac:dyDescent="0.2">
      <c r="Z446" s="106">
        <v>2210</v>
      </c>
      <c r="AA446" s="106">
        <v>4420</v>
      </c>
      <c r="AB446" s="106">
        <v>1768</v>
      </c>
      <c r="AC446" s="106">
        <v>8840</v>
      </c>
    </row>
    <row r="447" spans="26:29" x14ac:dyDescent="0.2">
      <c r="Z447" s="106">
        <v>2215</v>
      </c>
      <c r="AA447" s="106">
        <v>4430</v>
      </c>
      <c r="AB447" s="106">
        <v>1772</v>
      </c>
      <c r="AC447" s="106">
        <v>8860</v>
      </c>
    </row>
    <row r="448" spans="26:29" x14ac:dyDescent="0.2">
      <c r="Z448" s="106">
        <v>2220</v>
      </c>
      <c r="AA448" s="106">
        <v>4440</v>
      </c>
      <c r="AB448" s="106">
        <v>1776</v>
      </c>
      <c r="AC448" s="106">
        <v>8880</v>
      </c>
    </row>
    <row r="449" spans="26:29" x14ac:dyDescent="0.2">
      <c r="Z449" s="106">
        <v>2225</v>
      </c>
      <c r="AA449" s="106">
        <v>4450</v>
      </c>
      <c r="AB449" s="106">
        <v>1780</v>
      </c>
      <c r="AC449" s="106">
        <v>8900</v>
      </c>
    </row>
    <row r="450" spans="26:29" x14ac:dyDescent="0.2">
      <c r="Z450" s="106">
        <v>2230</v>
      </c>
      <c r="AA450" s="106">
        <v>4460</v>
      </c>
      <c r="AB450" s="106">
        <v>1784</v>
      </c>
      <c r="AC450" s="106">
        <v>8920</v>
      </c>
    </row>
    <row r="451" spans="26:29" x14ac:dyDescent="0.2">
      <c r="Z451" s="106">
        <v>2235</v>
      </c>
      <c r="AA451" s="106">
        <v>4470</v>
      </c>
      <c r="AB451" s="106">
        <v>1788</v>
      </c>
      <c r="AC451" s="106">
        <v>8940</v>
      </c>
    </row>
    <row r="452" spans="26:29" x14ac:dyDescent="0.2">
      <c r="Z452" s="106">
        <v>2240</v>
      </c>
      <c r="AA452" s="106">
        <v>4480</v>
      </c>
      <c r="AB452" s="106">
        <v>1792</v>
      </c>
      <c r="AC452" s="106">
        <v>8960</v>
      </c>
    </row>
    <row r="453" spans="26:29" x14ac:dyDescent="0.2">
      <c r="Z453" s="106">
        <v>2245</v>
      </c>
      <c r="AA453" s="106">
        <v>4490</v>
      </c>
      <c r="AB453" s="106">
        <v>1796</v>
      </c>
      <c r="AC453" s="106">
        <v>8980</v>
      </c>
    </row>
    <row r="454" spans="26:29" x14ac:dyDescent="0.2">
      <c r="Z454" s="106">
        <v>2250</v>
      </c>
      <c r="AA454" s="106">
        <v>4500</v>
      </c>
      <c r="AB454" s="106">
        <v>1800</v>
      </c>
      <c r="AC454" s="106">
        <v>9000</v>
      </c>
    </row>
    <row r="455" spans="26:29" x14ac:dyDescent="0.2">
      <c r="Z455" s="106">
        <v>2255</v>
      </c>
      <c r="AA455" s="106">
        <v>4510</v>
      </c>
      <c r="AB455" s="106">
        <v>1804</v>
      </c>
      <c r="AC455" s="106">
        <v>9020</v>
      </c>
    </row>
    <row r="456" spans="26:29" x14ac:dyDescent="0.2">
      <c r="Z456" s="106">
        <v>2260</v>
      </c>
      <c r="AA456" s="106">
        <v>4520</v>
      </c>
      <c r="AB456" s="106">
        <v>1808</v>
      </c>
      <c r="AC456" s="106">
        <v>9040</v>
      </c>
    </row>
    <row r="457" spans="26:29" x14ac:dyDescent="0.2">
      <c r="Z457" s="106">
        <v>2265</v>
      </c>
      <c r="AA457" s="106">
        <v>4530</v>
      </c>
      <c r="AB457" s="106">
        <v>1812</v>
      </c>
      <c r="AC457" s="106">
        <v>9060</v>
      </c>
    </row>
    <row r="458" spans="26:29" x14ac:dyDescent="0.2">
      <c r="Z458" s="106">
        <v>2270</v>
      </c>
      <c r="AA458" s="106">
        <v>4540</v>
      </c>
      <c r="AB458" s="106">
        <v>1816</v>
      </c>
      <c r="AC458" s="106">
        <v>9080</v>
      </c>
    </row>
    <row r="459" spans="26:29" x14ac:dyDescent="0.2">
      <c r="Z459" s="106">
        <v>2275</v>
      </c>
      <c r="AA459" s="106">
        <v>4550</v>
      </c>
      <c r="AB459" s="106">
        <v>1820</v>
      </c>
      <c r="AC459" s="106">
        <v>9100</v>
      </c>
    </row>
    <row r="460" spans="26:29" x14ac:dyDescent="0.2">
      <c r="Z460" s="106">
        <v>2280</v>
      </c>
      <c r="AA460" s="106">
        <v>4560</v>
      </c>
      <c r="AB460" s="106">
        <v>1824</v>
      </c>
      <c r="AC460" s="106">
        <v>9120</v>
      </c>
    </row>
    <row r="461" spans="26:29" x14ac:dyDescent="0.2">
      <c r="Z461" s="106">
        <v>2285</v>
      </c>
      <c r="AA461" s="106">
        <v>4570</v>
      </c>
      <c r="AB461" s="106">
        <v>1828</v>
      </c>
      <c r="AC461" s="106">
        <v>9140</v>
      </c>
    </row>
    <row r="462" spans="26:29" x14ac:dyDescent="0.2">
      <c r="Z462" s="106">
        <v>2290</v>
      </c>
      <c r="AA462" s="106">
        <v>4580</v>
      </c>
      <c r="AB462" s="106">
        <v>1832</v>
      </c>
      <c r="AC462" s="106">
        <v>9160</v>
      </c>
    </row>
    <row r="463" spans="26:29" x14ac:dyDescent="0.2">
      <c r="Z463" s="106">
        <v>2295</v>
      </c>
      <c r="AA463" s="106">
        <v>4590</v>
      </c>
      <c r="AB463" s="106">
        <v>1836</v>
      </c>
      <c r="AC463" s="106">
        <v>9180</v>
      </c>
    </row>
    <row r="464" spans="26:29" x14ac:dyDescent="0.2">
      <c r="Z464" s="106">
        <v>2300</v>
      </c>
      <c r="AA464" s="106">
        <v>4600</v>
      </c>
      <c r="AB464" s="106">
        <v>1840</v>
      </c>
      <c r="AC464" s="106">
        <v>9200</v>
      </c>
    </row>
    <row r="465" spans="26:29" x14ac:dyDescent="0.2">
      <c r="Z465" s="106">
        <v>2305</v>
      </c>
      <c r="AA465" s="106">
        <v>4610</v>
      </c>
      <c r="AB465" s="106">
        <v>1844</v>
      </c>
      <c r="AC465" s="106">
        <v>9220</v>
      </c>
    </row>
    <row r="466" spans="26:29" x14ac:dyDescent="0.2">
      <c r="Z466" s="106">
        <v>2310</v>
      </c>
      <c r="AA466" s="106">
        <v>4620</v>
      </c>
      <c r="AB466" s="106">
        <v>1848</v>
      </c>
      <c r="AC466" s="106">
        <v>9240</v>
      </c>
    </row>
    <row r="467" spans="26:29" x14ac:dyDescent="0.2">
      <c r="Z467" s="106">
        <v>2315</v>
      </c>
      <c r="AA467" s="106">
        <v>4630</v>
      </c>
      <c r="AB467" s="106">
        <v>1852</v>
      </c>
      <c r="AC467" s="106">
        <v>9260</v>
      </c>
    </row>
    <row r="468" spans="26:29" x14ac:dyDescent="0.2">
      <c r="Z468" s="106">
        <v>2320</v>
      </c>
      <c r="AA468" s="106">
        <v>4640</v>
      </c>
      <c r="AB468" s="106">
        <v>1856</v>
      </c>
      <c r="AC468" s="106">
        <v>9280</v>
      </c>
    </row>
    <row r="469" spans="26:29" x14ac:dyDescent="0.2">
      <c r="Z469" s="106">
        <v>2325</v>
      </c>
      <c r="AA469" s="106">
        <v>4650</v>
      </c>
      <c r="AB469" s="106">
        <v>1860</v>
      </c>
      <c r="AC469" s="106">
        <v>9300</v>
      </c>
    </row>
    <row r="470" spans="26:29" x14ac:dyDescent="0.2">
      <c r="Z470" s="106">
        <v>2330</v>
      </c>
      <c r="AA470" s="106">
        <v>4660</v>
      </c>
      <c r="AB470" s="106">
        <v>1864</v>
      </c>
      <c r="AC470" s="106">
        <v>9320</v>
      </c>
    </row>
    <row r="471" spans="26:29" x14ac:dyDescent="0.2">
      <c r="Z471" s="106">
        <v>2335</v>
      </c>
      <c r="AA471" s="106">
        <v>4670</v>
      </c>
      <c r="AB471" s="106">
        <v>1868</v>
      </c>
      <c r="AC471" s="106">
        <v>9340</v>
      </c>
    </row>
    <row r="472" spans="26:29" x14ac:dyDescent="0.2">
      <c r="Z472" s="106">
        <v>2340</v>
      </c>
      <c r="AA472" s="106">
        <v>4680</v>
      </c>
      <c r="AB472" s="106">
        <v>1872</v>
      </c>
      <c r="AC472" s="106">
        <v>9360</v>
      </c>
    </row>
    <row r="473" spans="26:29" x14ac:dyDescent="0.2">
      <c r="Z473" s="106">
        <v>2345</v>
      </c>
      <c r="AA473" s="106">
        <v>4690</v>
      </c>
      <c r="AB473" s="106">
        <v>1876</v>
      </c>
      <c r="AC473" s="106">
        <v>9380</v>
      </c>
    </row>
    <row r="474" spans="26:29" x14ac:dyDescent="0.2">
      <c r="Z474" s="106">
        <v>2350</v>
      </c>
      <c r="AA474" s="106">
        <v>4700</v>
      </c>
      <c r="AB474" s="106">
        <v>1880</v>
      </c>
      <c r="AC474" s="106">
        <v>9400</v>
      </c>
    </row>
    <row r="475" spans="26:29" x14ac:dyDescent="0.2">
      <c r="Z475" s="106">
        <v>2355</v>
      </c>
      <c r="AA475" s="106">
        <v>4710</v>
      </c>
      <c r="AB475" s="106">
        <v>1884</v>
      </c>
      <c r="AC475" s="106">
        <v>9420</v>
      </c>
    </row>
    <row r="476" spans="26:29" x14ac:dyDescent="0.2">
      <c r="Z476" s="106">
        <v>2360</v>
      </c>
      <c r="AA476" s="106">
        <v>4720</v>
      </c>
      <c r="AB476" s="106">
        <v>1888</v>
      </c>
      <c r="AC476" s="106">
        <v>9440</v>
      </c>
    </row>
    <row r="477" spans="26:29" x14ac:dyDescent="0.2">
      <c r="Z477" s="106">
        <v>2365</v>
      </c>
      <c r="AA477" s="106">
        <v>4730</v>
      </c>
      <c r="AB477" s="106">
        <v>1892</v>
      </c>
      <c r="AC477" s="106">
        <v>9460</v>
      </c>
    </row>
    <row r="478" spans="26:29" x14ac:dyDescent="0.2">
      <c r="Z478" s="106">
        <v>2370</v>
      </c>
      <c r="AA478" s="106">
        <v>4740</v>
      </c>
      <c r="AB478" s="106">
        <v>1896</v>
      </c>
      <c r="AC478" s="106">
        <v>9480</v>
      </c>
    </row>
    <row r="479" spans="26:29" x14ac:dyDescent="0.2">
      <c r="Z479" s="106">
        <v>2375</v>
      </c>
      <c r="AA479" s="106">
        <v>4750</v>
      </c>
      <c r="AB479" s="106">
        <v>1900</v>
      </c>
      <c r="AC479" s="106">
        <v>9500</v>
      </c>
    </row>
    <row r="480" spans="26:29" x14ac:dyDescent="0.2">
      <c r="Z480" s="106">
        <v>2380</v>
      </c>
      <c r="AA480" s="106">
        <v>4760</v>
      </c>
      <c r="AB480" s="106">
        <v>1904</v>
      </c>
      <c r="AC480" s="106">
        <v>9520</v>
      </c>
    </row>
    <row r="481" spans="26:29" x14ac:dyDescent="0.2">
      <c r="Z481" s="106">
        <v>2385</v>
      </c>
      <c r="AA481" s="106">
        <v>4770</v>
      </c>
      <c r="AB481" s="106">
        <v>1908</v>
      </c>
      <c r="AC481" s="106">
        <v>9540</v>
      </c>
    </row>
    <row r="482" spans="26:29" x14ac:dyDescent="0.2">
      <c r="Z482" s="106">
        <v>2390</v>
      </c>
      <c r="AA482" s="106">
        <v>4780</v>
      </c>
      <c r="AB482" s="106">
        <v>1912</v>
      </c>
      <c r="AC482" s="106">
        <v>9560</v>
      </c>
    </row>
    <row r="483" spans="26:29" x14ac:dyDescent="0.2">
      <c r="Z483" s="106">
        <v>2395</v>
      </c>
      <c r="AA483" s="106">
        <v>4790</v>
      </c>
      <c r="AB483" s="106">
        <v>1916</v>
      </c>
      <c r="AC483" s="106">
        <v>9580</v>
      </c>
    </row>
    <row r="484" spans="26:29" x14ac:dyDescent="0.2">
      <c r="Z484" s="106">
        <v>2400</v>
      </c>
      <c r="AA484" s="106">
        <v>4800</v>
      </c>
      <c r="AB484" s="106">
        <v>1920</v>
      </c>
      <c r="AC484" s="106">
        <v>9600</v>
      </c>
    </row>
    <row r="485" spans="26:29" x14ac:dyDescent="0.2">
      <c r="Z485" s="106">
        <v>2405</v>
      </c>
      <c r="AA485" s="106">
        <v>4810</v>
      </c>
      <c r="AB485" s="106">
        <v>1924</v>
      </c>
      <c r="AC485" s="106">
        <v>9620</v>
      </c>
    </row>
    <row r="486" spans="26:29" x14ac:dyDescent="0.2">
      <c r="Z486" s="106">
        <v>2410</v>
      </c>
      <c r="AA486" s="106">
        <v>4820</v>
      </c>
      <c r="AB486" s="106">
        <v>1928</v>
      </c>
      <c r="AC486" s="106">
        <v>9640</v>
      </c>
    </row>
    <row r="487" spans="26:29" x14ac:dyDescent="0.2">
      <c r="Z487" s="106">
        <v>2415</v>
      </c>
      <c r="AA487" s="106">
        <v>4830</v>
      </c>
      <c r="AB487" s="106">
        <v>1932</v>
      </c>
      <c r="AC487" s="106">
        <v>9660</v>
      </c>
    </row>
    <row r="488" spans="26:29" x14ac:dyDescent="0.2">
      <c r="Z488" s="106">
        <v>2420</v>
      </c>
      <c r="AA488" s="106">
        <v>4840</v>
      </c>
      <c r="AB488" s="106">
        <v>1936</v>
      </c>
      <c r="AC488" s="106">
        <v>9680</v>
      </c>
    </row>
    <row r="489" spans="26:29" x14ac:dyDescent="0.2">
      <c r="Z489" s="106">
        <v>2425</v>
      </c>
      <c r="AA489" s="106">
        <v>4850</v>
      </c>
      <c r="AB489" s="106">
        <v>1940</v>
      </c>
      <c r="AC489" s="106">
        <v>9700</v>
      </c>
    </row>
    <row r="490" spans="26:29" x14ac:dyDescent="0.2">
      <c r="Z490" s="106">
        <v>2430</v>
      </c>
      <c r="AA490" s="106">
        <v>4860</v>
      </c>
      <c r="AB490" s="106">
        <v>1944</v>
      </c>
      <c r="AC490" s="106">
        <v>9720</v>
      </c>
    </row>
    <row r="491" spans="26:29" x14ac:dyDescent="0.2">
      <c r="Z491" s="106">
        <v>2435</v>
      </c>
      <c r="AA491" s="106">
        <v>4870</v>
      </c>
      <c r="AB491" s="106">
        <v>1948</v>
      </c>
      <c r="AC491" s="106">
        <v>9740</v>
      </c>
    </row>
    <row r="492" spans="26:29" x14ac:dyDescent="0.2">
      <c r="Z492" s="106">
        <v>2440</v>
      </c>
      <c r="AA492" s="106">
        <v>4880</v>
      </c>
      <c r="AB492" s="106">
        <v>1952</v>
      </c>
      <c r="AC492" s="106">
        <v>9760</v>
      </c>
    </row>
    <row r="493" spans="26:29" x14ac:dyDescent="0.2">
      <c r="Z493" s="106">
        <v>2445</v>
      </c>
      <c r="AA493" s="106">
        <v>4890</v>
      </c>
      <c r="AB493" s="106">
        <v>1956</v>
      </c>
      <c r="AC493" s="106">
        <v>9780</v>
      </c>
    </row>
    <row r="494" spans="26:29" x14ac:dyDescent="0.2">
      <c r="Z494" s="106">
        <v>2450</v>
      </c>
      <c r="AA494" s="106">
        <v>4900</v>
      </c>
      <c r="AB494" s="106">
        <v>1960</v>
      </c>
      <c r="AC494" s="106">
        <v>9800</v>
      </c>
    </row>
    <row r="495" spans="26:29" x14ac:dyDescent="0.2">
      <c r="Z495" s="106">
        <v>2455</v>
      </c>
      <c r="AA495" s="106">
        <v>4910</v>
      </c>
      <c r="AB495" s="106">
        <v>1964</v>
      </c>
      <c r="AC495" s="106">
        <v>9820</v>
      </c>
    </row>
    <row r="496" spans="26:29" x14ac:dyDescent="0.2">
      <c r="Z496" s="106">
        <v>2460</v>
      </c>
      <c r="AA496" s="106">
        <v>4920</v>
      </c>
      <c r="AB496" s="106">
        <v>1968</v>
      </c>
      <c r="AC496" s="106">
        <v>9840</v>
      </c>
    </row>
    <row r="497" spans="26:29" x14ac:dyDescent="0.2">
      <c r="Z497" s="106">
        <v>2465</v>
      </c>
      <c r="AA497" s="106">
        <v>4930</v>
      </c>
      <c r="AB497" s="106">
        <v>1972</v>
      </c>
      <c r="AC497" s="106">
        <v>9860</v>
      </c>
    </row>
    <row r="498" spans="26:29" x14ac:dyDescent="0.2">
      <c r="Z498" s="106">
        <v>2470</v>
      </c>
      <c r="AA498" s="106">
        <v>4940</v>
      </c>
      <c r="AB498" s="106">
        <v>1976</v>
      </c>
      <c r="AC498" s="106">
        <v>9880</v>
      </c>
    </row>
    <row r="499" spans="26:29" x14ac:dyDescent="0.2">
      <c r="Z499" s="106">
        <v>2475</v>
      </c>
      <c r="AA499" s="106">
        <v>4950</v>
      </c>
      <c r="AB499" s="106">
        <v>1980</v>
      </c>
      <c r="AC499" s="106">
        <v>9900</v>
      </c>
    </row>
    <row r="500" spans="26:29" x14ac:dyDescent="0.2">
      <c r="Z500" s="106">
        <v>2480</v>
      </c>
      <c r="AA500" s="106">
        <v>4960</v>
      </c>
      <c r="AB500" s="106">
        <v>1984</v>
      </c>
      <c r="AC500" s="106">
        <v>9920</v>
      </c>
    </row>
    <row r="501" spans="26:29" x14ac:dyDescent="0.2">
      <c r="Z501" s="106">
        <v>2485</v>
      </c>
      <c r="AA501" s="106">
        <v>4970</v>
      </c>
      <c r="AB501" s="106">
        <v>1988</v>
      </c>
      <c r="AC501" s="106">
        <v>9940</v>
      </c>
    </row>
    <row r="502" spans="26:29" x14ac:dyDescent="0.2">
      <c r="Z502" s="106">
        <v>2490</v>
      </c>
      <c r="AA502" s="106">
        <v>4980</v>
      </c>
      <c r="AB502" s="106">
        <v>1992</v>
      </c>
      <c r="AC502" s="106">
        <v>9960</v>
      </c>
    </row>
    <row r="503" spans="26:29" x14ac:dyDescent="0.2">
      <c r="Z503" s="106">
        <v>2495</v>
      </c>
      <c r="AA503" s="106">
        <v>4990</v>
      </c>
      <c r="AB503" s="106">
        <v>1996</v>
      </c>
      <c r="AC503" s="106">
        <v>9980</v>
      </c>
    </row>
    <row r="504" spans="26:29" x14ac:dyDescent="0.2">
      <c r="Z504" s="106">
        <v>2500</v>
      </c>
      <c r="AA504" s="106">
        <v>5000</v>
      </c>
      <c r="AB504" s="106">
        <v>2000</v>
      </c>
      <c r="AC504" s="106">
        <v>10000</v>
      </c>
    </row>
    <row r="505" spans="26:29" x14ac:dyDescent="0.2">
      <c r="Z505" s="106">
        <v>2505</v>
      </c>
      <c r="AA505" s="106">
        <v>5010</v>
      </c>
      <c r="AB505" s="106">
        <v>2004</v>
      </c>
      <c r="AC505" s="106">
        <v>10020</v>
      </c>
    </row>
    <row r="506" spans="26:29" x14ac:dyDescent="0.2">
      <c r="Z506" s="106">
        <v>2510</v>
      </c>
      <c r="AA506" s="106">
        <v>5020</v>
      </c>
      <c r="AB506" s="106">
        <v>2008</v>
      </c>
      <c r="AC506" s="106">
        <v>10040</v>
      </c>
    </row>
    <row r="507" spans="26:29" x14ac:dyDescent="0.2">
      <c r="Z507" s="106">
        <v>2515</v>
      </c>
      <c r="AA507" s="106">
        <v>5030</v>
      </c>
      <c r="AB507" s="106">
        <v>2012</v>
      </c>
      <c r="AC507" s="106">
        <v>10060</v>
      </c>
    </row>
    <row r="508" spans="26:29" x14ac:dyDescent="0.2">
      <c r="Z508" s="106">
        <v>2520</v>
      </c>
      <c r="AA508" s="106">
        <v>5040</v>
      </c>
      <c r="AB508" s="106">
        <v>2016</v>
      </c>
      <c r="AC508" s="106">
        <v>10080</v>
      </c>
    </row>
    <row r="509" spans="26:29" x14ac:dyDescent="0.2">
      <c r="Z509" s="106">
        <v>2525</v>
      </c>
      <c r="AA509" s="106">
        <v>5050</v>
      </c>
      <c r="AB509" s="106">
        <v>2020</v>
      </c>
      <c r="AC509" s="106">
        <v>10100</v>
      </c>
    </row>
    <row r="510" spans="26:29" x14ac:dyDescent="0.2">
      <c r="Z510" s="106">
        <v>2530</v>
      </c>
      <c r="AA510" s="106">
        <v>5060</v>
      </c>
      <c r="AB510" s="106">
        <v>2024</v>
      </c>
      <c r="AC510" s="106">
        <v>10120</v>
      </c>
    </row>
    <row r="511" spans="26:29" x14ac:dyDescent="0.2">
      <c r="Z511" s="106">
        <v>2535</v>
      </c>
      <c r="AA511" s="106">
        <v>5070</v>
      </c>
      <c r="AB511" s="106">
        <v>2028</v>
      </c>
      <c r="AC511" s="106">
        <v>10140</v>
      </c>
    </row>
    <row r="512" spans="26:29" x14ac:dyDescent="0.2">
      <c r="Z512" s="106">
        <v>2540</v>
      </c>
      <c r="AA512" s="106">
        <v>5080</v>
      </c>
      <c r="AB512" s="106">
        <v>2032</v>
      </c>
      <c r="AC512" s="106">
        <v>10160</v>
      </c>
    </row>
    <row r="513" spans="26:29" x14ac:dyDescent="0.2">
      <c r="Z513" s="106">
        <v>2545</v>
      </c>
      <c r="AA513" s="106">
        <v>5090</v>
      </c>
      <c r="AB513" s="106">
        <v>2036</v>
      </c>
      <c r="AC513" s="106">
        <v>10180</v>
      </c>
    </row>
    <row r="514" spans="26:29" x14ac:dyDescent="0.2">
      <c r="Z514" s="106">
        <v>2550</v>
      </c>
      <c r="AA514" s="106">
        <v>5100</v>
      </c>
      <c r="AB514" s="106">
        <v>2040</v>
      </c>
      <c r="AC514" s="106">
        <v>10200</v>
      </c>
    </row>
    <row r="515" spans="26:29" x14ac:dyDescent="0.2">
      <c r="Z515" s="106">
        <v>2555</v>
      </c>
      <c r="AA515" s="106">
        <v>5110</v>
      </c>
      <c r="AB515" s="106">
        <v>2044</v>
      </c>
      <c r="AC515" s="106">
        <v>10220</v>
      </c>
    </row>
    <row r="516" spans="26:29" x14ac:dyDescent="0.2">
      <c r="Z516" s="106">
        <v>2560</v>
      </c>
      <c r="AA516" s="106">
        <v>5120</v>
      </c>
      <c r="AB516" s="106">
        <v>2048</v>
      </c>
      <c r="AC516" s="106">
        <v>10240</v>
      </c>
    </row>
    <row r="517" spans="26:29" x14ac:dyDescent="0.2">
      <c r="Z517" s="106">
        <v>2565</v>
      </c>
      <c r="AA517" s="106">
        <v>5130</v>
      </c>
      <c r="AB517" s="106">
        <v>2052</v>
      </c>
      <c r="AC517" s="106">
        <v>10260</v>
      </c>
    </row>
    <row r="518" spans="26:29" x14ac:dyDescent="0.2">
      <c r="Z518" s="106">
        <v>2570</v>
      </c>
      <c r="AA518" s="106">
        <v>5140</v>
      </c>
      <c r="AB518" s="106">
        <v>2056</v>
      </c>
      <c r="AC518" s="106">
        <v>10280</v>
      </c>
    </row>
    <row r="519" spans="26:29" x14ac:dyDescent="0.2">
      <c r="Z519" s="106">
        <v>2575</v>
      </c>
      <c r="AA519" s="106">
        <v>5150</v>
      </c>
      <c r="AB519" s="106">
        <v>2060</v>
      </c>
      <c r="AC519" s="106">
        <v>10300</v>
      </c>
    </row>
    <row r="520" spans="26:29" x14ac:dyDescent="0.2">
      <c r="Z520" s="106">
        <v>2580</v>
      </c>
      <c r="AA520" s="106">
        <v>5160</v>
      </c>
      <c r="AB520" s="106">
        <v>2064</v>
      </c>
      <c r="AC520" s="106">
        <v>10320</v>
      </c>
    </row>
    <row r="521" spans="26:29" x14ac:dyDescent="0.2">
      <c r="Z521" s="106">
        <v>2585</v>
      </c>
      <c r="AA521" s="106">
        <v>5170</v>
      </c>
      <c r="AB521" s="106">
        <v>2068</v>
      </c>
      <c r="AC521" s="106">
        <v>10340</v>
      </c>
    </row>
    <row r="522" spans="26:29" x14ac:dyDescent="0.2">
      <c r="Z522" s="106">
        <v>2590</v>
      </c>
      <c r="AA522" s="106">
        <v>5180</v>
      </c>
      <c r="AB522" s="106">
        <v>2072</v>
      </c>
      <c r="AC522" s="106">
        <v>10360</v>
      </c>
    </row>
    <row r="523" spans="26:29" x14ac:dyDescent="0.2">
      <c r="Z523" s="106">
        <v>2595</v>
      </c>
      <c r="AA523" s="106">
        <v>5190</v>
      </c>
      <c r="AB523" s="106">
        <v>2076</v>
      </c>
      <c r="AC523" s="106">
        <v>10380</v>
      </c>
    </row>
    <row r="524" spans="26:29" x14ac:dyDescent="0.2">
      <c r="Z524" s="106">
        <v>2600</v>
      </c>
      <c r="AA524" s="106">
        <v>5200</v>
      </c>
      <c r="AB524" s="106">
        <v>2080</v>
      </c>
      <c r="AC524" s="106">
        <v>10400</v>
      </c>
    </row>
    <row r="525" spans="26:29" x14ac:dyDescent="0.2">
      <c r="Z525" s="106">
        <v>2605</v>
      </c>
      <c r="AA525" s="106">
        <v>5210</v>
      </c>
      <c r="AB525" s="106">
        <v>2084</v>
      </c>
      <c r="AC525" s="106">
        <v>10420</v>
      </c>
    </row>
    <row r="526" spans="26:29" x14ac:dyDescent="0.2">
      <c r="Z526" s="106">
        <v>2610</v>
      </c>
      <c r="AA526" s="106">
        <v>5220</v>
      </c>
      <c r="AB526" s="106">
        <v>2088</v>
      </c>
      <c r="AC526" s="106">
        <v>10440</v>
      </c>
    </row>
    <row r="527" spans="26:29" x14ac:dyDescent="0.2">
      <c r="Z527" s="106">
        <v>2615</v>
      </c>
      <c r="AA527" s="106">
        <v>5230</v>
      </c>
      <c r="AB527" s="106">
        <v>2092</v>
      </c>
      <c r="AC527" s="106">
        <v>10460</v>
      </c>
    </row>
    <row r="528" spans="26:29" x14ac:dyDescent="0.2">
      <c r="Z528" s="106">
        <v>2620</v>
      </c>
      <c r="AA528" s="106">
        <v>5240</v>
      </c>
      <c r="AB528" s="106">
        <v>2096</v>
      </c>
      <c r="AC528" s="106">
        <v>10480</v>
      </c>
    </row>
    <row r="529" spans="26:29" x14ac:dyDescent="0.2">
      <c r="Z529" s="106">
        <v>2625</v>
      </c>
      <c r="AA529" s="106">
        <v>5250</v>
      </c>
      <c r="AB529" s="106">
        <v>2100</v>
      </c>
      <c r="AC529" s="106">
        <v>10500</v>
      </c>
    </row>
    <row r="530" spans="26:29" x14ac:dyDescent="0.2">
      <c r="Z530" s="106">
        <v>2630</v>
      </c>
      <c r="AA530" s="106">
        <v>5260</v>
      </c>
      <c r="AB530" s="106">
        <v>2104</v>
      </c>
      <c r="AC530" s="106">
        <v>10520</v>
      </c>
    </row>
    <row r="531" spans="26:29" x14ac:dyDescent="0.2">
      <c r="Z531" s="106">
        <v>2635</v>
      </c>
      <c r="AA531" s="106">
        <v>5270</v>
      </c>
      <c r="AB531" s="106">
        <v>2108</v>
      </c>
      <c r="AC531" s="106">
        <v>10540</v>
      </c>
    </row>
    <row r="532" spans="26:29" x14ac:dyDescent="0.2">
      <c r="Z532" s="106">
        <v>2640</v>
      </c>
      <c r="AA532" s="106">
        <v>5280</v>
      </c>
      <c r="AB532" s="106">
        <v>2112</v>
      </c>
      <c r="AC532" s="106">
        <v>10560</v>
      </c>
    </row>
    <row r="533" spans="26:29" x14ac:dyDescent="0.2">
      <c r="Z533" s="106">
        <v>2645</v>
      </c>
      <c r="AA533" s="106">
        <v>5290</v>
      </c>
      <c r="AB533" s="106">
        <v>2116</v>
      </c>
      <c r="AC533" s="106">
        <v>10580</v>
      </c>
    </row>
    <row r="534" spans="26:29" x14ac:dyDescent="0.2">
      <c r="Z534" s="106">
        <v>2650</v>
      </c>
      <c r="AA534" s="106">
        <v>5300</v>
      </c>
      <c r="AB534" s="106">
        <v>2120</v>
      </c>
      <c r="AC534" s="106">
        <v>10600</v>
      </c>
    </row>
    <row r="535" spans="26:29" x14ac:dyDescent="0.2">
      <c r="Z535" s="106">
        <v>2655</v>
      </c>
      <c r="AA535" s="106">
        <v>5310</v>
      </c>
      <c r="AB535" s="106">
        <v>2124</v>
      </c>
      <c r="AC535" s="106">
        <v>10620</v>
      </c>
    </row>
    <row r="536" spans="26:29" x14ac:dyDescent="0.2">
      <c r="Z536" s="106">
        <v>2660</v>
      </c>
      <c r="AA536" s="106">
        <v>5320</v>
      </c>
      <c r="AB536" s="106">
        <v>2128</v>
      </c>
      <c r="AC536" s="106">
        <v>10640</v>
      </c>
    </row>
    <row r="537" spans="26:29" x14ac:dyDescent="0.2">
      <c r="Z537" s="106">
        <v>2665</v>
      </c>
      <c r="AA537" s="106">
        <v>5330</v>
      </c>
      <c r="AB537" s="106">
        <v>2132</v>
      </c>
      <c r="AC537" s="106">
        <v>10660</v>
      </c>
    </row>
    <row r="538" spans="26:29" x14ac:dyDescent="0.2">
      <c r="Z538" s="106">
        <v>2670</v>
      </c>
      <c r="AA538" s="106">
        <v>5340</v>
      </c>
      <c r="AB538" s="106">
        <v>2136</v>
      </c>
      <c r="AC538" s="106">
        <v>10680</v>
      </c>
    </row>
    <row r="539" spans="26:29" x14ac:dyDescent="0.2">
      <c r="Z539" s="106">
        <v>2675</v>
      </c>
      <c r="AA539" s="106">
        <v>5350</v>
      </c>
      <c r="AB539" s="106">
        <v>2140</v>
      </c>
      <c r="AC539" s="106">
        <v>10700</v>
      </c>
    </row>
    <row r="540" spans="26:29" x14ac:dyDescent="0.2">
      <c r="Z540" s="106">
        <v>2680</v>
      </c>
      <c r="AA540" s="106">
        <v>5360</v>
      </c>
      <c r="AB540" s="106">
        <v>2144</v>
      </c>
      <c r="AC540" s="106">
        <v>10720</v>
      </c>
    </row>
    <row r="541" spans="26:29" x14ac:dyDescent="0.2">
      <c r="Z541" s="106">
        <v>2685</v>
      </c>
      <c r="AA541" s="106">
        <v>5370</v>
      </c>
      <c r="AB541" s="106">
        <v>2148</v>
      </c>
      <c r="AC541" s="106">
        <v>10740</v>
      </c>
    </row>
    <row r="542" spans="26:29" x14ac:dyDescent="0.2">
      <c r="Z542" s="106">
        <v>2690</v>
      </c>
      <c r="AA542" s="106">
        <v>5380</v>
      </c>
      <c r="AB542" s="106">
        <v>2152</v>
      </c>
      <c r="AC542" s="106">
        <v>10760</v>
      </c>
    </row>
    <row r="543" spans="26:29" x14ac:dyDescent="0.2">
      <c r="Z543" s="106">
        <v>2695</v>
      </c>
      <c r="AA543" s="106">
        <v>5390</v>
      </c>
      <c r="AB543" s="106">
        <v>2156</v>
      </c>
      <c r="AC543" s="106">
        <v>10780</v>
      </c>
    </row>
    <row r="544" spans="26:29" x14ac:dyDescent="0.2">
      <c r="Z544" s="106">
        <v>2700</v>
      </c>
      <c r="AA544" s="106">
        <v>5400</v>
      </c>
      <c r="AB544" s="106">
        <v>2160</v>
      </c>
      <c r="AC544" s="106">
        <v>10800</v>
      </c>
    </row>
    <row r="545" spans="26:29" x14ac:dyDescent="0.2">
      <c r="Z545" s="106">
        <v>2705</v>
      </c>
      <c r="AA545" s="106">
        <v>5410</v>
      </c>
      <c r="AB545" s="106">
        <v>2164</v>
      </c>
      <c r="AC545" s="106">
        <v>10820</v>
      </c>
    </row>
    <row r="546" spans="26:29" x14ac:dyDescent="0.2">
      <c r="Z546" s="106">
        <v>2710</v>
      </c>
      <c r="AA546" s="106">
        <v>5420</v>
      </c>
      <c r="AB546" s="106">
        <v>2168</v>
      </c>
      <c r="AC546" s="106">
        <v>10840</v>
      </c>
    </row>
    <row r="547" spans="26:29" x14ac:dyDescent="0.2">
      <c r="Z547" s="106">
        <v>2715</v>
      </c>
      <c r="AA547" s="106">
        <v>5430</v>
      </c>
      <c r="AB547" s="106">
        <v>2172</v>
      </c>
      <c r="AC547" s="106">
        <v>10860</v>
      </c>
    </row>
    <row r="548" spans="26:29" x14ac:dyDescent="0.2">
      <c r="Z548" s="106">
        <v>2720</v>
      </c>
      <c r="AA548" s="106">
        <v>5440</v>
      </c>
      <c r="AB548" s="106">
        <v>2176</v>
      </c>
      <c r="AC548" s="106">
        <v>10880</v>
      </c>
    </row>
    <row r="549" spans="26:29" x14ac:dyDescent="0.2">
      <c r="Z549" s="106">
        <v>2725</v>
      </c>
      <c r="AA549" s="106">
        <v>5450</v>
      </c>
      <c r="AB549" s="106">
        <v>2180</v>
      </c>
      <c r="AC549" s="106">
        <v>10900</v>
      </c>
    </row>
    <row r="550" spans="26:29" x14ac:dyDescent="0.2">
      <c r="Z550" s="106">
        <v>2730</v>
      </c>
      <c r="AA550" s="106">
        <v>5460</v>
      </c>
      <c r="AB550" s="106">
        <v>2184</v>
      </c>
      <c r="AC550" s="106">
        <v>10920</v>
      </c>
    </row>
    <row r="551" spans="26:29" x14ac:dyDescent="0.2">
      <c r="Z551" s="106">
        <v>2735</v>
      </c>
      <c r="AA551" s="106">
        <v>5470</v>
      </c>
      <c r="AB551" s="106">
        <v>2188</v>
      </c>
      <c r="AC551" s="106">
        <v>10940</v>
      </c>
    </row>
    <row r="552" spans="26:29" x14ac:dyDescent="0.2">
      <c r="Z552" s="106">
        <v>2740</v>
      </c>
      <c r="AA552" s="106">
        <v>5480</v>
      </c>
      <c r="AB552" s="106">
        <v>2192</v>
      </c>
      <c r="AC552" s="106">
        <v>10960</v>
      </c>
    </row>
    <row r="553" spans="26:29" x14ac:dyDescent="0.2">
      <c r="Z553" s="106">
        <v>2745</v>
      </c>
      <c r="AA553" s="106">
        <v>5490</v>
      </c>
      <c r="AB553" s="106">
        <v>2196</v>
      </c>
      <c r="AC553" s="106">
        <v>10980</v>
      </c>
    </row>
    <row r="554" spans="26:29" x14ac:dyDescent="0.2">
      <c r="Z554" s="106">
        <v>2750</v>
      </c>
      <c r="AA554" s="106">
        <v>5500</v>
      </c>
      <c r="AB554" s="106">
        <v>2200</v>
      </c>
      <c r="AC554" s="106">
        <v>11000</v>
      </c>
    </row>
    <row r="555" spans="26:29" x14ac:dyDescent="0.2">
      <c r="Z555" s="106">
        <v>2755</v>
      </c>
      <c r="AA555" s="106">
        <v>5510</v>
      </c>
      <c r="AB555" s="106">
        <v>2204</v>
      </c>
      <c r="AC555" s="106">
        <v>11020</v>
      </c>
    </row>
    <row r="556" spans="26:29" x14ac:dyDescent="0.2">
      <c r="Z556" s="106">
        <v>2760</v>
      </c>
      <c r="AA556" s="106">
        <v>5520</v>
      </c>
      <c r="AB556" s="106">
        <v>2208</v>
      </c>
      <c r="AC556" s="106">
        <v>11040</v>
      </c>
    </row>
    <row r="557" spans="26:29" x14ac:dyDescent="0.2">
      <c r="Z557" s="106">
        <v>2765</v>
      </c>
      <c r="AA557" s="106">
        <v>5530</v>
      </c>
      <c r="AB557" s="106">
        <v>2212</v>
      </c>
      <c r="AC557" s="106">
        <v>11060</v>
      </c>
    </row>
    <row r="558" spans="26:29" x14ac:dyDescent="0.2">
      <c r="Z558" s="106">
        <v>2770</v>
      </c>
      <c r="AA558" s="106">
        <v>5540</v>
      </c>
      <c r="AB558" s="106">
        <v>2216</v>
      </c>
      <c r="AC558" s="106">
        <v>11080</v>
      </c>
    </row>
    <row r="559" spans="26:29" x14ac:dyDescent="0.2">
      <c r="Z559" s="106">
        <v>2775</v>
      </c>
      <c r="AA559" s="106">
        <v>5550</v>
      </c>
      <c r="AB559" s="106">
        <v>2220</v>
      </c>
      <c r="AC559" s="106">
        <v>11100</v>
      </c>
    </row>
    <row r="560" spans="26:29" x14ac:dyDescent="0.2">
      <c r="Z560" s="106">
        <v>2780</v>
      </c>
      <c r="AA560" s="106">
        <v>5560</v>
      </c>
      <c r="AB560" s="106">
        <v>2224</v>
      </c>
      <c r="AC560" s="106">
        <v>11120</v>
      </c>
    </row>
    <row r="561" spans="26:29" x14ac:dyDescent="0.2">
      <c r="Z561" s="106">
        <v>2785</v>
      </c>
      <c r="AA561" s="106">
        <v>5570</v>
      </c>
      <c r="AB561" s="106">
        <v>2228</v>
      </c>
      <c r="AC561" s="106">
        <v>11140</v>
      </c>
    </row>
    <row r="562" spans="26:29" x14ac:dyDescent="0.2">
      <c r="Z562" s="106">
        <v>2790</v>
      </c>
      <c r="AA562" s="106">
        <v>5580</v>
      </c>
      <c r="AB562" s="106">
        <v>2232</v>
      </c>
      <c r="AC562" s="106">
        <v>11160</v>
      </c>
    </row>
    <row r="563" spans="26:29" x14ac:dyDescent="0.2">
      <c r="Z563" s="106">
        <v>2795</v>
      </c>
      <c r="AA563" s="106">
        <v>5590</v>
      </c>
      <c r="AB563" s="106">
        <v>2236</v>
      </c>
      <c r="AC563" s="106">
        <v>11180</v>
      </c>
    </row>
    <row r="564" spans="26:29" x14ac:dyDescent="0.2">
      <c r="Z564" s="106">
        <v>2800</v>
      </c>
      <c r="AA564" s="106">
        <v>5600</v>
      </c>
      <c r="AB564" s="106">
        <v>2240</v>
      </c>
      <c r="AC564" s="106">
        <v>11200</v>
      </c>
    </row>
    <row r="565" spans="26:29" x14ac:dyDescent="0.2">
      <c r="Z565" s="106">
        <v>2805</v>
      </c>
      <c r="AA565" s="106">
        <v>5610</v>
      </c>
      <c r="AB565" s="106">
        <v>2244</v>
      </c>
      <c r="AC565" s="106">
        <v>11220</v>
      </c>
    </row>
    <row r="566" spans="26:29" x14ac:dyDescent="0.2">
      <c r="Z566" s="106">
        <v>2810</v>
      </c>
      <c r="AA566" s="106">
        <v>5620</v>
      </c>
      <c r="AB566" s="106">
        <v>2248</v>
      </c>
      <c r="AC566" s="106">
        <v>11240</v>
      </c>
    </row>
    <row r="567" spans="26:29" x14ac:dyDescent="0.2">
      <c r="Z567" s="106">
        <v>2815</v>
      </c>
      <c r="AA567" s="106">
        <v>5630</v>
      </c>
      <c r="AB567" s="106">
        <v>2252</v>
      </c>
      <c r="AC567" s="106">
        <v>11260</v>
      </c>
    </row>
    <row r="568" spans="26:29" x14ac:dyDescent="0.2">
      <c r="Z568" s="106">
        <v>2820</v>
      </c>
      <c r="AA568" s="106">
        <v>5640</v>
      </c>
      <c r="AB568" s="106">
        <v>2256</v>
      </c>
      <c r="AC568" s="106">
        <v>11280</v>
      </c>
    </row>
    <row r="569" spans="26:29" x14ac:dyDescent="0.2">
      <c r="Z569" s="106">
        <v>2825</v>
      </c>
      <c r="AA569" s="106">
        <v>5650</v>
      </c>
      <c r="AB569" s="106">
        <v>2260</v>
      </c>
      <c r="AC569" s="106">
        <v>11300</v>
      </c>
    </row>
    <row r="570" spans="26:29" x14ac:dyDescent="0.2">
      <c r="Z570" s="106">
        <v>2830</v>
      </c>
      <c r="AA570" s="106">
        <v>5660</v>
      </c>
      <c r="AB570" s="106">
        <v>2264</v>
      </c>
      <c r="AC570" s="106">
        <v>11320</v>
      </c>
    </row>
    <row r="571" spans="26:29" x14ac:dyDescent="0.2">
      <c r="Z571" s="106">
        <v>2835</v>
      </c>
      <c r="AA571" s="106">
        <v>5670</v>
      </c>
      <c r="AB571" s="106">
        <v>2268</v>
      </c>
      <c r="AC571" s="106">
        <v>11340</v>
      </c>
    </row>
    <row r="572" spans="26:29" x14ac:dyDescent="0.2">
      <c r="Z572" s="106">
        <v>2840</v>
      </c>
      <c r="AA572" s="106">
        <v>5680</v>
      </c>
      <c r="AB572" s="106">
        <v>2272</v>
      </c>
      <c r="AC572" s="106">
        <v>11360</v>
      </c>
    </row>
    <row r="573" spans="26:29" x14ac:dyDescent="0.2">
      <c r="Z573" s="106">
        <v>2845</v>
      </c>
      <c r="AA573" s="106">
        <v>5690</v>
      </c>
      <c r="AB573" s="106">
        <v>2276</v>
      </c>
      <c r="AC573" s="106">
        <v>11380</v>
      </c>
    </row>
    <row r="574" spans="26:29" x14ac:dyDescent="0.2">
      <c r="Z574" s="106">
        <v>2850</v>
      </c>
      <c r="AA574" s="106">
        <v>5700</v>
      </c>
      <c r="AB574" s="106">
        <v>2280</v>
      </c>
      <c r="AC574" s="106">
        <v>11400</v>
      </c>
    </row>
    <row r="575" spans="26:29" x14ac:dyDescent="0.2">
      <c r="Z575" s="106">
        <v>2855</v>
      </c>
      <c r="AA575" s="106">
        <v>5710</v>
      </c>
      <c r="AB575" s="106">
        <v>2284</v>
      </c>
      <c r="AC575" s="106">
        <v>11420</v>
      </c>
    </row>
    <row r="576" spans="26:29" x14ac:dyDescent="0.2">
      <c r="Z576" s="106">
        <v>2860</v>
      </c>
      <c r="AA576" s="106">
        <v>5720</v>
      </c>
      <c r="AB576" s="106">
        <v>2288</v>
      </c>
      <c r="AC576" s="106">
        <v>11440</v>
      </c>
    </row>
    <row r="577" spans="26:29" x14ac:dyDescent="0.2">
      <c r="Z577" s="106">
        <v>2865</v>
      </c>
      <c r="AA577" s="106">
        <v>5730</v>
      </c>
      <c r="AB577" s="106">
        <v>2292</v>
      </c>
      <c r="AC577" s="106">
        <v>11460</v>
      </c>
    </row>
    <row r="578" spans="26:29" x14ac:dyDescent="0.2">
      <c r="Z578" s="106">
        <v>2870</v>
      </c>
      <c r="AA578" s="106">
        <v>5740</v>
      </c>
      <c r="AB578" s="106">
        <v>2296</v>
      </c>
      <c r="AC578" s="106">
        <v>11480</v>
      </c>
    </row>
    <row r="579" spans="26:29" x14ac:dyDescent="0.2">
      <c r="Z579" s="106">
        <v>2875</v>
      </c>
      <c r="AA579" s="106">
        <v>5750</v>
      </c>
      <c r="AB579" s="106">
        <v>2300</v>
      </c>
      <c r="AC579" s="106">
        <v>11500</v>
      </c>
    </row>
    <row r="580" spans="26:29" x14ac:dyDescent="0.2">
      <c r="Z580" s="106">
        <v>2880</v>
      </c>
      <c r="AA580" s="106">
        <v>5760</v>
      </c>
      <c r="AB580" s="106">
        <v>2304</v>
      </c>
      <c r="AC580" s="106">
        <v>11520</v>
      </c>
    </row>
    <row r="581" spans="26:29" x14ac:dyDescent="0.2">
      <c r="Z581" s="106">
        <v>2885</v>
      </c>
      <c r="AA581" s="106">
        <v>5770</v>
      </c>
      <c r="AB581" s="106">
        <v>2308</v>
      </c>
      <c r="AC581" s="106">
        <v>11540</v>
      </c>
    </row>
    <row r="582" spans="26:29" x14ac:dyDescent="0.2">
      <c r="Z582" s="106">
        <v>2890</v>
      </c>
      <c r="AA582" s="106">
        <v>5780</v>
      </c>
      <c r="AB582" s="106">
        <v>2312</v>
      </c>
      <c r="AC582" s="106">
        <v>11560</v>
      </c>
    </row>
    <row r="583" spans="26:29" x14ac:dyDescent="0.2">
      <c r="Z583" s="106">
        <v>2895</v>
      </c>
      <c r="AA583" s="106">
        <v>5790</v>
      </c>
      <c r="AB583" s="106">
        <v>2316</v>
      </c>
      <c r="AC583" s="106">
        <v>11580</v>
      </c>
    </row>
    <row r="584" spans="26:29" x14ac:dyDescent="0.2">
      <c r="Z584" s="106">
        <v>2900</v>
      </c>
      <c r="AA584" s="106">
        <v>5800</v>
      </c>
      <c r="AB584" s="106">
        <v>2320</v>
      </c>
      <c r="AC584" s="106">
        <v>11600</v>
      </c>
    </row>
    <row r="585" spans="26:29" x14ac:dyDescent="0.2">
      <c r="Z585" s="106">
        <v>2905</v>
      </c>
      <c r="AA585" s="106">
        <v>5810</v>
      </c>
      <c r="AB585" s="106">
        <v>2324</v>
      </c>
      <c r="AC585" s="106">
        <v>11620</v>
      </c>
    </row>
    <row r="586" spans="26:29" x14ac:dyDescent="0.2">
      <c r="Z586" s="106">
        <v>2910</v>
      </c>
      <c r="AA586" s="106">
        <v>5820</v>
      </c>
      <c r="AB586" s="106">
        <v>2328</v>
      </c>
      <c r="AC586" s="106">
        <v>11640</v>
      </c>
    </row>
    <row r="587" spans="26:29" x14ac:dyDescent="0.2">
      <c r="Z587" s="106">
        <v>2915</v>
      </c>
      <c r="AA587" s="106">
        <v>5830</v>
      </c>
      <c r="AB587" s="106">
        <v>2332</v>
      </c>
      <c r="AC587" s="106">
        <v>11660</v>
      </c>
    </row>
    <row r="588" spans="26:29" x14ac:dyDescent="0.2">
      <c r="Z588" s="106">
        <v>2920</v>
      </c>
      <c r="AA588" s="106">
        <v>5840</v>
      </c>
      <c r="AB588" s="106">
        <v>2336</v>
      </c>
      <c r="AC588" s="106">
        <v>11680</v>
      </c>
    </row>
    <row r="589" spans="26:29" x14ac:dyDescent="0.2">
      <c r="Z589" s="106">
        <v>2925</v>
      </c>
      <c r="AA589" s="106">
        <v>5850</v>
      </c>
      <c r="AB589" s="106">
        <v>2340</v>
      </c>
      <c r="AC589" s="106">
        <v>11700</v>
      </c>
    </row>
    <row r="590" spans="26:29" x14ac:dyDescent="0.2">
      <c r="Z590" s="106">
        <v>2930</v>
      </c>
      <c r="AA590" s="106">
        <v>5860</v>
      </c>
      <c r="AB590" s="106">
        <v>2344</v>
      </c>
      <c r="AC590" s="106">
        <v>11720</v>
      </c>
    </row>
    <row r="591" spans="26:29" x14ac:dyDescent="0.2">
      <c r="Z591" s="106">
        <v>2935</v>
      </c>
      <c r="AA591" s="106">
        <v>5870</v>
      </c>
      <c r="AB591" s="106">
        <v>2348</v>
      </c>
      <c r="AC591" s="106">
        <v>11740</v>
      </c>
    </row>
    <row r="592" spans="26:29" x14ac:dyDescent="0.2">
      <c r="Z592" s="106">
        <v>2940</v>
      </c>
      <c r="AA592" s="106">
        <v>5880</v>
      </c>
      <c r="AB592" s="106">
        <v>2352</v>
      </c>
      <c r="AC592" s="106">
        <v>11760</v>
      </c>
    </row>
    <row r="593" spans="26:29" x14ac:dyDescent="0.2">
      <c r="Z593" s="106">
        <v>2945</v>
      </c>
      <c r="AA593" s="106">
        <v>5890</v>
      </c>
      <c r="AB593" s="106">
        <v>2356</v>
      </c>
      <c r="AC593" s="106">
        <v>11780</v>
      </c>
    </row>
    <row r="594" spans="26:29" x14ac:dyDescent="0.2">
      <c r="Z594" s="106">
        <v>2950</v>
      </c>
      <c r="AA594" s="106">
        <v>5900</v>
      </c>
      <c r="AB594" s="106">
        <v>2360</v>
      </c>
      <c r="AC594" s="106">
        <v>11800</v>
      </c>
    </row>
    <row r="595" spans="26:29" x14ac:dyDescent="0.2">
      <c r="Z595" s="106">
        <v>2955</v>
      </c>
      <c r="AA595" s="106">
        <v>5910</v>
      </c>
      <c r="AB595" s="106">
        <v>2364</v>
      </c>
      <c r="AC595" s="106">
        <v>11820</v>
      </c>
    </row>
    <row r="596" spans="26:29" x14ac:dyDescent="0.2">
      <c r="Z596" s="106">
        <v>2960</v>
      </c>
      <c r="AA596" s="106">
        <v>5920</v>
      </c>
      <c r="AB596" s="106">
        <v>2368</v>
      </c>
      <c r="AC596" s="106">
        <v>11840</v>
      </c>
    </row>
    <row r="597" spans="26:29" x14ac:dyDescent="0.2">
      <c r="Z597" s="106">
        <v>2965</v>
      </c>
      <c r="AA597" s="106">
        <v>5930</v>
      </c>
      <c r="AB597" s="106">
        <v>2372</v>
      </c>
      <c r="AC597" s="106">
        <v>11860</v>
      </c>
    </row>
    <row r="598" spans="26:29" x14ac:dyDescent="0.2">
      <c r="Z598" s="106">
        <v>2970</v>
      </c>
      <c r="AA598" s="106">
        <v>5940</v>
      </c>
      <c r="AB598" s="106">
        <v>2376</v>
      </c>
      <c r="AC598" s="106">
        <v>11880</v>
      </c>
    </row>
    <row r="599" spans="26:29" x14ac:dyDescent="0.2">
      <c r="Z599" s="106">
        <v>2975</v>
      </c>
      <c r="AA599" s="106">
        <v>5950</v>
      </c>
      <c r="AB599" s="106">
        <v>2380</v>
      </c>
      <c r="AC599" s="106">
        <v>11900</v>
      </c>
    </row>
    <row r="600" spans="26:29" x14ac:dyDescent="0.2">
      <c r="Z600" s="106">
        <v>2980</v>
      </c>
      <c r="AA600" s="106">
        <v>5960</v>
      </c>
      <c r="AB600" s="106">
        <v>2384</v>
      </c>
      <c r="AC600" s="106">
        <v>11920</v>
      </c>
    </row>
    <row r="601" spans="26:29" x14ac:dyDescent="0.2">
      <c r="Z601" s="106">
        <v>2985</v>
      </c>
      <c r="AA601" s="106">
        <v>5970</v>
      </c>
      <c r="AB601" s="106">
        <v>2388</v>
      </c>
      <c r="AC601" s="106">
        <v>11940</v>
      </c>
    </row>
    <row r="602" spans="26:29" x14ac:dyDescent="0.2">
      <c r="Z602" s="106">
        <v>2990</v>
      </c>
      <c r="AA602" s="106">
        <v>5980</v>
      </c>
      <c r="AB602" s="106">
        <v>2392</v>
      </c>
      <c r="AC602" s="106">
        <v>11960</v>
      </c>
    </row>
    <row r="603" spans="26:29" x14ac:dyDescent="0.2">
      <c r="Z603" s="106">
        <v>2995</v>
      </c>
      <c r="AA603" s="106">
        <v>5990</v>
      </c>
      <c r="AB603" s="106">
        <v>2396</v>
      </c>
      <c r="AC603" s="106">
        <v>11980</v>
      </c>
    </row>
    <row r="604" spans="26:29" x14ac:dyDescent="0.2">
      <c r="Z604" s="106">
        <v>3000</v>
      </c>
      <c r="AA604" s="106">
        <v>6000</v>
      </c>
      <c r="AB604" s="106">
        <v>2400</v>
      </c>
      <c r="AC604" s="106">
        <v>12000</v>
      </c>
    </row>
    <row r="605" spans="26:29" x14ac:dyDescent="0.2">
      <c r="Z605" s="106">
        <v>3005</v>
      </c>
      <c r="AA605" s="106">
        <v>6010</v>
      </c>
      <c r="AB605" s="106">
        <v>2404</v>
      </c>
      <c r="AC605" s="106">
        <v>12020</v>
      </c>
    </row>
    <row r="606" spans="26:29" x14ac:dyDescent="0.2">
      <c r="Z606" s="106">
        <v>3010</v>
      </c>
      <c r="AA606" s="106">
        <v>6020</v>
      </c>
      <c r="AB606" s="106">
        <v>2408</v>
      </c>
      <c r="AC606" s="106">
        <v>12040</v>
      </c>
    </row>
    <row r="607" spans="26:29" x14ac:dyDescent="0.2">
      <c r="Z607" s="106">
        <v>3015</v>
      </c>
      <c r="AA607" s="106">
        <v>6030</v>
      </c>
      <c r="AB607" s="106">
        <v>2412</v>
      </c>
      <c r="AC607" s="106">
        <v>12060</v>
      </c>
    </row>
    <row r="608" spans="26:29" x14ac:dyDescent="0.2">
      <c r="Z608" s="106">
        <v>3020</v>
      </c>
      <c r="AA608" s="106">
        <v>6040</v>
      </c>
      <c r="AB608" s="106">
        <v>2416</v>
      </c>
      <c r="AC608" s="106">
        <v>12080</v>
      </c>
    </row>
    <row r="609" spans="26:29" x14ac:dyDescent="0.2">
      <c r="Z609" s="106">
        <v>3025</v>
      </c>
      <c r="AA609" s="106">
        <v>6050</v>
      </c>
      <c r="AB609" s="106">
        <v>2420</v>
      </c>
      <c r="AC609" s="106">
        <v>12100</v>
      </c>
    </row>
    <row r="610" spans="26:29" x14ac:dyDescent="0.2">
      <c r="Z610" s="106">
        <v>3030</v>
      </c>
      <c r="AA610" s="106">
        <v>6060</v>
      </c>
      <c r="AB610" s="106">
        <v>2424</v>
      </c>
      <c r="AC610" s="106">
        <v>12120</v>
      </c>
    </row>
    <row r="611" spans="26:29" x14ac:dyDescent="0.2">
      <c r="Z611" s="106">
        <v>3035</v>
      </c>
      <c r="AA611" s="106">
        <v>6070</v>
      </c>
      <c r="AB611" s="106">
        <v>2428</v>
      </c>
      <c r="AC611" s="106">
        <v>12140</v>
      </c>
    </row>
    <row r="612" spans="26:29" x14ac:dyDescent="0.2">
      <c r="Z612" s="106">
        <v>3040</v>
      </c>
      <c r="AA612" s="106">
        <v>6080</v>
      </c>
      <c r="AB612" s="106">
        <v>2432</v>
      </c>
      <c r="AC612" s="106">
        <v>12160</v>
      </c>
    </row>
    <row r="613" spans="26:29" x14ac:dyDescent="0.2">
      <c r="Z613" s="106">
        <v>3045</v>
      </c>
      <c r="AA613" s="106">
        <v>6090</v>
      </c>
      <c r="AB613" s="106">
        <v>2436</v>
      </c>
      <c r="AC613" s="106">
        <v>12180</v>
      </c>
    </row>
    <row r="614" spans="26:29" x14ac:dyDescent="0.2">
      <c r="Z614" s="106">
        <v>3050</v>
      </c>
      <c r="AA614" s="106">
        <v>6100</v>
      </c>
      <c r="AB614" s="106">
        <v>2440</v>
      </c>
      <c r="AC614" s="106">
        <v>12200</v>
      </c>
    </row>
    <row r="615" spans="26:29" x14ac:dyDescent="0.2">
      <c r="Z615" s="106">
        <v>3055</v>
      </c>
      <c r="AA615" s="106">
        <v>6110</v>
      </c>
      <c r="AB615" s="106">
        <v>2444</v>
      </c>
      <c r="AC615" s="106">
        <v>12220</v>
      </c>
    </row>
    <row r="616" spans="26:29" x14ac:dyDescent="0.2">
      <c r="Z616" s="106">
        <v>3060</v>
      </c>
      <c r="AA616" s="106">
        <v>6120</v>
      </c>
      <c r="AB616" s="106">
        <v>2448</v>
      </c>
      <c r="AC616" s="106">
        <v>12240</v>
      </c>
    </row>
    <row r="617" spans="26:29" x14ac:dyDescent="0.2">
      <c r="Z617" s="106">
        <v>3065</v>
      </c>
      <c r="AA617" s="106">
        <v>6130</v>
      </c>
      <c r="AB617" s="106">
        <v>2452</v>
      </c>
      <c r="AC617" s="106">
        <v>12260</v>
      </c>
    </row>
    <row r="618" spans="26:29" x14ac:dyDescent="0.2">
      <c r="Z618" s="106">
        <v>3070</v>
      </c>
      <c r="AA618" s="106">
        <v>6140</v>
      </c>
      <c r="AB618" s="106">
        <v>2456</v>
      </c>
      <c r="AC618" s="106">
        <v>12280</v>
      </c>
    </row>
    <row r="619" spans="26:29" x14ac:dyDescent="0.2">
      <c r="Z619" s="106">
        <v>3075</v>
      </c>
      <c r="AA619" s="106">
        <v>6150</v>
      </c>
      <c r="AB619" s="106">
        <v>2460</v>
      </c>
      <c r="AC619" s="106">
        <v>12300</v>
      </c>
    </row>
    <row r="620" spans="26:29" x14ac:dyDescent="0.2">
      <c r="Z620" s="106">
        <v>3080</v>
      </c>
      <c r="AA620" s="106">
        <v>6160</v>
      </c>
      <c r="AB620" s="106">
        <v>2464</v>
      </c>
      <c r="AC620" s="106">
        <v>12320</v>
      </c>
    </row>
    <row r="621" spans="26:29" x14ac:dyDescent="0.2">
      <c r="Z621" s="106">
        <v>3085</v>
      </c>
      <c r="AA621" s="106">
        <v>6170</v>
      </c>
      <c r="AB621" s="106">
        <v>2468</v>
      </c>
      <c r="AC621" s="106">
        <v>12340</v>
      </c>
    </row>
    <row r="622" spans="26:29" x14ac:dyDescent="0.2">
      <c r="Z622" s="106">
        <v>3090</v>
      </c>
      <c r="AA622" s="106">
        <v>6180</v>
      </c>
      <c r="AB622" s="106">
        <v>2472</v>
      </c>
      <c r="AC622" s="106">
        <v>12360</v>
      </c>
    </row>
    <row r="623" spans="26:29" x14ac:dyDescent="0.2">
      <c r="Z623" s="106">
        <v>3095</v>
      </c>
      <c r="AA623" s="106">
        <v>6190</v>
      </c>
      <c r="AB623" s="106">
        <v>2476</v>
      </c>
      <c r="AC623" s="106">
        <v>12380</v>
      </c>
    </row>
    <row r="624" spans="26:29" x14ac:dyDescent="0.2">
      <c r="Z624" s="106">
        <v>3100</v>
      </c>
      <c r="AA624" s="106">
        <v>6200</v>
      </c>
      <c r="AB624" s="106">
        <v>2480</v>
      </c>
      <c r="AC624" s="106">
        <v>12400</v>
      </c>
    </row>
    <row r="625" spans="26:29" x14ac:dyDescent="0.2">
      <c r="Z625" s="106">
        <v>3105</v>
      </c>
      <c r="AA625" s="106">
        <v>6210</v>
      </c>
      <c r="AB625" s="106">
        <v>2484</v>
      </c>
      <c r="AC625" s="106">
        <v>12420</v>
      </c>
    </row>
    <row r="626" spans="26:29" x14ac:dyDescent="0.2">
      <c r="Z626" s="106">
        <v>3110</v>
      </c>
      <c r="AA626" s="106">
        <v>6220</v>
      </c>
      <c r="AB626" s="106">
        <v>2488</v>
      </c>
      <c r="AC626" s="106">
        <v>12440</v>
      </c>
    </row>
    <row r="627" spans="26:29" x14ac:dyDescent="0.2">
      <c r="Z627" s="106">
        <v>3115</v>
      </c>
      <c r="AA627" s="106">
        <v>6230</v>
      </c>
      <c r="AB627" s="106">
        <v>2492</v>
      </c>
      <c r="AC627" s="106">
        <v>12460</v>
      </c>
    </row>
    <row r="628" spans="26:29" x14ac:dyDescent="0.2">
      <c r="Z628" s="106">
        <v>3120</v>
      </c>
      <c r="AA628" s="106">
        <v>6240</v>
      </c>
      <c r="AB628" s="106">
        <v>2496</v>
      </c>
      <c r="AC628" s="106">
        <v>12480</v>
      </c>
    </row>
    <row r="629" spans="26:29" x14ac:dyDescent="0.2">
      <c r="Z629" s="106">
        <v>3125</v>
      </c>
      <c r="AA629" s="106">
        <v>6250</v>
      </c>
      <c r="AB629" s="106">
        <v>2500</v>
      </c>
      <c r="AC629" s="106">
        <v>12500</v>
      </c>
    </row>
    <row r="630" spans="26:29" x14ac:dyDescent="0.2">
      <c r="Z630" s="106">
        <v>3130</v>
      </c>
      <c r="AA630" s="106">
        <v>6260</v>
      </c>
      <c r="AB630" s="106">
        <v>2504</v>
      </c>
      <c r="AC630" s="106">
        <v>12520</v>
      </c>
    </row>
    <row r="631" spans="26:29" x14ac:dyDescent="0.2">
      <c r="Z631" s="106">
        <v>3135</v>
      </c>
      <c r="AA631" s="106">
        <v>6270</v>
      </c>
      <c r="AB631" s="106">
        <v>2508</v>
      </c>
      <c r="AC631" s="106">
        <v>12540</v>
      </c>
    </row>
    <row r="632" spans="26:29" x14ac:dyDescent="0.2">
      <c r="Z632" s="106">
        <v>3140</v>
      </c>
      <c r="AA632" s="106">
        <v>6280</v>
      </c>
      <c r="AB632" s="106">
        <v>2512</v>
      </c>
      <c r="AC632" s="106">
        <v>12560</v>
      </c>
    </row>
    <row r="633" spans="26:29" x14ac:dyDescent="0.2">
      <c r="Z633" s="106">
        <v>3145</v>
      </c>
      <c r="AA633" s="106">
        <v>6290</v>
      </c>
      <c r="AB633" s="106">
        <v>2516</v>
      </c>
      <c r="AC633" s="106">
        <v>12580</v>
      </c>
    </row>
    <row r="634" spans="26:29" x14ac:dyDescent="0.2">
      <c r="Z634" s="106">
        <v>3150</v>
      </c>
      <c r="AA634" s="106">
        <v>6300</v>
      </c>
      <c r="AB634" s="106">
        <v>2520</v>
      </c>
      <c r="AC634" s="106">
        <v>12600</v>
      </c>
    </row>
    <row r="635" spans="26:29" x14ac:dyDescent="0.2">
      <c r="Z635" s="106">
        <v>3155</v>
      </c>
      <c r="AA635" s="106">
        <v>6310</v>
      </c>
      <c r="AB635" s="106">
        <v>2524</v>
      </c>
      <c r="AC635" s="106">
        <v>12620</v>
      </c>
    </row>
    <row r="636" spans="26:29" x14ac:dyDescent="0.2">
      <c r="Z636" s="106">
        <v>3160</v>
      </c>
      <c r="AA636" s="106">
        <v>6320</v>
      </c>
      <c r="AB636" s="106">
        <v>2528</v>
      </c>
      <c r="AC636" s="106">
        <v>12640</v>
      </c>
    </row>
    <row r="637" spans="26:29" x14ac:dyDescent="0.2">
      <c r="Z637" s="106">
        <v>3165</v>
      </c>
      <c r="AA637" s="106">
        <v>6330</v>
      </c>
      <c r="AB637" s="106">
        <v>2532</v>
      </c>
      <c r="AC637" s="106">
        <v>12660</v>
      </c>
    </row>
    <row r="638" spans="26:29" x14ac:dyDescent="0.2">
      <c r="Z638" s="106">
        <v>3170</v>
      </c>
      <c r="AA638" s="106">
        <v>6340</v>
      </c>
      <c r="AB638" s="106">
        <v>2536</v>
      </c>
      <c r="AC638" s="106">
        <v>12680</v>
      </c>
    </row>
    <row r="639" spans="26:29" x14ac:dyDescent="0.2">
      <c r="Z639" s="106">
        <v>3175</v>
      </c>
      <c r="AA639" s="106">
        <v>6350</v>
      </c>
      <c r="AB639" s="106">
        <v>2540</v>
      </c>
      <c r="AC639" s="106">
        <v>12700</v>
      </c>
    </row>
    <row r="640" spans="26:29" x14ac:dyDescent="0.2">
      <c r="Z640" s="106">
        <v>3180</v>
      </c>
      <c r="AA640" s="106">
        <v>6360</v>
      </c>
      <c r="AB640" s="106">
        <v>2544</v>
      </c>
      <c r="AC640" s="106">
        <v>12720</v>
      </c>
    </row>
    <row r="641" spans="26:29" x14ac:dyDescent="0.2">
      <c r="Z641" s="106">
        <v>3185</v>
      </c>
      <c r="AA641" s="106">
        <v>6370</v>
      </c>
      <c r="AB641" s="106">
        <v>2548</v>
      </c>
      <c r="AC641" s="106">
        <v>12740</v>
      </c>
    </row>
    <row r="642" spans="26:29" x14ac:dyDescent="0.2">
      <c r="Z642" s="106">
        <v>3190</v>
      </c>
      <c r="AA642" s="106">
        <v>6380</v>
      </c>
      <c r="AB642" s="106">
        <v>2552</v>
      </c>
      <c r="AC642" s="106">
        <v>12760</v>
      </c>
    </row>
    <row r="643" spans="26:29" x14ac:dyDescent="0.2">
      <c r="Z643" s="106">
        <v>3195</v>
      </c>
      <c r="AA643" s="106">
        <v>6390</v>
      </c>
      <c r="AB643" s="106">
        <v>2556</v>
      </c>
      <c r="AC643" s="106">
        <v>12780</v>
      </c>
    </row>
    <row r="644" spans="26:29" x14ac:dyDescent="0.2">
      <c r="Z644" s="106">
        <v>3200</v>
      </c>
      <c r="AA644" s="106">
        <v>6400</v>
      </c>
      <c r="AB644" s="106">
        <v>2560</v>
      </c>
      <c r="AC644" s="106">
        <v>12800</v>
      </c>
    </row>
    <row r="645" spans="26:29" x14ac:dyDescent="0.2">
      <c r="Z645" s="106">
        <v>3205</v>
      </c>
      <c r="AA645" s="106">
        <v>6410</v>
      </c>
      <c r="AB645" s="106">
        <v>2564</v>
      </c>
      <c r="AC645" s="106">
        <v>12820</v>
      </c>
    </row>
    <row r="646" spans="26:29" x14ac:dyDescent="0.2">
      <c r="Z646" s="106">
        <v>3210</v>
      </c>
      <c r="AA646" s="106">
        <v>6420</v>
      </c>
      <c r="AB646" s="106">
        <v>2568</v>
      </c>
      <c r="AC646" s="106">
        <v>12840</v>
      </c>
    </row>
    <row r="647" spans="26:29" x14ac:dyDescent="0.2">
      <c r="Z647" s="106">
        <v>3215</v>
      </c>
      <c r="AA647" s="106">
        <v>6430</v>
      </c>
      <c r="AB647" s="106">
        <v>2572</v>
      </c>
      <c r="AC647" s="106">
        <v>12860</v>
      </c>
    </row>
    <row r="648" spans="26:29" x14ac:dyDescent="0.2">
      <c r="Z648" s="106">
        <v>3220</v>
      </c>
      <c r="AA648" s="106">
        <v>6440</v>
      </c>
      <c r="AB648" s="106">
        <v>2576</v>
      </c>
      <c r="AC648" s="106">
        <v>12880</v>
      </c>
    </row>
    <row r="649" spans="26:29" x14ac:dyDescent="0.2">
      <c r="Z649" s="106">
        <v>3225</v>
      </c>
      <c r="AA649" s="106">
        <v>6450</v>
      </c>
      <c r="AB649" s="106">
        <v>2580</v>
      </c>
      <c r="AC649" s="106">
        <v>12900</v>
      </c>
    </row>
    <row r="650" spans="26:29" x14ac:dyDescent="0.2">
      <c r="Z650" s="106">
        <v>3230</v>
      </c>
      <c r="AA650" s="106">
        <v>6460</v>
      </c>
      <c r="AB650" s="106">
        <v>2584</v>
      </c>
      <c r="AC650" s="106">
        <v>12920</v>
      </c>
    </row>
    <row r="651" spans="26:29" x14ac:dyDescent="0.2">
      <c r="Z651" s="106">
        <v>3235</v>
      </c>
      <c r="AA651" s="106">
        <v>6470</v>
      </c>
      <c r="AB651" s="106">
        <v>2588</v>
      </c>
      <c r="AC651" s="106">
        <v>12940</v>
      </c>
    </row>
    <row r="652" spans="26:29" x14ac:dyDescent="0.2">
      <c r="Z652" s="106">
        <v>3240</v>
      </c>
      <c r="AA652" s="106">
        <v>6480</v>
      </c>
      <c r="AB652" s="106">
        <v>2592</v>
      </c>
      <c r="AC652" s="106">
        <v>12960</v>
      </c>
    </row>
    <row r="653" spans="26:29" x14ac:dyDescent="0.2">
      <c r="Z653" s="106">
        <v>3245</v>
      </c>
      <c r="AA653" s="106">
        <v>6490</v>
      </c>
      <c r="AB653" s="106">
        <v>2596</v>
      </c>
      <c r="AC653" s="106">
        <v>12980</v>
      </c>
    </row>
    <row r="654" spans="26:29" x14ac:dyDescent="0.2">
      <c r="Z654" s="106">
        <v>3250</v>
      </c>
      <c r="AA654" s="106">
        <v>6500</v>
      </c>
      <c r="AB654" s="106">
        <v>2600</v>
      </c>
      <c r="AC654" s="106">
        <v>13000</v>
      </c>
    </row>
    <row r="655" spans="26:29" x14ac:dyDescent="0.2">
      <c r="Z655" s="106">
        <v>3255</v>
      </c>
      <c r="AA655" s="106">
        <v>6510</v>
      </c>
      <c r="AB655" s="106">
        <v>2604</v>
      </c>
      <c r="AC655" s="106">
        <v>13020</v>
      </c>
    </row>
    <row r="656" spans="26:29" x14ac:dyDescent="0.2">
      <c r="Z656" s="106">
        <v>3260</v>
      </c>
      <c r="AA656" s="106">
        <v>6520</v>
      </c>
      <c r="AB656" s="106">
        <v>2608</v>
      </c>
      <c r="AC656" s="106">
        <v>13040</v>
      </c>
    </row>
    <row r="657" spans="26:29" x14ac:dyDescent="0.2">
      <c r="Z657" s="106">
        <v>3265</v>
      </c>
      <c r="AA657" s="106">
        <v>6530</v>
      </c>
      <c r="AB657" s="106">
        <v>2612</v>
      </c>
      <c r="AC657" s="106">
        <v>13060</v>
      </c>
    </row>
    <row r="658" spans="26:29" x14ac:dyDescent="0.2">
      <c r="Z658" s="106">
        <v>3270</v>
      </c>
      <c r="AA658" s="106">
        <v>6540</v>
      </c>
      <c r="AB658" s="106">
        <v>2616</v>
      </c>
      <c r="AC658" s="106">
        <v>13080</v>
      </c>
    </row>
    <row r="659" spans="26:29" x14ac:dyDescent="0.2">
      <c r="Z659" s="106">
        <v>3275</v>
      </c>
      <c r="AA659" s="106">
        <v>6550</v>
      </c>
      <c r="AB659" s="106">
        <v>2620</v>
      </c>
      <c r="AC659" s="106">
        <v>13100</v>
      </c>
    </row>
    <row r="660" spans="26:29" x14ac:dyDescent="0.2">
      <c r="Z660" s="106">
        <v>3280</v>
      </c>
      <c r="AA660" s="106">
        <v>6560</v>
      </c>
      <c r="AB660" s="106">
        <v>2624</v>
      </c>
      <c r="AC660" s="106">
        <v>13120</v>
      </c>
    </row>
    <row r="661" spans="26:29" x14ac:dyDescent="0.2">
      <c r="Z661" s="106">
        <v>3285</v>
      </c>
      <c r="AA661" s="106">
        <v>6570</v>
      </c>
      <c r="AB661" s="106">
        <v>2628</v>
      </c>
      <c r="AC661" s="106">
        <v>13140</v>
      </c>
    </row>
    <row r="662" spans="26:29" x14ac:dyDescent="0.2">
      <c r="Z662" s="106">
        <v>3290</v>
      </c>
      <c r="AA662" s="106">
        <v>6580</v>
      </c>
      <c r="AB662" s="106">
        <v>2632</v>
      </c>
      <c r="AC662" s="106">
        <v>13160</v>
      </c>
    </row>
    <row r="663" spans="26:29" x14ac:dyDescent="0.2">
      <c r="Z663" s="106">
        <v>3295</v>
      </c>
      <c r="AA663" s="106">
        <v>6590</v>
      </c>
      <c r="AB663" s="106">
        <v>2636</v>
      </c>
      <c r="AC663" s="106">
        <v>13180</v>
      </c>
    </row>
    <row r="664" spans="26:29" x14ac:dyDescent="0.2">
      <c r="Z664" s="106">
        <v>3300</v>
      </c>
      <c r="AA664" s="106">
        <v>6600</v>
      </c>
      <c r="AB664" s="106">
        <v>2640</v>
      </c>
      <c r="AC664" s="106">
        <v>13200</v>
      </c>
    </row>
    <row r="665" spans="26:29" x14ac:dyDescent="0.2">
      <c r="Z665" s="106">
        <v>3305</v>
      </c>
      <c r="AA665" s="106">
        <v>6610</v>
      </c>
      <c r="AB665" s="106">
        <v>2644</v>
      </c>
      <c r="AC665" s="106">
        <v>13220</v>
      </c>
    </row>
    <row r="666" spans="26:29" x14ac:dyDescent="0.2">
      <c r="Z666" s="106">
        <v>3310</v>
      </c>
      <c r="AA666" s="106">
        <v>6620</v>
      </c>
      <c r="AB666" s="106">
        <v>2648</v>
      </c>
      <c r="AC666" s="106">
        <v>13240</v>
      </c>
    </row>
    <row r="667" spans="26:29" x14ac:dyDescent="0.2">
      <c r="Z667" s="106">
        <v>3315</v>
      </c>
      <c r="AA667" s="106">
        <v>6630</v>
      </c>
      <c r="AB667" s="106">
        <v>2652</v>
      </c>
      <c r="AC667" s="106">
        <v>13260</v>
      </c>
    </row>
    <row r="668" spans="26:29" x14ac:dyDescent="0.2">
      <c r="Z668" s="106">
        <v>3320</v>
      </c>
      <c r="AA668" s="106">
        <v>6640</v>
      </c>
      <c r="AB668" s="106">
        <v>2656</v>
      </c>
      <c r="AC668" s="106">
        <v>13280</v>
      </c>
    </row>
    <row r="669" spans="26:29" x14ac:dyDescent="0.2">
      <c r="Z669" s="106">
        <v>3325</v>
      </c>
      <c r="AA669" s="106">
        <v>6650</v>
      </c>
      <c r="AB669" s="106">
        <v>2660</v>
      </c>
      <c r="AC669" s="106">
        <v>13300</v>
      </c>
    </row>
    <row r="670" spans="26:29" x14ac:dyDescent="0.2">
      <c r="Z670" s="106">
        <v>3330</v>
      </c>
      <c r="AA670" s="106">
        <v>6660</v>
      </c>
      <c r="AB670" s="106">
        <v>2664</v>
      </c>
      <c r="AC670" s="106">
        <v>13320</v>
      </c>
    </row>
    <row r="671" spans="26:29" x14ac:dyDescent="0.2">
      <c r="Z671" s="106">
        <v>3335</v>
      </c>
      <c r="AA671" s="106">
        <v>6670</v>
      </c>
      <c r="AB671" s="106">
        <v>2668</v>
      </c>
      <c r="AC671" s="106">
        <v>13340</v>
      </c>
    </row>
    <row r="672" spans="26:29" x14ac:dyDescent="0.2">
      <c r="Z672" s="106">
        <v>3340</v>
      </c>
      <c r="AA672" s="106">
        <v>6680</v>
      </c>
      <c r="AB672" s="106">
        <v>2672</v>
      </c>
      <c r="AC672" s="106">
        <v>13360</v>
      </c>
    </row>
    <row r="673" spans="26:29" x14ac:dyDescent="0.2">
      <c r="Z673" s="106">
        <v>3345</v>
      </c>
      <c r="AA673" s="106">
        <v>6690</v>
      </c>
      <c r="AB673" s="106">
        <v>2676</v>
      </c>
      <c r="AC673" s="106">
        <v>13380</v>
      </c>
    </row>
    <row r="674" spans="26:29" x14ac:dyDescent="0.2">
      <c r="Z674" s="106">
        <v>3350</v>
      </c>
      <c r="AA674" s="106">
        <v>6700</v>
      </c>
      <c r="AB674" s="106">
        <v>2680</v>
      </c>
      <c r="AC674" s="106">
        <v>13400</v>
      </c>
    </row>
    <row r="675" spans="26:29" x14ac:dyDescent="0.2">
      <c r="Z675" s="106">
        <v>3355</v>
      </c>
      <c r="AA675" s="106">
        <v>6710</v>
      </c>
      <c r="AB675" s="106">
        <v>2684</v>
      </c>
      <c r="AC675" s="106">
        <v>13420</v>
      </c>
    </row>
    <row r="676" spans="26:29" x14ac:dyDescent="0.2">
      <c r="Z676" s="106">
        <v>3360</v>
      </c>
      <c r="AA676" s="106">
        <v>6720</v>
      </c>
      <c r="AB676" s="106">
        <v>2688</v>
      </c>
      <c r="AC676" s="106">
        <v>13440</v>
      </c>
    </row>
    <row r="677" spans="26:29" x14ac:dyDescent="0.2">
      <c r="Z677" s="106">
        <v>3365</v>
      </c>
      <c r="AA677" s="106">
        <v>6730</v>
      </c>
      <c r="AB677" s="106">
        <v>2692</v>
      </c>
      <c r="AC677" s="106">
        <v>13460</v>
      </c>
    </row>
    <row r="678" spans="26:29" x14ac:dyDescent="0.2">
      <c r="Z678" s="106">
        <v>3370</v>
      </c>
      <c r="AA678" s="106">
        <v>6740</v>
      </c>
      <c r="AB678" s="106">
        <v>2696</v>
      </c>
      <c r="AC678" s="106">
        <v>13480</v>
      </c>
    </row>
    <row r="679" spans="26:29" x14ac:dyDescent="0.2">
      <c r="Z679" s="106">
        <v>3375</v>
      </c>
      <c r="AA679" s="106">
        <v>6750</v>
      </c>
      <c r="AB679" s="106">
        <v>2700</v>
      </c>
      <c r="AC679" s="106">
        <v>13500</v>
      </c>
    </row>
    <row r="680" spans="26:29" x14ac:dyDescent="0.2">
      <c r="Z680" s="106">
        <v>3380</v>
      </c>
      <c r="AA680" s="106">
        <v>6760</v>
      </c>
      <c r="AB680" s="106">
        <v>2704</v>
      </c>
      <c r="AC680" s="106">
        <v>13520</v>
      </c>
    </row>
    <row r="681" spans="26:29" x14ac:dyDescent="0.2">
      <c r="Z681" s="106">
        <v>3385</v>
      </c>
      <c r="AA681" s="106">
        <v>6770</v>
      </c>
      <c r="AB681" s="106">
        <v>2708</v>
      </c>
      <c r="AC681" s="106">
        <v>13540</v>
      </c>
    </row>
    <row r="682" spans="26:29" x14ac:dyDescent="0.2">
      <c r="Z682" s="106">
        <v>3390</v>
      </c>
      <c r="AA682" s="106">
        <v>6780</v>
      </c>
      <c r="AB682" s="106">
        <v>2712</v>
      </c>
      <c r="AC682" s="106">
        <v>13560</v>
      </c>
    </row>
    <row r="683" spans="26:29" x14ac:dyDescent="0.2">
      <c r="Z683" s="106">
        <v>3395</v>
      </c>
      <c r="AA683" s="106">
        <v>6790</v>
      </c>
      <c r="AB683" s="106">
        <v>2716</v>
      </c>
      <c r="AC683" s="106">
        <v>13580</v>
      </c>
    </row>
    <row r="684" spans="26:29" x14ac:dyDescent="0.2">
      <c r="Z684" s="106">
        <v>3400</v>
      </c>
      <c r="AA684" s="106">
        <v>6800</v>
      </c>
      <c r="AB684" s="106">
        <v>2720</v>
      </c>
      <c r="AC684" s="106">
        <v>13600</v>
      </c>
    </row>
    <row r="685" spans="26:29" x14ac:dyDescent="0.2">
      <c r="Z685" s="106">
        <v>3405</v>
      </c>
      <c r="AA685" s="106">
        <v>6810</v>
      </c>
      <c r="AB685" s="106">
        <v>2724</v>
      </c>
      <c r="AC685" s="106">
        <v>13620</v>
      </c>
    </row>
    <row r="686" spans="26:29" x14ac:dyDescent="0.2">
      <c r="Z686" s="106">
        <v>3410</v>
      </c>
      <c r="AA686" s="106">
        <v>6820</v>
      </c>
      <c r="AB686" s="106">
        <v>2728</v>
      </c>
      <c r="AC686" s="106">
        <v>13640</v>
      </c>
    </row>
    <row r="687" spans="26:29" x14ac:dyDescent="0.2">
      <c r="Z687" s="106">
        <v>3415</v>
      </c>
      <c r="AA687" s="106">
        <v>6830</v>
      </c>
      <c r="AB687" s="106">
        <v>2732</v>
      </c>
      <c r="AC687" s="106">
        <v>13660</v>
      </c>
    </row>
    <row r="688" spans="26:29" x14ac:dyDescent="0.2">
      <c r="Z688" s="106">
        <v>3420</v>
      </c>
      <c r="AA688" s="106">
        <v>6840</v>
      </c>
      <c r="AB688" s="106">
        <v>2736</v>
      </c>
      <c r="AC688" s="106">
        <v>13680</v>
      </c>
    </row>
    <row r="689" spans="26:29" x14ac:dyDescent="0.2">
      <c r="Z689" s="106">
        <v>3425</v>
      </c>
      <c r="AA689" s="106">
        <v>6850</v>
      </c>
      <c r="AB689" s="106">
        <v>2740</v>
      </c>
      <c r="AC689" s="106">
        <v>13700</v>
      </c>
    </row>
    <row r="690" spans="26:29" x14ac:dyDescent="0.2">
      <c r="Z690" s="106">
        <v>3430</v>
      </c>
      <c r="AA690" s="106">
        <v>6860</v>
      </c>
      <c r="AB690" s="106">
        <v>2744</v>
      </c>
      <c r="AC690" s="106">
        <v>13720</v>
      </c>
    </row>
    <row r="691" spans="26:29" x14ac:dyDescent="0.2">
      <c r="Z691" s="106">
        <v>3435</v>
      </c>
      <c r="AA691" s="106">
        <v>6870</v>
      </c>
      <c r="AB691" s="106">
        <v>2748</v>
      </c>
      <c r="AC691" s="106">
        <v>13740</v>
      </c>
    </row>
    <row r="692" spans="26:29" x14ac:dyDescent="0.2">
      <c r="Z692" s="106">
        <v>3440</v>
      </c>
      <c r="AA692" s="106">
        <v>6880</v>
      </c>
      <c r="AB692" s="106">
        <v>2752</v>
      </c>
      <c r="AC692" s="106">
        <v>13760</v>
      </c>
    </row>
    <row r="693" spans="26:29" x14ac:dyDescent="0.2">
      <c r="Z693" s="106">
        <v>3445</v>
      </c>
      <c r="AA693" s="106">
        <v>6890</v>
      </c>
      <c r="AB693" s="106">
        <v>2756</v>
      </c>
      <c r="AC693" s="106">
        <v>13780</v>
      </c>
    </row>
    <row r="694" spans="26:29" x14ac:dyDescent="0.2">
      <c r="Z694" s="106">
        <v>3450</v>
      </c>
      <c r="AA694" s="106">
        <v>6900</v>
      </c>
      <c r="AB694" s="106">
        <v>2760</v>
      </c>
      <c r="AC694" s="106">
        <v>13800</v>
      </c>
    </row>
    <row r="695" spans="26:29" x14ac:dyDescent="0.2">
      <c r="Z695" s="106">
        <v>3455</v>
      </c>
      <c r="AA695" s="106">
        <v>6910</v>
      </c>
      <c r="AB695" s="106">
        <v>2764</v>
      </c>
      <c r="AC695" s="106">
        <v>13820</v>
      </c>
    </row>
    <row r="696" spans="26:29" x14ac:dyDescent="0.2">
      <c r="Z696" s="106">
        <v>3460</v>
      </c>
      <c r="AA696" s="106">
        <v>6920</v>
      </c>
      <c r="AB696" s="106">
        <v>2768</v>
      </c>
      <c r="AC696" s="106">
        <v>13840</v>
      </c>
    </row>
    <row r="697" spans="26:29" x14ac:dyDescent="0.2">
      <c r="Z697" s="106">
        <v>3465</v>
      </c>
      <c r="AA697" s="106">
        <v>6930</v>
      </c>
      <c r="AB697" s="106">
        <v>2772</v>
      </c>
      <c r="AC697" s="106">
        <v>13860</v>
      </c>
    </row>
    <row r="698" spans="26:29" x14ac:dyDescent="0.2">
      <c r="Z698" s="106">
        <v>3470</v>
      </c>
      <c r="AA698" s="106">
        <v>6940</v>
      </c>
      <c r="AB698" s="106">
        <v>2776</v>
      </c>
      <c r="AC698" s="106">
        <v>13880</v>
      </c>
    </row>
    <row r="699" spans="26:29" x14ac:dyDescent="0.2">
      <c r="Z699" s="106">
        <v>3475</v>
      </c>
      <c r="AA699" s="106">
        <v>6950</v>
      </c>
      <c r="AB699" s="106">
        <v>2780</v>
      </c>
      <c r="AC699" s="106">
        <v>13900</v>
      </c>
    </row>
    <row r="700" spans="26:29" x14ac:dyDescent="0.2">
      <c r="Z700" s="106">
        <v>3480</v>
      </c>
      <c r="AA700" s="106">
        <v>6960</v>
      </c>
      <c r="AB700" s="106">
        <v>2784</v>
      </c>
      <c r="AC700" s="106">
        <v>13920</v>
      </c>
    </row>
    <row r="701" spans="26:29" x14ac:dyDescent="0.2">
      <c r="Z701" s="106">
        <v>3485</v>
      </c>
      <c r="AA701" s="106">
        <v>6970</v>
      </c>
      <c r="AB701" s="106">
        <v>2788</v>
      </c>
      <c r="AC701" s="106">
        <v>13940</v>
      </c>
    </row>
    <row r="702" spans="26:29" x14ac:dyDescent="0.2">
      <c r="Z702" s="106">
        <v>3490</v>
      </c>
      <c r="AA702" s="106">
        <v>6980</v>
      </c>
      <c r="AB702" s="106">
        <v>2792</v>
      </c>
      <c r="AC702" s="106">
        <v>13960</v>
      </c>
    </row>
    <row r="703" spans="26:29" x14ac:dyDescent="0.2">
      <c r="Z703" s="106">
        <v>3495</v>
      </c>
      <c r="AA703" s="106">
        <v>6990</v>
      </c>
      <c r="AB703" s="106">
        <v>2796</v>
      </c>
      <c r="AC703" s="106">
        <v>13980</v>
      </c>
    </row>
    <row r="704" spans="26:29" x14ac:dyDescent="0.2">
      <c r="Z704" s="106">
        <v>3500</v>
      </c>
      <c r="AA704" s="106">
        <v>7000</v>
      </c>
      <c r="AB704" s="106">
        <v>2800</v>
      </c>
      <c r="AC704" s="106">
        <v>14000</v>
      </c>
    </row>
    <row r="705" spans="26:29" x14ac:dyDescent="0.2">
      <c r="Z705" s="106">
        <v>3505</v>
      </c>
      <c r="AA705" s="106">
        <v>7010</v>
      </c>
      <c r="AB705" s="106">
        <v>2804</v>
      </c>
      <c r="AC705" s="106">
        <v>14020</v>
      </c>
    </row>
    <row r="706" spans="26:29" x14ac:dyDescent="0.2">
      <c r="Z706" s="106">
        <v>3510</v>
      </c>
      <c r="AA706" s="106">
        <v>7020</v>
      </c>
      <c r="AB706" s="106">
        <v>2808</v>
      </c>
      <c r="AC706" s="106">
        <v>14040</v>
      </c>
    </row>
    <row r="707" spans="26:29" x14ac:dyDescent="0.2">
      <c r="Z707" s="106">
        <v>3515</v>
      </c>
      <c r="AA707" s="106">
        <v>7030</v>
      </c>
      <c r="AB707" s="106">
        <v>2812</v>
      </c>
      <c r="AC707" s="106">
        <v>14060</v>
      </c>
    </row>
    <row r="708" spans="26:29" x14ac:dyDescent="0.2">
      <c r="Z708" s="106">
        <v>3520</v>
      </c>
      <c r="AA708" s="106">
        <v>7040</v>
      </c>
      <c r="AB708" s="106">
        <v>2816</v>
      </c>
      <c r="AC708" s="106">
        <v>14080</v>
      </c>
    </row>
    <row r="709" spans="26:29" x14ac:dyDescent="0.2">
      <c r="Z709" s="106">
        <v>3525</v>
      </c>
      <c r="AA709" s="106">
        <v>7050</v>
      </c>
      <c r="AB709" s="106">
        <v>2820</v>
      </c>
      <c r="AC709" s="106">
        <v>14100</v>
      </c>
    </row>
    <row r="710" spans="26:29" x14ac:dyDescent="0.2">
      <c r="Z710" s="106">
        <v>3530</v>
      </c>
      <c r="AA710" s="106">
        <v>7060</v>
      </c>
      <c r="AB710" s="106">
        <v>2824</v>
      </c>
      <c r="AC710" s="106">
        <v>14120</v>
      </c>
    </row>
    <row r="711" spans="26:29" x14ac:dyDescent="0.2">
      <c r="Z711" s="106">
        <v>3535</v>
      </c>
      <c r="AA711" s="106">
        <v>7070</v>
      </c>
      <c r="AB711" s="106">
        <v>2828</v>
      </c>
      <c r="AC711" s="106">
        <v>14140</v>
      </c>
    </row>
    <row r="712" spans="26:29" x14ac:dyDescent="0.2">
      <c r="Z712" s="106">
        <v>3540</v>
      </c>
      <c r="AA712" s="106">
        <v>7080</v>
      </c>
      <c r="AB712" s="106">
        <v>2832</v>
      </c>
      <c r="AC712" s="106">
        <v>14160</v>
      </c>
    </row>
    <row r="713" spans="26:29" x14ac:dyDescent="0.2">
      <c r="Z713" s="106">
        <v>3545</v>
      </c>
      <c r="AA713" s="106">
        <v>7090</v>
      </c>
      <c r="AB713" s="106">
        <v>2836</v>
      </c>
      <c r="AC713" s="106">
        <v>14180</v>
      </c>
    </row>
    <row r="714" spans="26:29" x14ac:dyDescent="0.2">
      <c r="Z714" s="106">
        <v>3550</v>
      </c>
      <c r="AA714" s="106">
        <v>7100</v>
      </c>
      <c r="AB714" s="106">
        <v>2840</v>
      </c>
      <c r="AC714" s="106">
        <v>14200</v>
      </c>
    </row>
    <row r="715" spans="26:29" x14ac:dyDescent="0.2">
      <c r="Z715" s="106">
        <v>3555</v>
      </c>
      <c r="AA715" s="106">
        <v>7110</v>
      </c>
      <c r="AB715" s="106">
        <v>2844</v>
      </c>
      <c r="AC715" s="106">
        <v>14220</v>
      </c>
    </row>
    <row r="716" spans="26:29" x14ac:dyDescent="0.2">
      <c r="Z716" s="106">
        <v>3560</v>
      </c>
      <c r="AA716" s="106">
        <v>7120</v>
      </c>
      <c r="AB716" s="106">
        <v>2848</v>
      </c>
      <c r="AC716" s="106">
        <v>14240</v>
      </c>
    </row>
    <row r="717" spans="26:29" x14ac:dyDescent="0.2">
      <c r="Z717" s="106">
        <v>3565</v>
      </c>
      <c r="AA717" s="106">
        <v>7130</v>
      </c>
      <c r="AB717" s="106">
        <v>2852</v>
      </c>
      <c r="AC717" s="106">
        <v>14260</v>
      </c>
    </row>
    <row r="718" spans="26:29" x14ac:dyDescent="0.2">
      <c r="Z718" s="106">
        <v>3570</v>
      </c>
      <c r="AA718" s="106">
        <v>7140</v>
      </c>
      <c r="AB718" s="106">
        <v>2856</v>
      </c>
      <c r="AC718" s="106">
        <v>14280</v>
      </c>
    </row>
    <row r="719" spans="26:29" x14ac:dyDescent="0.2">
      <c r="Z719" s="106">
        <v>3575</v>
      </c>
      <c r="AA719" s="106">
        <v>7150</v>
      </c>
      <c r="AB719" s="106">
        <v>2860</v>
      </c>
      <c r="AC719" s="106">
        <v>14300</v>
      </c>
    </row>
    <row r="720" spans="26:29" x14ac:dyDescent="0.2">
      <c r="Z720" s="106">
        <v>3580</v>
      </c>
      <c r="AA720" s="106">
        <v>7160</v>
      </c>
      <c r="AB720" s="106">
        <v>2864</v>
      </c>
      <c r="AC720" s="106">
        <v>14320</v>
      </c>
    </row>
    <row r="721" spans="26:29" x14ac:dyDescent="0.2">
      <c r="Z721" s="106">
        <v>3585</v>
      </c>
      <c r="AA721" s="106">
        <v>7170</v>
      </c>
      <c r="AB721" s="106">
        <v>2868</v>
      </c>
      <c r="AC721" s="106">
        <v>14340</v>
      </c>
    </row>
    <row r="722" spans="26:29" x14ac:dyDescent="0.2">
      <c r="Z722" s="106">
        <v>3590</v>
      </c>
      <c r="AA722" s="106">
        <v>7180</v>
      </c>
      <c r="AB722" s="106">
        <v>2872</v>
      </c>
      <c r="AC722" s="106">
        <v>14360</v>
      </c>
    </row>
    <row r="723" spans="26:29" x14ac:dyDescent="0.2">
      <c r="Z723" s="106">
        <v>3595</v>
      </c>
      <c r="AA723" s="106">
        <v>7190</v>
      </c>
      <c r="AB723" s="106">
        <v>2876</v>
      </c>
      <c r="AC723" s="106">
        <v>14380</v>
      </c>
    </row>
    <row r="724" spans="26:29" x14ac:dyDescent="0.2">
      <c r="Z724" s="106">
        <v>3600</v>
      </c>
      <c r="AA724" s="106">
        <v>7200</v>
      </c>
      <c r="AB724" s="106">
        <v>2880</v>
      </c>
      <c r="AC724" s="106">
        <v>14400</v>
      </c>
    </row>
    <row r="725" spans="26:29" x14ac:dyDescent="0.2">
      <c r="Z725" s="106">
        <v>3605</v>
      </c>
      <c r="AA725" s="106">
        <v>7210</v>
      </c>
      <c r="AB725" s="106">
        <v>2884</v>
      </c>
      <c r="AC725" s="106">
        <v>14420</v>
      </c>
    </row>
    <row r="726" spans="26:29" x14ac:dyDescent="0.2">
      <c r="Z726" s="106">
        <v>3610</v>
      </c>
      <c r="AA726" s="106">
        <v>7220</v>
      </c>
      <c r="AB726" s="106">
        <v>2888</v>
      </c>
      <c r="AC726" s="106">
        <v>14440</v>
      </c>
    </row>
    <row r="727" spans="26:29" x14ac:dyDescent="0.2">
      <c r="Z727" s="106">
        <v>3615</v>
      </c>
      <c r="AA727" s="106">
        <v>7230</v>
      </c>
      <c r="AB727" s="106">
        <v>2892</v>
      </c>
      <c r="AC727" s="106">
        <v>14460</v>
      </c>
    </row>
    <row r="728" spans="26:29" x14ac:dyDescent="0.2">
      <c r="Z728" s="106">
        <v>3620</v>
      </c>
      <c r="AA728" s="106">
        <v>7240</v>
      </c>
      <c r="AB728" s="106">
        <v>2896</v>
      </c>
      <c r="AC728" s="106">
        <v>14480</v>
      </c>
    </row>
    <row r="729" spans="26:29" x14ac:dyDescent="0.2">
      <c r="Z729" s="106">
        <v>3625</v>
      </c>
      <c r="AA729" s="106">
        <v>7250</v>
      </c>
      <c r="AB729" s="106">
        <v>2900</v>
      </c>
      <c r="AC729" s="106">
        <v>14500</v>
      </c>
    </row>
    <row r="730" spans="26:29" x14ac:dyDescent="0.2">
      <c r="Z730" s="106">
        <v>3630</v>
      </c>
      <c r="AA730" s="106">
        <v>7260</v>
      </c>
      <c r="AB730" s="106">
        <v>2904</v>
      </c>
      <c r="AC730" s="106">
        <v>14520</v>
      </c>
    </row>
    <row r="731" spans="26:29" x14ac:dyDescent="0.2">
      <c r="Z731" s="106">
        <v>3635</v>
      </c>
      <c r="AA731" s="106">
        <v>7270</v>
      </c>
      <c r="AB731" s="106">
        <v>2908</v>
      </c>
      <c r="AC731" s="106">
        <v>14540</v>
      </c>
    </row>
    <row r="732" spans="26:29" x14ac:dyDescent="0.2">
      <c r="Z732" s="106">
        <v>3640</v>
      </c>
      <c r="AA732" s="106">
        <v>7280</v>
      </c>
      <c r="AB732" s="106">
        <v>2912</v>
      </c>
      <c r="AC732" s="106">
        <v>14560</v>
      </c>
    </row>
    <row r="733" spans="26:29" x14ac:dyDescent="0.2">
      <c r="Z733" s="106">
        <v>3645</v>
      </c>
      <c r="AA733" s="106">
        <v>7290</v>
      </c>
      <c r="AB733" s="106">
        <v>2916</v>
      </c>
      <c r="AC733" s="106">
        <v>14580</v>
      </c>
    </row>
    <row r="734" spans="26:29" x14ac:dyDescent="0.2">
      <c r="Z734" s="106">
        <v>3650</v>
      </c>
      <c r="AA734" s="106">
        <v>7300</v>
      </c>
      <c r="AB734" s="106">
        <v>2920</v>
      </c>
      <c r="AC734" s="106">
        <v>14600</v>
      </c>
    </row>
    <row r="735" spans="26:29" x14ac:dyDescent="0.2">
      <c r="Z735" s="106">
        <v>3655</v>
      </c>
      <c r="AA735" s="106">
        <v>7310</v>
      </c>
      <c r="AB735" s="106">
        <v>2924</v>
      </c>
      <c r="AC735" s="106">
        <v>14620</v>
      </c>
    </row>
    <row r="736" spans="26:29" x14ac:dyDescent="0.2">
      <c r="Z736" s="106">
        <v>3660</v>
      </c>
      <c r="AA736" s="106">
        <v>7320</v>
      </c>
      <c r="AB736" s="106">
        <v>2928</v>
      </c>
      <c r="AC736" s="106">
        <v>14640</v>
      </c>
    </row>
    <row r="737" spans="26:29" x14ac:dyDescent="0.2">
      <c r="Z737" s="106">
        <v>3665</v>
      </c>
      <c r="AA737" s="106">
        <v>7330</v>
      </c>
      <c r="AB737" s="106">
        <v>2932</v>
      </c>
      <c r="AC737" s="106">
        <v>14660</v>
      </c>
    </row>
    <row r="738" spans="26:29" x14ac:dyDescent="0.2">
      <c r="Z738" s="106">
        <v>3670</v>
      </c>
      <c r="AA738" s="106">
        <v>7340</v>
      </c>
      <c r="AB738" s="106">
        <v>2936</v>
      </c>
      <c r="AC738" s="106">
        <v>14680</v>
      </c>
    </row>
    <row r="739" spans="26:29" x14ac:dyDescent="0.2">
      <c r="Z739" s="106">
        <v>3675</v>
      </c>
      <c r="AA739" s="106">
        <v>7350</v>
      </c>
      <c r="AB739" s="106">
        <v>2940</v>
      </c>
      <c r="AC739" s="106">
        <v>14700</v>
      </c>
    </row>
    <row r="740" spans="26:29" x14ac:dyDescent="0.2">
      <c r="Z740" s="106">
        <v>3680</v>
      </c>
      <c r="AA740" s="106">
        <v>7360</v>
      </c>
      <c r="AB740" s="106">
        <v>2944</v>
      </c>
      <c r="AC740" s="106">
        <v>14720</v>
      </c>
    </row>
    <row r="741" spans="26:29" x14ac:dyDescent="0.2">
      <c r="Z741" s="106">
        <v>3685</v>
      </c>
      <c r="AA741" s="106">
        <v>7370</v>
      </c>
      <c r="AB741" s="106">
        <v>2948</v>
      </c>
      <c r="AC741" s="106">
        <v>14740</v>
      </c>
    </row>
    <row r="742" spans="26:29" x14ac:dyDescent="0.2">
      <c r="Z742" s="106">
        <v>3690</v>
      </c>
      <c r="AA742" s="106">
        <v>7380</v>
      </c>
      <c r="AB742" s="106">
        <v>2952</v>
      </c>
      <c r="AC742" s="106">
        <v>14760</v>
      </c>
    </row>
    <row r="743" spans="26:29" x14ac:dyDescent="0.2">
      <c r="Z743" s="106">
        <v>3695</v>
      </c>
      <c r="AA743" s="106">
        <v>7390</v>
      </c>
      <c r="AB743" s="106">
        <v>2956</v>
      </c>
      <c r="AC743" s="106">
        <v>14780</v>
      </c>
    </row>
    <row r="744" spans="26:29" x14ac:dyDescent="0.2">
      <c r="Z744" s="106">
        <v>3700</v>
      </c>
      <c r="AA744" s="106">
        <v>7400</v>
      </c>
      <c r="AB744" s="106">
        <v>2960</v>
      </c>
      <c r="AC744" s="106">
        <v>14800</v>
      </c>
    </row>
    <row r="745" spans="26:29" x14ac:dyDescent="0.2">
      <c r="Z745" s="106">
        <v>3705</v>
      </c>
      <c r="AA745" s="106">
        <v>7410</v>
      </c>
      <c r="AB745" s="106">
        <v>2964</v>
      </c>
      <c r="AC745" s="106">
        <v>14820</v>
      </c>
    </row>
    <row r="746" spans="26:29" x14ac:dyDescent="0.2">
      <c r="Z746" s="106">
        <v>3710</v>
      </c>
      <c r="AA746" s="106">
        <v>7420</v>
      </c>
      <c r="AB746" s="106">
        <v>2968</v>
      </c>
      <c r="AC746" s="106">
        <v>14840</v>
      </c>
    </row>
    <row r="747" spans="26:29" x14ac:dyDescent="0.2">
      <c r="Z747" s="106">
        <v>3715</v>
      </c>
      <c r="AA747" s="106">
        <v>7430</v>
      </c>
      <c r="AB747" s="106">
        <v>2972</v>
      </c>
      <c r="AC747" s="106">
        <v>14860</v>
      </c>
    </row>
    <row r="748" spans="26:29" x14ac:dyDescent="0.2">
      <c r="Z748" s="106">
        <v>3720</v>
      </c>
      <c r="AA748" s="106">
        <v>7440</v>
      </c>
      <c r="AB748" s="106">
        <v>2976</v>
      </c>
      <c r="AC748" s="106">
        <v>14880</v>
      </c>
    </row>
    <row r="749" spans="26:29" x14ac:dyDescent="0.2">
      <c r="Z749" s="106">
        <v>3725</v>
      </c>
      <c r="AA749" s="106">
        <v>7450</v>
      </c>
      <c r="AB749" s="106">
        <v>2980</v>
      </c>
      <c r="AC749" s="106">
        <v>14900</v>
      </c>
    </row>
    <row r="750" spans="26:29" x14ac:dyDescent="0.2">
      <c r="Z750" s="106">
        <v>3730</v>
      </c>
      <c r="AA750" s="106">
        <v>7460</v>
      </c>
      <c r="AB750" s="106">
        <v>2984</v>
      </c>
      <c r="AC750" s="106">
        <v>14920</v>
      </c>
    </row>
    <row r="751" spans="26:29" x14ac:dyDescent="0.2">
      <c r="Z751" s="106">
        <v>3735</v>
      </c>
      <c r="AA751" s="106">
        <v>7470</v>
      </c>
      <c r="AB751" s="106">
        <v>2988</v>
      </c>
      <c r="AC751" s="106">
        <v>14940</v>
      </c>
    </row>
    <row r="752" spans="26:29" x14ac:dyDescent="0.2">
      <c r="Z752" s="106">
        <v>3740</v>
      </c>
      <c r="AA752" s="106">
        <v>7480</v>
      </c>
      <c r="AB752" s="106">
        <v>2992</v>
      </c>
      <c r="AC752" s="106">
        <v>14960</v>
      </c>
    </row>
    <row r="753" spans="26:29" x14ac:dyDescent="0.2">
      <c r="Z753" s="106">
        <v>3745</v>
      </c>
      <c r="AA753" s="106">
        <v>7490</v>
      </c>
      <c r="AB753" s="106">
        <v>2996</v>
      </c>
      <c r="AC753" s="106">
        <v>14980</v>
      </c>
    </row>
    <row r="754" spans="26:29" x14ac:dyDescent="0.2">
      <c r="Z754" s="106">
        <v>3750</v>
      </c>
      <c r="AA754" s="106">
        <v>7500</v>
      </c>
      <c r="AB754" s="106">
        <v>3000</v>
      </c>
      <c r="AC754" s="106">
        <v>15000</v>
      </c>
    </row>
    <row r="755" spans="26:29" x14ac:dyDescent="0.2">
      <c r="Z755" s="106">
        <v>3755</v>
      </c>
      <c r="AA755" s="106">
        <v>7510</v>
      </c>
      <c r="AB755" s="106">
        <v>3004</v>
      </c>
      <c r="AC755" s="106">
        <v>15020</v>
      </c>
    </row>
    <row r="756" spans="26:29" x14ac:dyDescent="0.2">
      <c r="Z756" s="106">
        <v>3760</v>
      </c>
      <c r="AA756" s="106">
        <v>7520</v>
      </c>
      <c r="AB756" s="106">
        <v>3008</v>
      </c>
      <c r="AC756" s="106">
        <v>15040</v>
      </c>
    </row>
    <row r="757" spans="26:29" x14ac:dyDescent="0.2">
      <c r="Z757" s="106">
        <v>3765</v>
      </c>
      <c r="AA757" s="106">
        <v>7530</v>
      </c>
      <c r="AB757" s="106">
        <v>3012</v>
      </c>
      <c r="AC757" s="106">
        <v>15060</v>
      </c>
    </row>
    <row r="758" spans="26:29" x14ac:dyDescent="0.2">
      <c r="Z758" s="106">
        <v>3770</v>
      </c>
      <c r="AA758" s="106">
        <v>7540</v>
      </c>
      <c r="AB758" s="106">
        <v>3016</v>
      </c>
      <c r="AC758" s="106">
        <v>15080</v>
      </c>
    </row>
    <row r="759" spans="26:29" x14ac:dyDescent="0.2">
      <c r="Z759" s="106">
        <v>3775</v>
      </c>
      <c r="AA759" s="106">
        <v>7550</v>
      </c>
      <c r="AB759" s="106">
        <v>3020</v>
      </c>
      <c r="AC759" s="106">
        <v>15100</v>
      </c>
    </row>
    <row r="760" spans="26:29" x14ac:dyDescent="0.2">
      <c r="Z760" s="106">
        <v>3780</v>
      </c>
      <c r="AA760" s="106">
        <v>7560</v>
      </c>
      <c r="AB760" s="106">
        <v>3024</v>
      </c>
      <c r="AC760" s="106">
        <v>15120</v>
      </c>
    </row>
    <row r="761" spans="26:29" x14ac:dyDescent="0.2">
      <c r="Z761" s="106">
        <v>3785</v>
      </c>
      <c r="AA761" s="106">
        <v>7570</v>
      </c>
      <c r="AB761" s="106">
        <v>3028</v>
      </c>
      <c r="AC761" s="106">
        <v>15140</v>
      </c>
    </row>
    <row r="762" spans="26:29" x14ac:dyDescent="0.2">
      <c r="Z762" s="106">
        <v>3790</v>
      </c>
      <c r="AA762" s="106">
        <v>7580</v>
      </c>
      <c r="AB762" s="106">
        <v>3032</v>
      </c>
      <c r="AC762" s="106">
        <v>15160</v>
      </c>
    </row>
    <row r="763" spans="26:29" x14ac:dyDescent="0.2">
      <c r="Z763" s="106">
        <v>3795</v>
      </c>
      <c r="AA763" s="106">
        <v>7590</v>
      </c>
      <c r="AB763" s="106">
        <v>3036</v>
      </c>
      <c r="AC763" s="106">
        <v>15180</v>
      </c>
    </row>
    <row r="764" spans="26:29" x14ac:dyDescent="0.2">
      <c r="Z764" s="106">
        <v>3800</v>
      </c>
      <c r="AA764" s="106">
        <v>7600</v>
      </c>
      <c r="AB764" s="106">
        <v>3040</v>
      </c>
      <c r="AC764" s="106">
        <v>15200</v>
      </c>
    </row>
    <row r="765" spans="26:29" x14ac:dyDescent="0.2">
      <c r="Z765" s="106">
        <v>3805</v>
      </c>
      <c r="AA765" s="106">
        <v>7610</v>
      </c>
      <c r="AB765" s="106">
        <v>3044</v>
      </c>
      <c r="AC765" s="106">
        <v>15220</v>
      </c>
    </row>
    <row r="766" spans="26:29" x14ac:dyDescent="0.2">
      <c r="Z766" s="106">
        <v>3810</v>
      </c>
      <c r="AA766" s="106">
        <v>7620</v>
      </c>
      <c r="AB766" s="106">
        <v>3048</v>
      </c>
      <c r="AC766" s="106">
        <v>15240</v>
      </c>
    </row>
    <row r="767" spans="26:29" x14ac:dyDescent="0.2">
      <c r="Z767" s="106">
        <v>3815</v>
      </c>
      <c r="AA767" s="106">
        <v>7630</v>
      </c>
      <c r="AB767" s="106">
        <v>3052</v>
      </c>
      <c r="AC767" s="106">
        <v>15260</v>
      </c>
    </row>
    <row r="768" spans="26:29" x14ac:dyDescent="0.2">
      <c r="Z768" s="106">
        <v>3820</v>
      </c>
      <c r="AA768" s="106">
        <v>7640</v>
      </c>
      <c r="AB768" s="106">
        <v>3056</v>
      </c>
      <c r="AC768" s="106">
        <v>15280</v>
      </c>
    </row>
    <row r="769" spans="26:29" x14ac:dyDescent="0.2">
      <c r="Z769" s="106">
        <v>3825</v>
      </c>
      <c r="AA769" s="106">
        <v>7650</v>
      </c>
      <c r="AB769" s="106">
        <v>3060</v>
      </c>
      <c r="AC769" s="106">
        <v>15300</v>
      </c>
    </row>
    <row r="770" spans="26:29" x14ac:dyDescent="0.2">
      <c r="Z770" s="106">
        <v>3830</v>
      </c>
      <c r="AA770" s="106">
        <v>7660</v>
      </c>
      <c r="AB770" s="106">
        <v>3064</v>
      </c>
      <c r="AC770" s="106">
        <v>15320</v>
      </c>
    </row>
    <row r="771" spans="26:29" x14ac:dyDescent="0.2">
      <c r="Z771" s="106">
        <v>3835</v>
      </c>
      <c r="AA771" s="106">
        <v>7670</v>
      </c>
      <c r="AB771" s="106">
        <v>3068</v>
      </c>
      <c r="AC771" s="106">
        <v>15340</v>
      </c>
    </row>
    <row r="772" spans="26:29" x14ac:dyDescent="0.2">
      <c r="Z772" s="106">
        <v>3840</v>
      </c>
      <c r="AA772" s="106">
        <v>7680</v>
      </c>
      <c r="AB772" s="106">
        <v>3072</v>
      </c>
      <c r="AC772" s="106">
        <v>15360</v>
      </c>
    </row>
    <row r="773" spans="26:29" x14ac:dyDescent="0.2">
      <c r="Z773" s="106">
        <v>3845</v>
      </c>
      <c r="AA773" s="106">
        <v>7690</v>
      </c>
      <c r="AB773" s="106">
        <v>3076</v>
      </c>
      <c r="AC773" s="106">
        <v>15380</v>
      </c>
    </row>
    <row r="774" spans="26:29" x14ac:dyDescent="0.2">
      <c r="Z774" s="106">
        <v>3850</v>
      </c>
      <c r="AA774" s="106">
        <v>7700</v>
      </c>
      <c r="AB774" s="106">
        <v>3080</v>
      </c>
      <c r="AC774" s="106">
        <v>15400</v>
      </c>
    </row>
    <row r="775" spans="26:29" x14ac:dyDescent="0.2">
      <c r="Z775" s="106">
        <v>3855</v>
      </c>
      <c r="AA775" s="106">
        <v>7710</v>
      </c>
      <c r="AB775" s="106">
        <v>3084</v>
      </c>
      <c r="AC775" s="106">
        <v>15420</v>
      </c>
    </row>
    <row r="776" spans="26:29" x14ac:dyDescent="0.2">
      <c r="Z776" s="106">
        <v>3860</v>
      </c>
      <c r="AA776" s="106">
        <v>7720</v>
      </c>
      <c r="AB776" s="106">
        <v>3088</v>
      </c>
      <c r="AC776" s="106">
        <v>15440</v>
      </c>
    </row>
    <row r="777" spans="26:29" x14ac:dyDescent="0.2">
      <c r="Z777" s="106">
        <v>3865</v>
      </c>
      <c r="AA777" s="106">
        <v>7730</v>
      </c>
      <c r="AB777" s="106">
        <v>3092</v>
      </c>
      <c r="AC777" s="106">
        <v>15460</v>
      </c>
    </row>
    <row r="778" spans="26:29" x14ac:dyDescent="0.2">
      <c r="Z778" s="106">
        <v>3870</v>
      </c>
      <c r="AA778" s="106">
        <v>7740</v>
      </c>
      <c r="AB778" s="106">
        <v>3096</v>
      </c>
      <c r="AC778" s="106">
        <v>15480</v>
      </c>
    </row>
    <row r="779" spans="26:29" x14ac:dyDescent="0.2">
      <c r="Z779" s="106">
        <v>3875</v>
      </c>
      <c r="AA779" s="106">
        <v>7750</v>
      </c>
      <c r="AB779" s="106">
        <v>3100</v>
      </c>
      <c r="AC779" s="106">
        <v>15500</v>
      </c>
    </row>
    <row r="780" spans="26:29" x14ac:dyDescent="0.2">
      <c r="Z780" s="106">
        <v>3880</v>
      </c>
      <c r="AA780" s="106">
        <v>7760</v>
      </c>
      <c r="AB780" s="106">
        <v>3104</v>
      </c>
      <c r="AC780" s="106">
        <v>15520</v>
      </c>
    </row>
    <row r="781" spans="26:29" x14ac:dyDescent="0.2">
      <c r="Z781" s="106">
        <v>3885</v>
      </c>
      <c r="AA781" s="106">
        <v>7770</v>
      </c>
      <c r="AB781" s="106">
        <v>3108</v>
      </c>
      <c r="AC781" s="106">
        <v>15540</v>
      </c>
    </row>
    <row r="782" spans="26:29" x14ac:dyDescent="0.2">
      <c r="Z782" s="106">
        <v>3890</v>
      </c>
      <c r="AA782" s="106">
        <v>7780</v>
      </c>
      <c r="AB782" s="106">
        <v>3112</v>
      </c>
      <c r="AC782" s="106">
        <v>15560</v>
      </c>
    </row>
    <row r="783" spans="26:29" x14ac:dyDescent="0.2">
      <c r="Z783" s="106">
        <v>3895</v>
      </c>
      <c r="AA783" s="106">
        <v>7790</v>
      </c>
      <c r="AB783" s="106">
        <v>3116</v>
      </c>
      <c r="AC783" s="106">
        <v>15580</v>
      </c>
    </row>
    <row r="784" spans="26:29" x14ac:dyDescent="0.2">
      <c r="Z784" s="106">
        <v>3900</v>
      </c>
      <c r="AA784" s="106">
        <v>7800</v>
      </c>
      <c r="AB784" s="106">
        <v>3120</v>
      </c>
      <c r="AC784" s="106">
        <v>15600</v>
      </c>
    </row>
    <row r="785" spans="26:29" x14ac:dyDescent="0.2">
      <c r="Z785" s="106">
        <v>3905</v>
      </c>
      <c r="AA785" s="106">
        <v>7810</v>
      </c>
      <c r="AB785" s="106">
        <v>3124</v>
      </c>
      <c r="AC785" s="106">
        <v>15620</v>
      </c>
    </row>
    <row r="786" spans="26:29" x14ac:dyDescent="0.2">
      <c r="Z786" s="106">
        <v>3910</v>
      </c>
      <c r="AA786" s="106">
        <v>7820</v>
      </c>
      <c r="AB786" s="106">
        <v>3128</v>
      </c>
      <c r="AC786" s="106">
        <v>15640</v>
      </c>
    </row>
    <row r="787" spans="26:29" x14ac:dyDescent="0.2">
      <c r="Z787" s="106">
        <v>3915</v>
      </c>
      <c r="AA787" s="106">
        <v>7830</v>
      </c>
      <c r="AB787" s="106">
        <v>3132</v>
      </c>
      <c r="AC787" s="106">
        <v>15660</v>
      </c>
    </row>
    <row r="788" spans="26:29" x14ac:dyDescent="0.2">
      <c r="Z788" s="106">
        <v>3920</v>
      </c>
      <c r="AA788" s="106">
        <v>7840</v>
      </c>
      <c r="AB788" s="106">
        <v>3136</v>
      </c>
      <c r="AC788" s="106">
        <v>15680</v>
      </c>
    </row>
    <row r="789" spans="26:29" x14ac:dyDescent="0.2">
      <c r="Z789" s="106">
        <v>3925</v>
      </c>
      <c r="AA789" s="106">
        <v>7850</v>
      </c>
      <c r="AB789" s="106">
        <v>3140</v>
      </c>
      <c r="AC789" s="106">
        <v>15700</v>
      </c>
    </row>
    <row r="790" spans="26:29" x14ac:dyDescent="0.2">
      <c r="Z790" s="106">
        <v>3930</v>
      </c>
      <c r="AA790" s="106">
        <v>7860</v>
      </c>
      <c r="AB790" s="106">
        <v>3144</v>
      </c>
      <c r="AC790" s="106">
        <v>15720</v>
      </c>
    </row>
    <row r="791" spans="26:29" x14ac:dyDescent="0.2">
      <c r="Z791" s="106">
        <v>3935</v>
      </c>
      <c r="AA791" s="106">
        <v>7870</v>
      </c>
      <c r="AB791" s="106">
        <v>3148</v>
      </c>
      <c r="AC791" s="106">
        <v>15740</v>
      </c>
    </row>
    <row r="792" spans="26:29" x14ac:dyDescent="0.2">
      <c r="Z792" s="106">
        <v>3940</v>
      </c>
      <c r="AA792" s="106">
        <v>7880</v>
      </c>
      <c r="AB792" s="106">
        <v>3152</v>
      </c>
      <c r="AC792" s="106">
        <v>15760</v>
      </c>
    </row>
    <row r="793" spans="26:29" x14ac:dyDescent="0.2">
      <c r="Z793" s="106">
        <v>3945</v>
      </c>
      <c r="AA793" s="106">
        <v>7890</v>
      </c>
      <c r="AB793" s="106">
        <v>3156</v>
      </c>
      <c r="AC793" s="106">
        <v>15780</v>
      </c>
    </row>
    <row r="794" spans="26:29" x14ac:dyDescent="0.2">
      <c r="Z794" s="106">
        <v>3950</v>
      </c>
      <c r="AA794" s="106">
        <v>7900</v>
      </c>
      <c r="AB794" s="106">
        <v>3160</v>
      </c>
      <c r="AC794" s="106">
        <v>15800</v>
      </c>
    </row>
    <row r="795" spans="26:29" x14ac:dyDescent="0.2">
      <c r="Z795" s="106">
        <v>3955</v>
      </c>
      <c r="AA795" s="106">
        <v>7910</v>
      </c>
      <c r="AB795" s="106">
        <v>3164</v>
      </c>
      <c r="AC795" s="106">
        <v>15820</v>
      </c>
    </row>
    <row r="796" spans="26:29" x14ac:dyDescent="0.2">
      <c r="Z796" s="106">
        <v>3960</v>
      </c>
      <c r="AA796" s="106">
        <v>7920</v>
      </c>
      <c r="AB796" s="106">
        <v>3168</v>
      </c>
      <c r="AC796" s="106">
        <v>15840</v>
      </c>
    </row>
    <row r="797" spans="26:29" x14ac:dyDescent="0.2">
      <c r="Z797" s="106">
        <v>3965</v>
      </c>
      <c r="AA797" s="106">
        <v>7930</v>
      </c>
      <c r="AB797" s="106">
        <v>3172</v>
      </c>
      <c r="AC797" s="106">
        <v>15860</v>
      </c>
    </row>
    <row r="798" spans="26:29" x14ac:dyDescent="0.2">
      <c r="Z798" s="106">
        <v>3970</v>
      </c>
      <c r="AA798" s="106">
        <v>7940</v>
      </c>
      <c r="AB798" s="106">
        <v>3176</v>
      </c>
      <c r="AC798" s="106">
        <v>15880</v>
      </c>
    </row>
    <row r="799" spans="26:29" x14ac:dyDescent="0.2">
      <c r="Z799" s="106">
        <v>3975</v>
      </c>
      <c r="AA799" s="106">
        <v>7950</v>
      </c>
      <c r="AB799" s="106">
        <v>3180</v>
      </c>
      <c r="AC799" s="106">
        <v>15900</v>
      </c>
    </row>
    <row r="800" spans="26:29" x14ac:dyDescent="0.2">
      <c r="Z800" s="106">
        <v>3980</v>
      </c>
      <c r="AA800" s="106">
        <v>7960</v>
      </c>
      <c r="AB800" s="106">
        <v>3184</v>
      </c>
      <c r="AC800" s="106">
        <v>15920</v>
      </c>
    </row>
    <row r="801" spans="26:29" x14ac:dyDescent="0.2">
      <c r="Z801" s="106">
        <v>3985</v>
      </c>
      <c r="AA801" s="106">
        <v>7970</v>
      </c>
      <c r="AB801" s="106">
        <v>3188</v>
      </c>
      <c r="AC801" s="106">
        <v>15940</v>
      </c>
    </row>
    <row r="802" spans="26:29" x14ac:dyDescent="0.2">
      <c r="Z802" s="106">
        <v>3990</v>
      </c>
      <c r="AA802" s="106">
        <v>7980</v>
      </c>
      <c r="AB802" s="106">
        <v>3192</v>
      </c>
      <c r="AC802" s="106">
        <v>15960</v>
      </c>
    </row>
    <row r="803" spans="26:29" x14ac:dyDescent="0.2">
      <c r="Z803" s="106">
        <v>3995</v>
      </c>
      <c r="AA803" s="106">
        <v>7990</v>
      </c>
      <c r="AB803" s="106">
        <v>3196</v>
      </c>
      <c r="AC803" s="106">
        <v>15980</v>
      </c>
    </row>
    <row r="804" spans="26:29" x14ac:dyDescent="0.2">
      <c r="Z804" s="106">
        <v>4000</v>
      </c>
      <c r="AA804" s="106">
        <v>8000</v>
      </c>
      <c r="AB804" s="106">
        <v>3200</v>
      </c>
      <c r="AC804" s="106">
        <v>16000</v>
      </c>
    </row>
    <row r="805" spans="26:29" x14ac:dyDescent="0.2">
      <c r="Z805" s="106">
        <v>4005</v>
      </c>
      <c r="AA805" s="106">
        <v>8010</v>
      </c>
      <c r="AB805" s="106">
        <v>3204</v>
      </c>
      <c r="AC805" s="106">
        <v>16020</v>
      </c>
    </row>
    <row r="806" spans="26:29" x14ac:dyDescent="0.2">
      <c r="Z806" s="106">
        <v>4010</v>
      </c>
      <c r="AA806" s="106">
        <v>8020</v>
      </c>
      <c r="AB806" s="106">
        <v>3208</v>
      </c>
      <c r="AC806" s="106">
        <v>16040</v>
      </c>
    </row>
    <row r="807" spans="26:29" x14ac:dyDescent="0.2">
      <c r="Z807" s="106">
        <v>4015</v>
      </c>
      <c r="AA807" s="106">
        <v>8030</v>
      </c>
      <c r="AB807" s="106">
        <v>3212</v>
      </c>
      <c r="AC807" s="106">
        <v>16060</v>
      </c>
    </row>
    <row r="808" spans="26:29" x14ac:dyDescent="0.2">
      <c r="Z808" s="106">
        <v>4020</v>
      </c>
      <c r="AA808" s="106">
        <v>8040</v>
      </c>
      <c r="AB808" s="106">
        <v>3216</v>
      </c>
      <c r="AC808" s="106">
        <v>16080</v>
      </c>
    </row>
    <row r="809" spans="26:29" x14ac:dyDescent="0.2">
      <c r="Z809" s="106">
        <v>4025</v>
      </c>
      <c r="AA809" s="106">
        <v>8050</v>
      </c>
      <c r="AB809" s="106">
        <v>3220</v>
      </c>
      <c r="AC809" s="106">
        <v>16100</v>
      </c>
    </row>
    <row r="810" spans="26:29" x14ac:dyDescent="0.2">
      <c r="Z810" s="106">
        <v>4030</v>
      </c>
      <c r="AA810" s="106">
        <v>8060</v>
      </c>
      <c r="AB810" s="106">
        <v>3224</v>
      </c>
      <c r="AC810" s="106">
        <v>16120</v>
      </c>
    </row>
    <row r="811" spans="26:29" x14ac:dyDescent="0.2">
      <c r="Z811" s="106">
        <v>4035</v>
      </c>
      <c r="AA811" s="106">
        <v>8070</v>
      </c>
      <c r="AB811" s="106">
        <v>3228</v>
      </c>
      <c r="AC811" s="106">
        <v>16140</v>
      </c>
    </row>
    <row r="812" spans="26:29" x14ac:dyDescent="0.2">
      <c r="Z812" s="106">
        <v>4040</v>
      </c>
      <c r="AA812" s="106">
        <v>8080</v>
      </c>
      <c r="AB812" s="106">
        <v>3232</v>
      </c>
      <c r="AC812" s="106">
        <v>16160</v>
      </c>
    </row>
    <row r="813" spans="26:29" x14ac:dyDescent="0.2">
      <c r="Z813" s="106">
        <v>4045</v>
      </c>
      <c r="AA813" s="106">
        <v>8090</v>
      </c>
      <c r="AB813" s="106">
        <v>3236</v>
      </c>
      <c r="AC813" s="106">
        <v>16180</v>
      </c>
    </row>
    <row r="814" spans="26:29" x14ac:dyDescent="0.2">
      <c r="Z814" s="106">
        <v>4050</v>
      </c>
      <c r="AA814" s="106">
        <v>8100</v>
      </c>
      <c r="AB814" s="106">
        <v>3240</v>
      </c>
      <c r="AC814" s="106">
        <v>16200</v>
      </c>
    </row>
    <row r="815" spans="26:29" x14ac:dyDescent="0.2">
      <c r="Z815" s="106">
        <v>4055</v>
      </c>
      <c r="AA815" s="106">
        <v>8110</v>
      </c>
      <c r="AB815" s="106">
        <v>3244</v>
      </c>
      <c r="AC815" s="106">
        <v>16220</v>
      </c>
    </row>
    <row r="816" spans="26:29" x14ac:dyDescent="0.2">
      <c r="Z816" s="106">
        <v>4060</v>
      </c>
      <c r="AA816" s="106">
        <v>8120</v>
      </c>
      <c r="AB816" s="106">
        <v>3248</v>
      </c>
      <c r="AC816" s="106">
        <v>16240</v>
      </c>
    </row>
    <row r="817" spans="26:29" x14ac:dyDescent="0.2">
      <c r="Z817" s="106">
        <v>4065</v>
      </c>
      <c r="AA817" s="106">
        <v>8130</v>
      </c>
      <c r="AB817" s="106">
        <v>3252</v>
      </c>
      <c r="AC817" s="106">
        <v>16260</v>
      </c>
    </row>
    <row r="818" spans="26:29" x14ac:dyDescent="0.2">
      <c r="Z818" s="106">
        <v>4070</v>
      </c>
      <c r="AA818" s="106">
        <v>8140</v>
      </c>
      <c r="AB818" s="106">
        <v>3256</v>
      </c>
      <c r="AC818" s="106">
        <v>16280</v>
      </c>
    </row>
    <row r="819" spans="26:29" x14ac:dyDescent="0.2">
      <c r="Z819" s="106">
        <v>4075</v>
      </c>
      <c r="AA819" s="106">
        <v>8150</v>
      </c>
      <c r="AB819" s="106">
        <v>3260</v>
      </c>
      <c r="AC819" s="106">
        <v>16300</v>
      </c>
    </row>
    <row r="820" spans="26:29" x14ac:dyDescent="0.2">
      <c r="Z820" s="106">
        <v>4080</v>
      </c>
      <c r="AA820" s="106">
        <v>8160</v>
      </c>
      <c r="AB820" s="106">
        <v>3264</v>
      </c>
      <c r="AC820" s="106">
        <v>16320</v>
      </c>
    </row>
    <row r="821" spans="26:29" x14ac:dyDescent="0.2">
      <c r="Z821" s="106">
        <v>4085</v>
      </c>
      <c r="AA821" s="106">
        <v>8170</v>
      </c>
      <c r="AB821" s="106">
        <v>3268</v>
      </c>
      <c r="AC821" s="106">
        <v>16340</v>
      </c>
    </row>
    <row r="822" spans="26:29" x14ac:dyDescent="0.2">
      <c r="Z822" s="106">
        <v>4090</v>
      </c>
      <c r="AA822" s="106">
        <v>8180</v>
      </c>
      <c r="AB822" s="106">
        <v>3272</v>
      </c>
      <c r="AC822" s="106">
        <v>16360</v>
      </c>
    </row>
    <row r="823" spans="26:29" x14ac:dyDescent="0.2">
      <c r="Z823" s="106">
        <v>4095</v>
      </c>
      <c r="AA823" s="106">
        <v>8190</v>
      </c>
      <c r="AB823" s="106">
        <v>3276</v>
      </c>
      <c r="AC823" s="106">
        <v>16380</v>
      </c>
    </row>
    <row r="824" spans="26:29" x14ac:dyDescent="0.2">
      <c r="Z824" s="106">
        <v>4100</v>
      </c>
      <c r="AA824" s="106">
        <v>8200</v>
      </c>
      <c r="AB824" s="106">
        <v>3280</v>
      </c>
      <c r="AC824" s="106">
        <v>16400</v>
      </c>
    </row>
    <row r="825" spans="26:29" x14ac:dyDescent="0.2">
      <c r="Z825" s="106">
        <v>4105</v>
      </c>
      <c r="AA825" s="106">
        <v>8210</v>
      </c>
      <c r="AB825" s="106">
        <v>3284</v>
      </c>
      <c r="AC825" s="106">
        <v>16420</v>
      </c>
    </row>
    <row r="826" spans="26:29" x14ac:dyDescent="0.2">
      <c r="Z826" s="106">
        <v>4110</v>
      </c>
      <c r="AA826" s="106">
        <v>8220</v>
      </c>
      <c r="AB826" s="106">
        <v>3288</v>
      </c>
      <c r="AC826" s="106">
        <v>16440</v>
      </c>
    </row>
    <row r="827" spans="26:29" x14ac:dyDescent="0.2">
      <c r="Z827" s="106">
        <v>4115</v>
      </c>
      <c r="AA827" s="106">
        <v>8230</v>
      </c>
      <c r="AB827" s="106">
        <v>3292</v>
      </c>
      <c r="AC827" s="106">
        <v>16460</v>
      </c>
    </row>
    <row r="828" spans="26:29" x14ac:dyDescent="0.2">
      <c r="Z828" s="106">
        <v>4120</v>
      </c>
      <c r="AA828" s="106">
        <v>8240</v>
      </c>
      <c r="AB828" s="106">
        <v>3296</v>
      </c>
      <c r="AC828" s="106">
        <v>16480</v>
      </c>
    </row>
    <row r="829" spans="26:29" x14ac:dyDescent="0.2">
      <c r="Z829" s="106">
        <v>4125</v>
      </c>
      <c r="AA829" s="106">
        <v>8250</v>
      </c>
      <c r="AB829" s="106">
        <v>3300</v>
      </c>
      <c r="AC829" s="106">
        <v>16500</v>
      </c>
    </row>
    <row r="830" spans="26:29" x14ac:dyDescent="0.2">
      <c r="Z830" s="106">
        <v>4130</v>
      </c>
      <c r="AA830" s="106">
        <v>8260</v>
      </c>
      <c r="AB830" s="106">
        <v>3304</v>
      </c>
      <c r="AC830" s="106">
        <v>16520</v>
      </c>
    </row>
    <row r="831" spans="26:29" x14ac:dyDescent="0.2">
      <c r="Z831" s="106">
        <v>4135</v>
      </c>
      <c r="AA831" s="106">
        <v>8270</v>
      </c>
      <c r="AB831" s="106">
        <v>3308</v>
      </c>
      <c r="AC831" s="106">
        <v>16540</v>
      </c>
    </row>
    <row r="832" spans="26:29" x14ac:dyDescent="0.2">
      <c r="Z832" s="106">
        <v>4140</v>
      </c>
      <c r="AA832" s="106">
        <v>8280</v>
      </c>
      <c r="AB832" s="106">
        <v>3312</v>
      </c>
      <c r="AC832" s="106">
        <v>16560</v>
      </c>
    </row>
    <row r="833" spans="26:29" x14ac:dyDescent="0.2">
      <c r="Z833" s="106">
        <v>4145</v>
      </c>
      <c r="AA833" s="106">
        <v>8290</v>
      </c>
      <c r="AB833" s="106">
        <v>3316</v>
      </c>
      <c r="AC833" s="106">
        <v>16580</v>
      </c>
    </row>
    <row r="834" spans="26:29" x14ac:dyDescent="0.2">
      <c r="Z834" s="106">
        <v>4150</v>
      </c>
      <c r="AA834" s="106">
        <v>8300</v>
      </c>
      <c r="AB834" s="106">
        <v>3320</v>
      </c>
      <c r="AC834" s="106">
        <v>16600</v>
      </c>
    </row>
    <row r="835" spans="26:29" x14ac:dyDescent="0.2">
      <c r="Z835" s="106">
        <v>4155</v>
      </c>
      <c r="AA835" s="106">
        <v>8310</v>
      </c>
      <c r="AB835" s="106">
        <v>3324</v>
      </c>
      <c r="AC835" s="106">
        <v>16620</v>
      </c>
    </row>
    <row r="836" spans="26:29" x14ac:dyDescent="0.2">
      <c r="Z836" s="106">
        <v>4160</v>
      </c>
      <c r="AA836" s="106">
        <v>8320</v>
      </c>
      <c r="AB836" s="106">
        <v>3328</v>
      </c>
      <c r="AC836" s="106">
        <v>16640</v>
      </c>
    </row>
    <row r="837" spans="26:29" x14ac:dyDescent="0.2">
      <c r="Z837" s="106">
        <v>4165</v>
      </c>
      <c r="AA837" s="106">
        <v>8330</v>
      </c>
      <c r="AB837" s="106">
        <v>3332</v>
      </c>
      <c r="AC837" s="106">
        <v>16660</v>
      </c>
    </row>
    <row r="838" spans="26:29" x14ac:dyDescent="0.2">
      <c r="Z838" s="106">
        <v>4170</v>
      </c>
      <c r="AA838" s="106">
        <v>8340</v>
      </c>
      <c r="AB838" s="106">
        <v>3336</v>
      </c>
      <c r="AC838" s="106">
        <v>16680</v>
      </c>
    </row>
    <row r="839" spans="26:29" x14ac:dyDescent="0.2">
      <c r="Z839" s="106">
        <v>4175</v>
      </c>
      <c r="AA839" s="106">
        <v>8350</v>
      </c>
      <c r="AB839" s="106">
        <v>3340</v>
      </c>
      <c r="AC839" s="106">
        <v>16700</v>
      </c>
    </row>
    <row r="840" spans="26:29" x14ac:dyDescent="0.2">
      <c r="Z840" s="106">
        <v>4180</v>
      </c>
      <c r="AA840" s="106">
        <v>8360</v>
      </c>
      <c r="AB840" s="106">
        <v>3344</v>
      </c>
      <c r="AC840" s="106">
        <v>16720</v>
      </c>
    </row>
    <row r="841" spans="26:29" x14ac:dyDescent="0.2">
      <c r="Z841" s="106">
        <v>4185</v>
      </c>
      <c r="AA841" s="106">
        <v>8370</v>
      </c>
      <c r="AB841" s="106">
        <v>3348</v>
      </c>
      <c r="AC841" s="106">
        <v>16740</v>
      </c>
    </row>
    <row r="842" spans="26:29" x14ac:dyDescent="0.2">
      <c r="Z842" s="106">
        <v>4190</v>
      </c>
      <c r="AA842" s="106">
        <v>8380</v>
      </c>
      <c r="AB842" s="106">
        <v>3352</v>
      </c>
      <c r="AC842" s="106">
        <v>16760</v>
      </c>
    </row>
    <row r="843" spans="26:29" x14ac:dyDescent="0.2">
      <c r="Z843" s="106">
        <v>4195</v>
      </c>
      <c r="AA843" s="106">
        <v>8390</v>
      </c>
      <c r="AB843" s="106">
        <v>3356</v>
      </c>
      <c r="AC843" s="106">
        <v>16780</v>
      </c>
    </row>
    <row r="844" spans="26:29" x14ac:dyDescent="0.2">
      <c r="Z844" s="106">
        <v>4200</v>
      </c>
      <c r="AA844" s="106">
        <v>8400</v>
      </c>
      <c r="AB844" s="106">
        <v>3360</v>
      </c>
      <c r="AC844" s="106">
        <v>16800</v>
      </c>
    </row>
    <row r="845" spans="26:29" x14ac:dyDescent="0.2">
      <c r="Z845" s="106">
        <v>4205</v>
      </c>
      <c r="AA845" s="106">
        <v>8410</v>
      </c>
      <c r="AB845" s="106">
        <v>3364</v>
      </c>
      <c r="AC845" s="106">
        <v>16820</v>
      </c>
    </row>
    <row r="846" spans="26:29" x14ac:dyDescent="0.2">
      <c r="Z846" s="106">
        <v>4210</v>
      </c>
      <c r="AA846" s="106">
        <v>8420</v>
      </c>
      <c r="AB846" s="106">
        <v>3368</v>
      </c>
      <c r="AC846" s="106">
        <v>16840</v>
      </c>
    </row>
    <row r="847" spans="26:29" x14ac:dyDescent="0.2">
      <c r="Z847" s="106">
        <v>4215</v>
      </c>
      <c r="AA847" s="106">
        <v>8430</v>
      </c>
      <c r="AB847" s="106">
        <v>3372</v>
      </c>
      <c r="AC847" s="106">
        <v>16860</v>
      </c>
    </row>
    <row r="848" spans="26:29" x14ac:dyDescent="0.2">
      <c r="Z848" s="106">
        <v>4220</v>
      </c>
      <c r="AA848" s="106">
        <v>8440</v>
      </c>
      <c r="AB848" s="106">
        <v>3376</v>
      </c>
      <c r="AC848" s="106">
        <v>16880</v>
      </c>
    </row>
    <row r="849" spans="26:29" x14ac:dyDescent="0.2">
      <c r="Z849" s="106">
        <v>4225</v>
      </c>
      <c r="AA849" s="106">
        <v>8450</v>
      </c>
      <c r="AB849" s="106">
        <v>3380</v>
      </c>
      <c r="AC849" s="106">
        <v>16900</v>
      </c>
    </row>
    <row r="850" spans="26:29" x14ac:dyDescent="0.2">
      <c r="Z850" s="106">
        <v>4230</v>
      </c>
      <c r="AA850" s="106">
        <v>8460</v>
      </c>
      <c r="AB850" s="106">
        <v>3384</v>
      </c>
      <c r="AC850" s="106">
        <v>16920</v>
      </c>
    </row>
    <row r="851" spans="26:29" x14ac:dyDescent="0.2">
      <c r="Z851" s="106">
        <v>4235</v>
      </c>
      <c r="AA851" s="106">
        <v>8470</v>
      </c>
      <c r="AB851" s="106">
        <v>3388</v>
      </c>
      <c r="AC851" s="106">
        <v>16940</v>
      </c>
    </row>
    <row r="852" spans="26:29" x14ac:dyDescent="0.2">
      <c r="Z852" s="106">
        <v>4240</v>
      </c>
      <c r="AA852" s="106">
        <v>8480</v>
      </c>
      <c r="AB852" s="106">
        <v>3392</v>
      </c>
      <c r="AC852" s="106">
        <v>16960</v>
      </c>
    </row>
    <row r="853" spans="26:29" x14ac:dyDescent="0.2">
      <c r="Z853" s="106">
        <v>4245</v>
      </c>
      <c r="AA853" s="106">
        <v>8490</v>
      </c>
      <c r="AB853" s="106">
        <v>3396</v>
      </c>
      <c r="AC853" s="106">
        <v>16980</v>
      </c>
    </row>
    <row r="854" spans="26:29" x14ac:dyDescent="0.2">
      <c r="Z854" s="106">
        <v>4250</v>
      </c>
      <c r="AA854" s="106">
        <v>8500</v>
      </c>
      <c r="AB854" s="106">
        <v>3400</v>
      </c>
      <c r="AC854" s="106">
        <v>17000</v>
      </c>
    </row>
    <row r="855" spans="26:29" x14ac:dyDescent="0.2">
      <c r="Z855" s="106">
        <v>4255</v>
      </c>
      <c r="AA855" s="106">
        <v>8510</v>
      </c>
      <c r="AB855" s="106">
        <v>3404</v>
      </c>
      <c r="AC855" s="106">
        <v>17020</v>
      </c>
    </row>
    <row r="856" spans="26:29" x14ac:dyDescent="0.2">
      <c r="Z856" s="106">
        <v>4260</v>
      </c>
      <c r="AA856" s="106">
        <v>8520</v>
      </c>
      <c r="AB856" s="106">
        <v>3408</v>
      </c>
      <c r="AC856" s="106">
        <v>17040</v>
      </c>
    </row>
    <row r="857" spans="26:29" x14ac:dyDescent="0.2">
      <c r="Z857" s="106">
        <v>4265</v>
      </c>
      <c r="AA857" s="106">
        <v>8530</v>
      </c>
      <c r="AB857" s="106">
        <v>3412</v>
      </c>
      <c r="AC857" s="106">
        <v>17060</v>
      </c>
    </row>
    <row r="858" spans="26:29" x14ac:dyDescent="0.2">
      <c r="Z858" s="106">
        <v>4270</v>
      </c>
      <c r="AA858" s="106">
        <v>8540</v>
      </c>
      <c r="AB858" s="106">
        <v>3416</v>
      </c>
      <c r="AC858" s="106">
        <v>17080</v>
      </c>
    </row>
    <row r="859" spans="26:29" x14ac:dyDescent="0.2">
      <c r="Z859" s="106">
        <v>4275</v>
      </c>
      <c r="AA859" s="106">
        <v>8550</v>
      </c>
      <c r="AB859" s="106">
        <v>3420</v>
      </c>
      <c r="AC859" s="106">
        <v>17100</v>
      </c>
    </row>
    <row r="860" spans="26:29" x14ac:dyDescent="0.2">
      <c r="Z860" s="106">
        <v>4280</v>
      </c>
      <c r="AA860" s="106">
        <v>8560</v>
      </c>
      <c r="AB860" s="106">
        <v>3424</v>
      </c>
      <c r="AC860" s="106">
        <v>17120</v>
      </c>
    </row>
    <row r="861" spans="26:29" x14ac:dyDescent="0.2">
      <c r="Z861" s="106">
        <v>4285</v>
      </c>
      <c r="AA861" s="106">
        <v>8570</v>
      </c>
      <c r="AB861" s="106">
        <v>3428</v>
      </c>
      <c r="AC861" s="106">
        <v>17140</v>
      </c>
    </row>
    <row r="862" spans="26:29" x14ac:dyDescent="0.2">
      <c r="Z862" s="106">
        <v>4290</v>
      </c>
      <c r="AA862" s="106">
        <v>8580</v>
      </c>
      <c r="AB862" s="106">
        <v>3432</v>
      </c>
      <c r="AC862" s="106">
        <v>17160</v>
      </c>
    </row>
    <row r="863" spans="26:29" x14ac:dyDescent="0.2">
      <c r="Z863" s="106">
        <v>4295</v>
      </c>
      <c r="AA863" s="106">
        <v>8590</v>
      </c>
      <c r="AB863" s="106">
        <v>3436</v>
      </c>
      <c r="AC863" s="106">
        <v>17180</v>
      </c>
    </row>
    <row r="864" spans="26:29" x14ac:dyDescent="0.2">
      <c r="Z864" s="106">
        <v>4300</v>
      </c>
      <c r="AA864" s="106">
        <v>8600</v>
      </c>
      <c r="AB864" s="106">
        <v>3440</v>
      </c>
      <c r="AC864" s="106">
        <v>17200</v>
      </c>
    </row>
    <row r="865" spans="26:29" x14ac:dyDescent="0.2">
      <c r="Z865" s="106">
        <v>4305</v>
      </c>
      <c r="AA865" s="106">
        <v>8610</v>
      </c>
      <c r="AB865" s="106">
        <v>3444</v>
      </c>
      <c r="AC865" s="106">
        <v>17220</v>
      </c>
    </row>
    <row r="866" spans="26:29" x14ac:dyDescent="0.2">
      <c r="Z866" s="106">
        <v>4310</v>
      </c>
      <c r="AA866" s="106">
        <v>8620</v>
      </c>
      <c r="AB866" s="106">
        <v>3448</v>
      </c>
      <c r="AC866" s="106">
        <v>17240</v>
      </c>
    </row>
    <row r="867" spans="26:29" x14ac:dyDescent="0.2">
      <c r="Z867" s="106">
        <v>4315</v>
      </c>
      <c r="AA867" s="106">
        <v>8630</v>
      </c>
      <c r="AB867" s="106">
        <v>3452</v>
      </c>
      <c r="AC867" s="106">
        <v>17260</v>
      </c>
    </row>
    <row r="868" spans="26:29" x14ac:dyDescent="0.2">
      <c r="Z868" s="106">
        <v>4320</v>
      </c>
      <c r="AA868" s="106">
        <v>8640</v>
      </c>
      <c r="AB868" s="106">
        <v>3456</v>
      </c>
      <c r="AC868" s="106">
        <v>17280</v>
      </c>
    </row>
    <row r="869" spans="26:29" x14ac:dyDescent="0.2">
      <c r="Z869" s="106">
        <v>4325</v>
      </c>
      <c r="AA869" s="106">
        <v>8650</v>
      </c>
      <c r="AB869" s="106">
        <v>3460</v>
      </c>
      <c r="AC869" s="106">
        <v>17300</v>
      </c>
    </row>
    <row r="870" spans="26:29" x14ac:dyDescent="0.2">
      <c r="Z870" s="106">
        <v>4330</v>
      </c>
      <c r="AA870" s="106">
        <v>8660</v>
      </c>
      <c r="AB870" s="106">
        <v>3464</v>
      </c>
      <c r="AC870" s="106">
        <v>17320</v>
      </c>
    </row>
    <row r="871" spans="26:29" x14ac:dyDescent="0.2">
      <c r="Z871" s="106">
        <v>4335</v>
      </c>
      <c r="AA871" s="106">
        <v>8670</v>
      </c>
      <c r="AB871" s="106">
        <v>3468</v>
      </c>
      <c r="AC871" s="106">
        <v>17340</v>
      </c>
    </row>
    <row r="872" spans="26:29" x14ac:dyDescent="0.2">
      <c r="Z872" s="106">
        <v>4340</v>
      </c>
      <c r="AA872" s="106">
        <v>8680</v>
      </c>
      <c r="AB872" s="106">
        <v>3472</v>
      </c>
      <c r="AC872" s="106">
        <v>17360</v>
      </c>
    </row>
    <row r="873" spans="26:29" x14ac:dyDescent="0.2">
      <c r="Z873" s="106">
        <v>4345</v>
      </c>
      <c r="AA873" s="106">
        <v>8690</v>
      </c>
      <c r="AB873" s="106">
        <v>3476</v>
      </c>
      <c r="AC873" s="106">
        <v>17380</v>
      </c>
    </row>
    <row r="874" spans="26:29" x14ac:dyDescent="0.2">
      <c r="Z874" s="106">
        <v>4350</v>
      </c>
      <c r="AA874" s="106">
        <v>8700</v>
      </c>
      <c r="AB874" s="106">
        <v>3480</v>
      </c>
      <c r="AC874" s="106">
        <v>17400</v>
      </c>
    </row>
    <row r="875" spans="26:29" x14ac:dyDescent="0.2">
      <c r="Z875" s="106">
        <v>4355</v>
      </c>
      <c r="AA875" s="106">
        <v>8710</v>
      </c>
      <c r="AB875" s="106">
        <v>3484</v>
      </c>
      <c r="AC875" s="106">
        <v>17420</v>
      </c>
    </row>
    <row r="876" spans="26:29" x14ac:dyDescent="0.2">
      <c r="Z876" s="106">
        <v>4360</v>
      </c>
      <c r="AA876" s="106">
        <v>8720</v>
      </c>
      <c r="AB876" s="106">
        <v>3488</v>
      </c>
      <c r="AC876" s="106">
        <v>17440</v>
      </c>
    </row>
    <row r="877" spans="26:29" x14ac:dyDescent="0.2">
      <c r="Z877" s="106">
        <v>4365</v>
      </c>
      <c r="AA877" s="106">
        <v>8730</v>
      </c>
      <c r="AB877" s="106">
        <v>3492</v>
      </c>
      <c r="AC877" s="106">
        <v>17460</v>
      </c>
    </row>
    <row r="878" spans="26:29" x14ac:dyDescent="0.2">
      <c r="Z878" s="106">
        <v>4370</v>
      </c>
      <c r="AA878" s="106">
        <v>8740</v>
      </c>
      <c r="AB878" s="106">
        <v>3496</v>
      </c>
      <c r="AC878" s="106">
        <v>17480</v>
      </c>
    </row>
    <row r="879" spans="26:29" x14ac:dyDescent="0.2">
      <c r="Z879" s="106">
        <v>4375</v>
      </c>
      <c r="AA879" s="106">
        <v>8750</v>
      </c>
      <c r="AB879" s="106">
        <v>3500</v>
      </c>
      <c r="AC879" s="106">
        <v>17500</v>
      </c>
    </row>
    <row r="880" spans="26:29" x14ac:dyDescent="0.2">
      <c r="Z880" s="106">
        <v>4380</v>
      </c>
      <c r="AA880" s="106">
        <v>8760</v>
      </c>
      <c r="AB880" s="106">
        <v>3504</v>
      </c>
      <c r="AC880" s="106">
        <v>17520</v>
      </c>
    </row>
    <row r="881" spans="26:29" x14ac:dyDescent="0.2">
      <c r="Z881" s="106">
        <v>4385</v>
      </c>
      <c r="AA881" s="106">
        <v>8770</v>
      </c>
      <c r="AB881" s="106">
        <v>3508</v>
      </c>
      <c r="AC881" s="106">
        <v>17540</v>
      </c>
    </row>
    <row r="882" spans="26:29" x14ac:dyDescent="0.2">
      <c r="Z882" s="106">
        <v>4390</v>
      </c>
      <c r="AA882" s="106">
        <v>8780</v>
      </c>
      <c r="AB882" s="106">
        <v>3512</v>
      </c>
      <c r="AC882" s="106">
        <v>17560</v>
      </c>
    </row>
    <row r="883" spans="26:29" x14ac:dyDescent="0.2">
      <c r="Z883" s="106">
        <v>4395</v>
      </c>
      <c r="AA883" s="106">
        <v>8790</v>
      </c>
      <c r="AB883" s="106">
        <v>3516</v>
      </c>
      <c r="AC883" s="106">
        <v>17580</v>
      </c>
    </row>
    <row r="884" spans="26:29" x14ac:dyDescent="0.2">
      <c r="Z884" s="106">
        <v>4400</v>
      </c>
      <c r="AA884" s="106">
        <v>8800</v>
      </c>
      <c r="AB884" s="106">
        <v>3520</v>
      </c>
      <c r="AC884" s="106">
        <v>17600</v>
      </c>
    </row>
    <row r="885" spans="26:29" x14ac:dyDescent="0.2">
      <c r="Z885" s="106">
        <v>4405</v>
      </c>
      <c r="AA885" s="106">
        <v>8810</v>
      </c>
      <c r="AB885" s="106">
        <v>3524</v>
      </c>
      <c r="AC885" s="106">
        <v>17620</v>
      </c>
    </row>
    <row r="886" spans="26:29" x14ac:dyDescent="0.2">
      <c r="Z886" s="106">
        <v>4410</v>
      </c>
      <c r="AA886" s="106">
        <v>8820</v>
      </c>
      <c r="AB886" s="106">
        <v>3528</v>
      </c>
      <c r="AC886" s="106">
        <v>17640</v>
      </c>
    </row>
    <row r="887" spans="26:29" x14ac:dyDescent="0.2">
      <c r="Z887" s="106">
        <v>4415</v>
      </c>
      <c r="AA887" s="106">
        <v>8830</v>
      </c>
      <c r="AB887" s="106">
        <v>3532</v>
      </c>
      <c r="AC887" s="106">
        <v>17660</v>
      </c>
    </row>
    <row r="888" spans="26:29" x14ac:dyDescent="0.2">
      <c r="Z888" s="106">
        <v>4420</v>
      </c>
      <c r="AA888" s="106">
        <v>8840</v>
      </c>
      <c r="AB888" s="106">
        <v>3536</v>
      </c>
      <c r="AC888" s="106">
        <v>17680</v>
      </c>
    </row>
    <row r="889" spans="26:29" x14ac:dyDescent="0.2">
      <c r="Z889" s="106">
        <v>4425</v>
      </c>
      <c r="AA889" s="106">
        <v>8850</v>
      </c>
      <c r="AB889" s="106">
        <v>3540</v>
      </c>
      <c r="AC889" s="106">
        <v>17700</v>
      </c>
    </row>
    <row r="890" spans="26:29" x14ac:dyDescent="0.2">
      <c r="Z890" s="106">
        <v>4430</v>
      </c>
      <c r="AA890" s="106">
        <v>8860</v>
      </c>
      <c r="AB890" s="106">
        <v>3544</v>
      </c>
      <c r="AC890" s="106">
        <v>17720</v>
      </c>
    </row>
    <row r="891" spans="26:29" x14ac:dyDescent="0.2">
      <c r="Z891" s="106">
        <v>4435</v>
      </c>
      <c r="AA891" s="106">
        <v>8870</v>
      </c>
      <c r="AB891" s="106">
        <v>3548</v>
      </c>
      <c r="AC891" s="106">
        <v>17740</v>
      </c>
    </row>
    <row r="892" spans="26:29" x14ac:dyDescent="0.2">
      <c r="Z892" s="106">
        <v>4440</v>
      </c>
      <c r="AA892" s="106">
        <v>8880</v>
      </c>
      <c r="AB892" s="106">
        <v>3552</v>
      </c>
      <c r="AC892" s="106">
        <v>17760</v>
      </c>
    </row>
    <row r="893" spans="26:29" x14ac:dyDescent="0.2">
      <c r="Z893" s="106">
        <v>4445</v>
      </c>
      <c r="AA893" s="106">
        <v>8890</v>
      </c>
      <c r="AB893" s="106">
        <v>3556</v>
      </c>
      <c r="AC893" s="106">
        <v>17780</v>
      </c>
    </row>
    <row r="894" spans="26:29" x14ac:dyDescent="0.2">
      <c r="Z894" s="106">
        <v>4450</v>
      </c>
      <c r="AA894" s="106">
        <v>8900</v>
      </c>
      <c r="AB894" s="106">
        <v>3560</v>
      </c>
      <c r="AC894" s="106">
        <v>17800</v>
      </c>
    </row>
    <row r="895" spans="26:29" x14ac:dyDescent="0.2">
      <c r="Z895" s="106">
        <v>4455</v>
      </c>
      <c r="AA895" s="106">
        <v>8910</v>
      </c>
      <c r="AB895" s="106">
        <v>3564</v>
      </c>
      <c r="AC895" s="106">
        <v>17820</v>
      </c>
    </row>
    <row r="896" spans="26:29" x14ac:dyDescent="0.2">
      <c r="Z896" s="106">
        <v>4460</v>
      </c>
      <c r="AA896" s="106">
        <v>8920</v>
      </c>
      <c r="AB896" s="106">
        <v>3568</v>
      </c>
      <c r="AC896" s="106">
        <v>17840</v>
      </c>
    </row>
    <row r="897" spans="26:29" x14ac:dyDescent="0.2">
      <c r="Z897" s="106">
        <v>4465</v>
      </c>
      <c r="AA897" s="106">
        <v>8930</v>
      </c>
      <c r="AB897" s="106">
        <v>3572</v>
      </c>
      <c r="AC897" s="106">
        <v>17860</v>
      </c>
    </row>
    <row r="898" spans="26:29" x14ac:dyDescent="0.2">
      <c r="Z898" s="106">
        <v>4470</v>
      </c>
      <c r="AA898" s="106">
        <v>8940</v>
      </c>
      <c r="AB898" s="106">
        <v>3576</v>
      </c>
      <c r="AC898" s="106">
        <v>17880</v>
      </c>
    </row>
    <row r="899" spans="26:29" x14ac:dyDescent="0.2">
      <c r="Z899" s="106">
        <v>4475</v>
      </c>
      <c r="AA899" s="106">
        <v>8950</v>
      </c>
      <c r="AB899" s="106">
        <v>3580</v>
      </c>
      <c r="AC899" s="106">
        <v>17900</v>
      </c>
    </row>
    <row r="900" spans="26:29" x14ac:dyDescent="0.2">
      <c r="Z900" s="106">
        <v>4480</v>
      </c>
      <c r="AA900" s="106">
        <v>8960</v>
      </c>
      <c r="AB900" s="106">
        <v>3584</v>
      </c>
      <c r="AC900" s="106">
        <v>17920</v>
      </c>
    </row>
    <row r="901" spans="26:29" x14ac:dyDescent="0.2">
      <c r="Z901" s="106">
        <v>4485</v>
      </c>
      <c r="AA901" s="106">
        <v>8970</v>
      </c>
      <c r="AB901" s="106">
        <v>3588</v>
      </c>
      <c r="AC901" s="106">
        <v>17940</v>
      </c>
    </row>
    <row r="902" spans="26:29" x14ac:dyDescent="0.2">
      <c r="Z902" s="106">
        <v>4490</v>
      </c>
      <c r="AA902" s="106">
        <v>8980</v>
      </c>
      <c r="AB902" s="106">
        <v>3592</v>
      </c>
      <c r="AC902" s="106">
        <v>17960</v>
      </c>
    </row>
    <row r="903" spans="26:29" x14ac:dyDescent="0.2">
      <c r="Z903" s="106">
        <v>4495</v>
      </c>
      <c r="AA903" s="106">
        <v>8990</v>
      </c>
      <c r="AB903" s="106">
        <v>3596</v>
      </c>
      <c r="AC903" s="106">
        <v>17980</v>
      </c>
    </row>
    <row r="904" spans="26:29" x14ac:dyDescent="0.2">
      <c r="Z904" s="106">
        <v>4500</v>
      </c>
      <c r="AA904" s="106">
        <v>9000</v>
      </c>
      <c r="AB904" s="106">
        <v>3600</v>
      </c>
      <c r="AC904" s="106">
        <v>18000</v>
      </c>
    </row>
    <row r="905" spans="26:29" x14ac:dyDescent="0.2">
      <c r="Z905" s="106">
        <v>4505</v>
      </c>
      <c r="AA905" s="106">
        <v>9010</v>
      </c>
      <c r="AB905" s="106">
        <v>3604</v>
      </c>
      <c r="AC905" s="106">
        <v>18020</v>
      </c>
    </row>
    <row r="906" spans="26:29" x14ac:dyDescent="0.2">
      <c r="Z906" s="106">
        <v>4510</v>
      </c>
      <c r="AA906" s="106">
        <v>9020</v>
      </c>
      <c r="AB906" s="106">
        <v>3608</v>
      </c>
      <c r="AC906" s="106">
        <v>18040</v>
      </c>
    </row>
    <row r="907" spans="26:29" x14ac:dyDescent="0.2">
      <c r="Z907" s="106">
        <v>4515</v>
      </c>
      <c r="AA907" s="106">
        <v>9030</v>
      </c>
      <c r="AB907" s="106">
        <v>3612</v>
      </c>
      <c r="AC907" s="106">
        <v>18060</v>
      </c>
    </row>
    <row r="908" spans="26:29" x14ac:dyDescent="0.2">
      <c r="Z908" s="106">
        <v>4520</v>
      </c>
      <c r="AA908" s="106">
        <v>9040</v>
      </c>
      <c r="AB908" s="106">
        <v>3616</v>
      </c>
      <c r="AC908" s="106">
        <v>18080</v>
      </c>
    </row>
    <row r="909" spans="26:29" x14ac:dyDescent="0.2">
      <c r="Z909" s="106">
        <v>4525</v>
      </c>
      <c r="AA909" s="106">
        <v>9050</v>
      </c>
      <c r="AB909" s="106">
        <v>3620</v>
      </c>
      <c r="AC909" s="106">
        <v>18100</v>
      </c>
    </row>
    <row r="910" spans="26:29" x14ac:dyDescent="0.2">
      <c r="Z910" s="106">
        <v>4530</v>
      </c>
      <c r="AA910" s="106">
        <v>9060</v>
      </c>
      <c r="AB910" s="106">
        <v>3624</v>
      </c>
      <c r="AC910" s="106">
        <v>18120</v>
      </c>
    </row>
    <row r="911" spans="26:29" x14ac:dyDescent="0.2">
      <c r="Z911" s="106">
        <v>4535</v>
      </c>
      <c r="AA911" s="106">
        <v>9070</v>
      </c>
      <c r="AB911" s="106">
        <v>3628</v>
      </c>
      <c r="AC911" s="106">
        <v>18140</v>
      </c>
    </row>
    <row r="912" spans="26:29" x14ac:dyDescent="0.2">
      <c r="Z912" s="106">
        <v>4540</v>
      </c>
      <c r="AA912" s="106">
        <v>9080</v>
      </c>
      <c r="AB912" s="106">
        <v>3632</v>
      </c>
      <c r="AC912" s="106">
        <v>18160</v>
      </c>
    </row>
    <row r="913" spans="26:29" x14ac:dyDescent="0.2">
      <c r="Z913" s="106">
        <v>4545</v>
      </c>
      <c r="AA913" s="106">
        <v>9090</v>
      </c>
      <c r="AB913" s="106">
        <v>3636</v>
      </c>
      <c r="AC913" s="106">
        <v>18180</v>
      </c>
    </row>
    <row r="914" spans="26:29" x14ac:dyDescent="0.2">
      <c r="Z914" s="106">
        <v>4550</v>
      </c>
      <c r="AA914" s="106">
        <v>9100</v>
      </c>
      <c r="AB914" s="106">
        <v>3640</v>
      </c>
      <c r="AC914" s="106">
        <v>18200</v>
      </c>
    </row>
    <row r="915" spans="26:29" x14ac:dyDescent="0.2">
      <c r="Z915" s="106">
        <v>4555</v>
      </c>
      <c r="AA915" s="106">
        <v>9110</v>
      </c>
      <c r="AB915" s="106">
        <v>3644</v>
      </c>
      <c r="AC915" s="106">
        <v>18220</v>
      </c>
    </row>
    <row r="916" spans="26:29" x14ac:dyDescent="0.2">
      <c r="Z916" s="106">
        <v>4560</v>
      </c>
      <c r="AA916" s="106">
        <v>9120</v>
      </c>
      <c r="AB916" s="106">
        <v>3648</v>
      </c>
      <c r="AC916" s="106">
        <v>18240</v>
      </c>
    </row>
    <row r="917" spans="26:29" x14ac:dyDescent="0.2">
      <c r="Z917" s="106">
        <v>4565</v>
      </c>
      <c r="AA917" s="106">
        <v>9130</v>
      </c>
      <c r="AB917" s="106">
        <v>3652</v>
      </c>
      <c r="AC917" s="106">
        <v>18260</v>
      </c>
    </row>
    <row r="918" spans="26:29" x14ac:dyDescent="0.2">
      <c r="Z918" s="106">
        <v>4570</v>
      </c>
      <c r="AA918" s="106">
        <v>9140</v>
      </c>
      <c r="AB918" s="106">
        <v>3656</v>
      </c>
      <c r="AC918" s="106">
        <v>18280</v>
      </c>
    </row>
    <row r="919" spans="26:29" x14ac:dyDescent="0.2">
      <c r="Z919" s="106">
        <v>4575</v>
      </c>
      <c r="AA919" s="106">
        <v>9150</v>
      </c>
      <c r="AB919" s="106">
        <v>3660</v>
      </c>
      <c r="AC919" s="106">
        <v>18300</v>
      </c>
    </row>
    <row r="920" spans="26:29" x14ac:dyDescent="0.2">
      <c r="Z920" s="106">
        <v>4580</v>
      </c>
      <c r="AA920" s="106">
        <v>9160</v>
      </c>
      <c r="AB920" s="106">
        <v>3664</v>
      </c>
      <c r="AC920" s="106">
        <v>18320</v>
      </c>
    </row>
    <row r="921" spans="26:29" x14ac:dyDescent="0.2">
      <c r="Z921" s="106">
        <v>4585</v>
      </c>
      <c r="AA921" s="106">
        <v>9170</v>
      </c>
      <c r="AB921" s="106">
        <v>3668</v>
      </c>
      <c r="AC921" s="106">
        <v>18340</v>
      </c>
    </row>
    <row r="922" spans="26:29" x14ac:dyDescent="0.2">
      <c r="Z922" s="106">
        <v>4590</v>
      </c>
      <c r="AA922" s="106">
        <v>9180</v>
      </c>
      <c r="AB922" s="106">
        <v>3672</v>
      </c>
      <c r="AC922" s="106">
        <v>18360</v>
      </c>
    </row>
    <row r="923" spans="26:29" x14ac:dyDescent="0.2">
      <c r="Z923" s="106">
        <v>4595</v>
      </c>
      <c r="AA923" s="106">
        <v>9190</v>
      </c>
      <c r="AB923" s="106">
        <v>3676</v>
      </c>
      <c r="AC923" s="106">
        <v>18380</v>
      </c>
    </row>
    <row r="924" spans="26:29" x14ac:dyDescent="0.2">
      <c r="Z924" s="106">
        <v>4600</v>
      </c>
      <c r="AA924" s="106">
        <v>9200</v>
      </c>
      <c r="AB924" s="106">
        <v>3680</v>
      </c>
      <c r="AC924" s="106">
        <v>18400</v>
      </c>
    </row>
    <row r="925" spans="26:29" x14ac:dyDescent="0.2">
      <c r="Z925" s="106">
        <v>4605</v>
      </c>
      <c r="AA925" s="106">
        <v>9210</v>
      </c>
      <c r="AB925" s="106">
        <v>3684</v>
      </c>
      <c r="AC925" s="106">
        <v>18420</v>
      </c>
    </row>
    <row r="926" spans="26:29" x14ac:dyDescent="0.2">
      <c r="Z926" s="106">
        <v>4610</v>
      </c>
      <c r="AA926" s="106">
        <v>9220</v>
      </c>
      <c r="AB926" s="106">
        <v>3688</v>
      </c>
      <c r="AC926" s="106">
        <v>18440</v>
      </c>
    </row>
    <row r="927" spans="26:29" x14ac:dyDescent="0.2">
      <c r="Z927" s="106">
        <v>4615</v>
      </c>
      <c r="AA927" s="106">
        <v>9230</v>
      </c>
      <c r="AB927" s="106">
        <v>3692</v>
      </c>
      <c r="AC927" s="106">
        <v>18460</v>
      </c>
    </row>
    <row r="928" spans="26:29" x14ac:dyDescent="0.2">
      <c r="Z928" s="106">
        <v>4620</v>
      </c>
      <c r="AA928" s="106">
        <v>9240</v>
      </c>
      <c r="AB928" s="106">
        <v>3696</v>
      </c>
      <c r="AC928" s="106">
        <v>18480</v>
      </c>
    </row>
    <row r="929" spans="26:29" x14ac:dyDescent="0.2">
      <c r="Z929" s="106">
        <v>4625</v>
      </c>
      <c r="AA929" s="106">
        <v>9250</v>
      </c>
      <c r="AB929" s="106">
        <v>3700</v>
      </c>
      <c r="AC929" s="106">
        <v>18500</v>
      </c>
    </row>
    <row r="930" spans="26:29" x14ac:dyDescent="0.2">
      <c r="Z930" s="106">
        <v>4630</v>
      </c>
      <c r="AA930" s="106">
        <v>9260</v>
      </c>
      <c r="AB930" s="106">
        <v>3704</v>
      </c>
      <c r="AC930" s="106">
        <v>18520</v>
      </c>
    </row>
    <row r="931" spans="26:29" x14ac:dyDescent="0.2">
      <c r="Z931" s="106">
        <v>4635</v>
      </c>
      <c r="AA931" s="106">
        <v>9270</v>
      </c>
      <c r="AB931" s="106">
        <v>3708</v>
      </c>
      <c r="AC931" s="106">
        <v>18540</v>
      </c>
    </row>
    <row r="932" spans="26:29" x14ac:dyDescent="0.2">
      <c r="Z932" s="106">
        <v>4640</v>
      </c>
      <c r="AA932" s="106">
        <v>9280</v>
      </c>
      <c r="AB932" s="106">
        <v>3712</v>
      </c>
      <c r="AC932" s="106">
        <v>18560</v>
      </c>
    </row>
    <row r="933" spans="26:29" x14ac:dyDescent="0.2">
      <c r="Z933" s="106">
        <v>4645</v>
      </c>
      <c r="AA933" s="106">
        <v>9290</v>
      </c>
      <c r="AB933" s="106">
        <v>3716</v>
      </c>
      <c r="AC933" s="106">
        <v>18580</v>
      </c>
    </row>
    <row r="934" spans="26:29" x14ac:dyDescent="0.2">
      <c r="Z934" s="106">
        <v>4650</v>
      </c>
      <c r="AA934" s="106">
        <v>9300</v>
      </c>
      <c r="AB934" s="106">
        <v>3720</v>
      </c>
      <c r="AC934" s="106">
        <v>18600</v>
      </c>
    </row>
    <row r="935" spans="26:29" x14ac:dyDescent="0.2">
      <c r="Z935" s="106">
        <v>4655</v>
      </c>
      <c r="AA935" s="106">
        <v>9310</v>
      </c>
      <c r="AB935" s="106">
        <v>3724</v>
      </c>
      <c r="AC935" s="106">
        <v>18620</v>
      </c>
    </row>
    <row r="936" spans="26:29" x14ac:dyDescent="0.2">
      <c r="Z936" s="106">
        <v>4660</v>
      </c>
      <c r="AA936" s="106">
        <v>9320</v>
      </c>
      <c r="AB936" s="106">
        <v>3728</v>
      </c>
      <c r="AC936" s="106">
        <v>18640</v>
      </c>
    </row>
    <row r="937" spans="26:29" x14ac:dyDescent="0.2">
      <c r="Z937" s="106">
        <v>4665</v>
      </c>
      <c r="AA937" s="106">
        <v>9330</v>
      </c>
      <c r="AB937" s="106">
        <v>3732</v>
      </c>
      <c r="AC937" s="106">
        <v>18660</v>
      </c>
    </row>
    <row r="938" spans="26:29" x14ac:dyDescent="0.2">
      <c r="Z938" s="106">
        <v>4670</v>
      </c>
      <c r="AA938" s="106">
        <v>9340</v>
      </c>
      <c r="AB938" s="106">
        <v>3736</v>
      </c>
      <c r="AC938" s="106">
        <v>18680</v>
      </c>
    </row>
    <row r="939" spans="26:29" x14ac:dyDescent="0.2">
      <c r="Z939" s="106">
        <v>4675</v>
      </c>
      <c r="AA939" s="106">
        <v>9350</v>
      </c>
      <c r="AB939" s="106">
        <v>3740</v>
      </c>
      <c r="AC939" s="106">
        <v>18700</v>
      </c>
    </row>
    <row r="940" spans="26:29" x14ac:dyDescent="0.2">
      <c r="Z940" s="106">
        <v>4680</v>
      </c>
      <c r="AA940" s="106">
        <v>9360</v>
      </c>
      <c r="AB940" s="106">
        <v>3744</v>
      </c>
      <c r="AC940" s="106">
        <v>18720</v>
      </c>
    </row>
    <row r="941" spans="26:29" x14ac:dyDescent="0.2">
      <c r="Z941" s="106">
        <v>4685</v>
      </c>
      <c r="AA941" s="106">
        <v>9370</v>
      </c>
      <c r="AB941" s="106">
        <v>3748</v>
      </c>
      <c r="AC941" s="106">
        <v>18740</v>
      </c>
    </row>
    <row r="942" spans="26:29" x14ac:dyDescent="0.2">
      <c r="Z942" s="106">
        <v>4690</v>
      </c>
      <c r="AA942" s="106">
        <v>9380</v>
      </c>
      <c r="AB942" s="106">
        <v>3752</v>
      </c>
      <c r="AC942" s="106">
        <v>18760</v>
      </c>
    </row>
    <row r="943" spans="26:29" x14ac:dyDescent="0.2">
      <c r="Z943" s="106">
        <v>4695</v>
      </c>
      <c r="AA943" s="106">
        <v>9390</v>
      </c>
      <c r="AB943" s="106">
        <v>3756</v>
      </c>
      <c r="AC943" s="106">
        <v>18780</v>
      </c>
    </row>
    <row r="944" spans="26:29" x14ac:dyDescent="0.2">
      <c r="Z944" s="106">
        <v>4700</v>
      </c>
      <c r="AA944" s="106">
        <v>9400</v>
      </c>
      <c r="AB944" s="106">
        <v>3760</v>
      </c>
      <c r="AC944" s="106">
        <v>18800</v>
      </c>
    </row>
    <row r="945" spans="26:29" x14ac:dyDescent="0.2">
      <c r="Z945" s="106">
        <v>4705</v>
      </c>
      <c r="AA945" s="106">
        <v>9410</v>
      </c>
      <c r="AB945" s="106">
        <v>3764</v>
      </c>
      <c r="AC945" s="106">
        <v>18820</v>
      </c>
    </row>
    <row r="946" spans="26:29" x14ac:dyDescent="0.2">
      <c r="Z946" s="106">
        <v>4710</v>
      </c>
      <c r="AA946" s="106">
        <v>9420</v>
      </c>
      <c r="AB946" s="106">
        <v>3768</v>
      </c>
      <c r="AC946" s="106">
        <v>18840</v>
      </c>
    </row>
    <row r="947" spans="26:29" x14ac:dyDescent="0.2">
      <c r="Z947" s="106">
        <v>4715</v>
      </c>
      <c r="AA947" s="106">
        <v>9430</v>
      </c>
      <c r="AB947" s="106">
        <v>3772</v>
      </c>
      <c r="AC947" s="106">
        <v>18860</v>
      </c>
    </row>
    <row r="948" spans="26:29" x14ac:dyDescent="0.2">
      <c r="Z948" s="106">
        <v>4720</v>
      </c>
      <c r="AA948" s="106">
        <v>9440</v>
      </c>
      <c r="AB948" s="106">
        <v>3776</v>
      </c>
      <c r="AC948" s="106">
        <v>18880</v>
      </c>
    </row>
    <row r="949" spans="26:29" x14ac:dyDescent="0.2">
      <c r="Z949" s="106">
        <v>4725</v>
      </c>
      <c r="AA949" s="106">
        <v>9450</v>
      </c>
      <c r="AB949" s="106">
        <v>3780</v>
      </c>
      <c r="AC949" s="106">
        <v>18900</v>
      </c>
    </row>
    <row r="950" spans="26:29" x14ac:dyDescent="0.2">
      <c r="Z950" s="106">
        <v>4730</v>
      </c>
      <c r="AA950" s="106">
        <v>9460</v>
      </c>
      <c r="AB950" s="106">
        <v>3784</v>
      </c>
      <c r="AC950" s="106">
        <v>18920</v>
      </c>
    </row>
    <row r="951" spans="26:29" x14ac:dyDescent="0.2">
      <c r="Z951" s="106">
        <v>4735</v>
      </c>
      <c r="AA951" s="106">
        <v>9470</v>
      </c>
      <c r="AB951" s="106">
        <v>3788</v>
      </c>
      <c r="AC951" s="106">
        <v>18940</v>
      </c>
    </row>
    <row r="952" spans="26:29" x14ac:dyDescent="0.2">
      <c r="Z952" s="106">
        <v>4740</v>
      </c>
      <c r="AA952" s="106">
        <v>9480</v>
      </c>
      <c r="AB952" s="106">
        <v>3792</v>
      </c>
      <c r="AC952" s="106">
        <v>18960</v>
      </c>
    </row>
    <row r="953" spans="26:29" x14ac:dyDescent="0.2">
      <c r="Z953" s="106">
        <v>4745</v>
      </c>
      <c r="AA953" s="106">
        <v>9490</v>
      </c>
      <c r="AB953" s="106">
        <v>3796</v>
      </c>
      <c r="AC953" s="106">
        <v>18980</v>
      </c>
    </row>
    <row r="954" spans="26:29" x14ac:dyDescent="0.2">
      <c r="Z954" s="106">
        <v>4750</v>
      </c>
      <c r="AA954" s="106">
        <v>9500</v>
      </c>
      <c r="AB954" s="106">
        <v>3800</v>
      </c>
      <c r="AC954" s="106">
        <v>19000</v>
      </c>
    </row>
    <row r="955" spans="26:29" x14ac:dyDescent="0.2">
      <c r="Z955" s="106">
        <v>4755</v>
      </c>
      <c r="AA955" s="106">
        <v>9510</v>
      </c>
      <c r="AB955" s="106">
        <v>3804</v>
      </c>
      <c r="AC955" s="106">
        <v>19020</v>
      </c>
    </row>
    <row r="956" spans="26:29" x14ac:dyDescent="0.2">
      <c r="Z956" s="106">
        <v>4760</v>
      </c>
      <c r="AA956" s="106">
        <v>9520</v>
      </c>
      <c r="AB956" s="106">
        <v>3808</v>
      </c>
      <c r="AC956" s="106">
        <v>19040</v>
      </c>
    </row>
    <row r="957" spans="26:29" x14ac:dyDescent="0.2">
      <c r="Z957" s="106">
        <v>4765</v>
      </c>
      <c r="AA957" s="106">
        <v>9530</v>
      </c>
      <c r="AB957" s="106">
        <v>3812</v>
      </c>
      <c r="AC957" s="106">
        <v>19060</v>
      </c>
    </row>
    <row r="958" spans="26:29" x14ac:dyDescent="0.2">
      <c r="Z958" s="106">
        <v>4770</v>
      </c>
      <c r="AA958" s="106">
        <v>9540</v>
      </c>
      <c r="AB958" s="106">
        <v>3816</v>
      </c>
      <c r="AC958" s="106">
        <v>19080</v>
      </c>
    </row>
    <row r="959" spans="26:29" x14ac:dyDescent="0.2">
      <c r="Z959" s="106">
        <v>4775</v>
      </c>
      <c r="AA959" s="106">
        <v>9550</v>
      </c>
      <c r="AB959" s="106">
        <v>3820</v>
      </c>
      <c r="AC959" s="106">
        <v>19100</v>
      </c>
    </row>
    <row r="960" spans="26:29" x14ac:dyDescent="0.2">
      <c r="Z960" s="106">
        <v>4780</v>
      </c>
      <c r="AA960" s="106">
        <v>9560</v>
      </c>
      <c r="AB960" s="106">
        <v>3824</v>
      </c>
      <c r="AC960" s="106">
        <v>19120</v>
      </c>
    </row>
    <row r="961" spans="26:29" x14ac:dyDescent="0.2">
      <c r="Z961" s="106">
        <v>4785</v>
      </c>
      <c r="AA961" s="106">
        <v>9570</v>
      </c>
      <c r="AB961" s="106">
        <v>3828</v>
      </c>
      <c r="AC961" s="106">
        <v>19140</v>
      </c>
    </row>
    <row r="962" spans="26:29" x14ac:dyDescent="0.2">
      <c r="Z962" s="106">
        <v>4790</v>
      </c>
      <c r="AA962" s="106">
        <v>9580</v>
      </c>
      <c r="AB962" s="106">
        <v>3832</v>
      </c>
      <c r="AC962" s="106">
        <v>19160</v>
      </c>
    </row>
    <row r="963" spans="26:29" x14ac:dyDescent="0.2">
      <c r="Z963" s="106">
        <v>4795</v>
      </c>
      <c r="AA963" s="106">
        <v>9590</v>
      </c>
      <c r="AB963" s="106">
        <v>3836</v>
      </c>
      <c r="AC963" s="106">
        <v>19180</v>
      </c>
    </row>
    <row r="964" spans="26:29" x14ac:dyDescent="0.2">
      <c r="Z964" s="106">
        <v>4800</v>
      </c>
      <c r="AA964" s="106">
        <v>9600</v>
      </c>
      <c r="AB964" s="106">
        <v>3840</v>
      </c>
      <c r="AC964" s="106">
        <v>19200</v>
      </c>
    </row>
    <row r="965" spans="26:29" x14ac:dyDescent="0.2">
      <c r="Z965" s="106">
        <v>4805</v>
      </c>
      <c r="AA965" s="106">
        <v>9610</v>
      </c>
      <c r="AB965" s="106">
        <v>3844</v>
      </c>
      <c r="AC965" s="106">
        <v>19220</v>
      </c>
    </row>
    <row r="966" spans="26:29" x14ac:dyDescent="0.2">
      <c r="Z966" s="106">
        <v>4810</v>
      </c>
      <c r="AA966" s="106">
        <v>9620</v>
      </c>
      <c r="AB966" s="106">
        <v>3848</v>
      </c>
      <c r="AC966" s="106">
        <v>19240</v>
      </c>
    </row>
    <row r="967" spans="26:29" x14ac:dyDescent="0.2">
      <c r="Z967" s="106">
        <v>4815</v>
      </c>
      <c r="AA967" s="106">
        <v>9630</v>
      </c>
      <c r="AB967" s="106">
        <v>3852</v>
      </c>
      <c r="AC967" s="106">
        <v>19260</v>
      </c>
    </row>
    <row r="968" spans="26:29" x14ac:dyDescent="0.2">
      <c r="Z968" s="106">
        <v>4820</v>
      </c>
      <c r="AA968" s="106">
        <v>9640</v>
      </c>
      <c r="AB968" s="106">
        <v>3856</v>
      </c>
      <c r="AC968" s="106">
        <v>19280</v>
      </c>
    </row>
    <row r="969" spans="26:29" x14ac:dyDescent="0.2">
      <c r="Z969" s="106">
        <v>4825</v>
      </c>
      <c r="AA969" s="106">
        <v>9650</v>
      </c>
      <c r="AB969" s="106">
        <v>3860</v>
      </c>
      <c r="AC969" s="106">
        <v>19300</v>
      </c>
    </row>
    <row r="970" spans="26:29" x14ac:dyDescent="0.2">
      <c r="Z970" s="106">
        <v>4830</v>
      </c>
      <c r="AA970" s="106">
        <v>9660</v>
      </c>
      <c r="AB970" s="106">
        <v>3864</v>
      </c>
      <c r="AC970" s="106">
        <v>19320</v>
      </c>
    </row>
    <row r="971" spans="26:29" x14ac:dyDescent="0.2">
      <c r="Z971" s="106">
        <v>4835</v>
      </c>
      <c r="AA971" s="106">
        <v>9670</v>
      </c>
      <c r="AB971" s="106">
        <v>3868</v>
      </c>
      <c r="AC971" s="106">
        <v>19340</v>
      </c>
    </row>
    <row r="972" spans="26:29" x14ac:dyDescent="0.2">
      <c r="Z972" s="106">
        <v>4840</v>
      </c>
      <c r="AA972" s="106">
        <v>9680</v>
      </c>
      <c r="AB972" s="106">
        <v>3872</v>
      </c>
      <c r="AC972" s="106">
        <v>19360</v>
      </c>
    </row>
    <row r="973" spans="26:29" x14ac:dyDescent="0.2">
      <c r="Z973" s="106">
        <v>4845</v>
      </c>
      <c r="AA973" s="106">
        <v>9690</v>
      </c>
      <c r="AB973" s="106">
        <v>3876</v>
      </c>
      <c r="AC973" s="106">
        <v>19380</v>
      </c>
    </row>
    <row r="974" spans="26:29" x14ac:dyDescent="0.2">
      <c r="Z974" s="106">
        <v>4850</v>
      </c>
      <c r="AA974" s="106">
        <v>9700</v>
      </c>
      <c r="AB974" s="106">
        <v>3880</v>
      </c>
      <c r="AC974" s="106">
        <v>19400</v>
      </c>
    </row>
    <row r="975" spans="26:29" x14ac:dyDescent="0.2">
      <c r="Z975" s="106">
        <v>4855</v>
      </c>
      <c r="AA975" s="106">
        <v>9710</v>
      </c>
      <c r="AB975" s="106">
        <v>3884</v>
      </c>
      <c r="AC975" s="106">
        <v>19420</v>
      </c>
    </row>
    <row r="976" spans="26:29" x14ac:dyDescent="0.2">
      <c r="Z976" s="106">
        <v>4860</v>
      </c>
      <c r="AA976" s="106">
        <v>9720</v>
      </c>
      <c r="AB976" s="106">
        <v>3888</v>
      </c>
      <c r="AC976" s="106">
        <v>19440</v>
      </c>
    </row>
    <row r="977" spans="26:29" x14ac:dyDescent="0.2">
      <c r="Z977" s="106">
        <v>4865</v>
      </c>
      <c r="AA977" s="106">
        <v>9730</v>
      </c>
      <c r="AB977" s="106">
        <v>3892</v>
      </c>
      <c r="AC977" s="106">
        <v>19460</v>
      </c>
    </row>
    <row r="978" spans="26:29" x14ac:dyDescent="0.2">
      <c r="Z978" s="106">
        <v>4870</v>
      </c>
      <c r="AA978" s="106">
        <v>9740</v>
      </c>
      <c r="AB978" s="106">
        <v>3896</v>
      </c>
      <c r="AC978" s="106">
        <v>19480</v>
      </c>
    </row>
    <row r="979" spans="26:29" x14ac:dyDescent="0.2">
      <c r="Z979" s="106">
        <v>4875</v>
      </c>
      <c r="AA979" s="106">
        <v>9750</v>
      </c>
      <c r="AB979" s="106">
        <v>3900</v>
      </c>
      <c r="AC979" s="106">
        <v>19500</v>
      </c>
    </row>
    <row r="980" spans="26:29" x14ac:dyDescent="0.2">
      <c r="Z980" s="106">
        <v>4880</v>
      </c>
      <c r="AA980" s="106">
        <v>9760</v>
      </c>
      <c r="AB980" s="106">
        <v>3904</v>
      </c>
      <c r="AC980" s="106">
        <v>19520</v>
      </c>
    </row>
    <row r="981" spans="26:29" x14ac:dyDescent="0.2">
      <c r="Z981" s="106">
        <v>4885</v>
      </c>
      <c r="AA981" s="106">
        <v>9770</v>
      </c>
      <c r="AB981" s="106">
        <v>3908</v>
      </c>
      <c r="AC981" s="106">
        <v>19540</v>
      </c>
    </row>
    <row r="982" spans="26:29" x14ac:dyDescent="0.2">
      <c r="Z982" s="106">
        <v>4890</v>
      </c>
      <c r="AA982" s="106">
        <v>9780</v>
      </c>
      <c r="AB982" s="106">
        <v>3912</v>
      </c>
      <c r="AC982" s="106">
        <v>19560</v>
      </c>
    </row>
    <row r="983" spans="26:29" x14ac:dyDescent="0.2">
      <c r="Z983" s="106">
        <v>4895</v>
      </c>
      <c r="AA983" s="106">
        <v>9790</v>
      </c>
      <c r="AB983" s="106">
        <v>3916</v>
      </c>
      <c r="AC983" s="106">
        <v>19580</v>
      </c>
    </row>
    <row r="984" spans="26:29" x14ac:dyDescent="0.2">
      <c r="Z984" s="106">
        <v>4900</v>
      </c>
      <c r="AA984" s="106">
        <v>9800</v>
      </c>
      <c r="AB984" s="106">
        <v>3920</v>
      </c>
      <c r="AC984" s="106">
        <v>19600</v>
      </c>
    </row>
    <row r="985" spans="26:29" x14ac:dyDescent="0.2">
      <c r="Z985" s="106">
        <v>4905</v>
      </c>
      <c r="AA985" s="106">
        <v>9810</v>
      </c>
      <c r="AB985" s="106">
        <v>3924</v>
      </c>
      <c r="AC985" s="106">
        <v>19620</v>
      </c>
    </row>
    <row r="986" spans="26:29" x14ac:dyDescent="0.2">
      <c r="Z986" s="106">
        <v>4910</v>
      </c>
      <c r="AA986" s="106">
        <v>9820</v>
      </c>
      <c r="AB986" s="106">
        <v>3928</v>
      </c>
      <c r="AC986" s="106">
        <v>19640</v>
      </c>
    </row>
    <row r="987" spans="26:29" x14ac:dyDescent="0.2">
      <c r="Z987" s="106">
        <v>4915</v>
      </c>
      <c r="AA987" s="106">
        <v>9830</v>
      </c>
      <c r="AB987" s="106">
        <v>3932</v>
      </c>
      <c r="AC987" s="106">
        <v>19660</v>
      </c>
    </row>
    <row r="988" spans="26:29" x14ac:dyDescent="0.2">
      <c r="Z988" s="106">
        <v>4920</v>
      </c>
      <c r="AA988" s="106">
        <v>9840</v>
      </c>
      <c r="AB988" s="106">
        <v>3936</v>
      </c>
      <c r="AC988" s="106">
        <v>19680</v>
      </c>
    </row>
    <row r="989" spans="26:29" x14ac:dyDescent="0.2">
      <c r="Z989" s="106">
        <v>4925</v>
      </c>
      <c r="AA989" s="106">
        <v>9850</v>
      </c>
      <c r="AB989" s="106">
        <v>3940</v>
      </c>
      <c r="AC989" s="106">
        <v>19700</v>
      </c>
    </row>
    <row r="990" spans="26:29" x14ac:dyDescent="0.2">
      <c r="Z990" s="106">
        <v>4930</v>
      </c>
      <c r="AA990" s="106">
        <v>9860</v>
      </c>
      <c r="AB990" s="106">
        <v>3944</v>
      </c>
      <c r="AC990" s="106">
        <v>19720</v>
      </c>
    </row>
    <row r="991" spans="26:29" x14ac:dyDescent="0.2">
      <c r="Z991" s="106">
        <v>4935</v>
      </c>
      <c r="AA991" s="106">
        <v>9870</v>
      </c>
      <c r="AB991" s="106">
        <v>3948</v>
      </c>
      <c r="AC991" s="106">
        <v>19740</v>
      </c>
    </row>
    <row r="992" spans="26:29" x14ac:dyDescent="0.2">
      <c r="Z992" s="106">
        <v>4940</v>
      </c>
      <c r="AA992" s="106">
        <v>9880</v>
      </c>
      <c r="AB992" s="106">
        <v>3952</v>
      </c>
      <c r="AC992" s="106">
        <v>19760</v>
      </c>
    </row>
    <row r="993" spans="26:29" x14ac:dyDescent="0.2">
      <c r="Z993" s="106">
        <v>4945</v>
      </c>
      <c r="AA993" s="106">
        <v>9890</v>
      </c>
      <c r="AB993" s="106">
        <v>3956</v>
      </c>
      <c r="AC993" s="106">
        <v>19780</v>
      </c>
    </row>
    <row r="994" spans="26:29" x14ac:dyDescent="0.2">
      <c r="Z994" s="106">
        <v>4950</v>
      </c>
      <c r="AA994" s="106">
        <v>9900</v>
      </c>
      <c r="AB994" s="106">
        <v>3960</v>
      </c>
      <c r="AC994" s="106">
        <v>19800</v>
      </c>
    </row>
    <row r="995" spans="26:29" x14ac:dyDescent="0.2">
      <c r="Z995" s="106">
        <v>4955</v>
      </c>
      <c r="AA995" s="106">
        <v>9910</v>
      </c>
      <c r="AB995" s="106">
        <v>3964</v>
      </c>
      <c r="AC995" s="106">
        <v>19820</v>
      </c>
    </row>
    <row r="996" spans="26:29" x14ac:dyDescent="0.2">
      <c r="Z996" s="106">
        <v>4960</v>
      </c>
      <c r="AA996" s="106">
        <v>9920</v>
      </c>
      <c r="AB996" s="106">
        <v>3968</v>
      </c>
      <c r="AC996" s="106">
        <v>19840</v>
      </c>
    </row>
    <row r="997" spans="26:29" x14ac:dyDescent="0.2">
      <c r="Z997" s="106">
        <v>4965</v>
      </c>
      <c r="AA997" s="106">
        <v>9930</v>
      </c>
      <c r="AB997" s="106">
        <v>3972</v>
      </c>
      <c r="AC997" s="106">
        <v>19860</v>
      </c>
    </row>
    <row r="998" spans="26:29" x14ac:dyDescent="0.2">
      <c r="Z998" s="106">
        <v>4970</v>
      </c>
      <c r="AA998" s="106">
        <v>9940</v>
      </c>
      <c r="AB998" s="106">
        <v>3976</v>
      </c>
      <c r="AC998" s="106">
        <v>19880</v>
      </c>
    </row>
    <row r="999" spans="26:29" x14ac:dyDescent="0.2">
      <c r="Z999" s="106">
        <v>4975</v>
      </c>
      <c r="AA999" s="106">
        <v>9950</v>
      </c>
      <c r="AB999" s="106">
        <v>3980</v>
      </c>
      <c r="AC999" s="106">
        <v>19900</v>
      </c>
    </row>
    <row r="1000" spans="26:29" x14ac:dyDescent="0.2">
      <c r="Z1000" s="106">
        <v>4980</v>
      </c>
      <c r="AA1000" s="106">
        <v>9960</v>
      </c>
      <c r="AB1000" s="106">
        <v>3984</v>
      </c>
      <c r="AC1000" s="106">
        <v>19920</v>
      </c>
    </row>
    <row r="1001" spans="26:29" x14ac:dyDescent="0.2">
      <c r="Z1001" s="106">
        <v>4985</v>
      </c>
      <c r="AA1001" s="106">
        <v>9970</v>
      </c>
      <c r="AB1001" s="106">
        <v>3988</v>
      </c>
      <c r="AC1001" s="106">
        <v>19940</v>
      </c>
    </row>
    <row r="1002" spans="26:29" x14ac:dyDescent="0.2">
      <c r="Z1002" s="106">
        <v>4990</v>
      </c>
      <c r="AA1002" s="106">
        <v>9980</v>
      </c>
      <c r="AB1002" s="106">
        <v>3992</v>
      </c>
      <c r="AC1002" s="106">
        <v>19960</v>
      </c>
    </row>
    <row r="1003" spans="26:29" x14ac:dyDescent="0.2">
      <c r="Z1003" s="106">
        <v>4995</v>
      </c>
      <c r="AA1003" s="106">
        <v>9990</v>
      </c>
      <c r="AB1003" s="106">
        <v>3996</v>
      </c>
      <c r="AC1003" s="106">
        <v>19980</v>
      </c>
    </row>
    <row r="1004" spans="26:29" x14ac:dyDescent="0.2">
      <c r="Z1004" s="106">
        <v>5000</v>
      </c>
      <c r="AA1004" s="106">
        <v>10000</v>
      </c>
      <c r="AB1004" s="106">
        <v>4000</v>
      </c>
      <c r="AC1004" s="106">
        <v>20000</v>
      </c>
    </row>
    <row r="1005" spans="26:29" x14ac:dyDescent="0.2">
      <c r="Z1005" s="106">
        <v>5005</v>
      </c>
      <c r="AA1005" s="106">
        <v>10010</v>
      </c>
      <c r="AB1005" s="106">
        <v>4004</v>
      </c>
      <c r="AC1005" s="106">
        <v>20020</v>
      </c>
    </row>
    <row r="1006" spans="26:29" x14ac:dyDescent="0.2">
      <c r="Z1006" s="106">
        <v>5010</v>
      </c>
      <c r="AA1006" s="106">
        <v>10020</v>
      </c>
      <c r="AB1006" s="106">
        <v>4008</v>
      </c>
      <c r="AC1006" s="106">
        <v>20040</v>
      </c>
    </row>
    <row r="1007" spans="26:29" x14ac:dyDescent="0.2">
      <c r="Z1007" s="106">
        <v>5015</v>
      </c>
      <c r="AA1007" s="106">
        <v>10030</v>
      </c>
      <c r="AB1007" s="106">
        <v>4012</v>
      </c>
      <c r="AC1007" s="106">
        <v>20060</v>
      </c>
    </row>
    <row r="1008" spans="26:29" x14ac:dyDescent="0.2">
      <c r="Z1008" s="106">
        <v>5020</v>
      </c>
      <c r="AA1008" s="106">
        <v>10040</v>
      </c>
      <c r="AB1008" s="106">
        <v>4016</v>
      </c>
      <c r="AC1008" s="106">
        <v>20080</v>
      </c>
    </row>
    <row r="1009" spans="26:29" x14ac:dyDescent="0.2">
      <c r="Z1009" s="106">
        <v>5025</v>
      </c>
      <c r="AA1009" s="106">
        <v>10050</v>
      </c>
      <c r="AB1009" s="106">
        <v>4020</v>
      </c>
      <c r="AC1009" s="106">
        <v>20100</v>
      </c>
    </row>
    <row r="1010" spans="26:29" x14ac:dyDescent="0.2">
      <c r="Z1010" s="106">
        <v>5030</v>
      </c>
      <c r="AA1010" s="106">
        <v>10060</v>
      </c>
      <c r="AB1010" s="106">
        <v>4024</v>
      </c>
      <c r="AC1010" s="106">
        <v>20120</v>
      </c>
    </row>
    <row r="1011" spans="26:29" x14ac:dyDescent="0.2">
      <c r="Z1011" s="106">
        <v>5035</v>
      </c>
      <c r="AA1011" s="106">
        <v>10070</v>
      </c>
      <c r="AB1011" s="106">
        <v>4028</v>
      </c>
      <c r="AC1011" s="106">
        <v>20140</v>
      </c>
    </row>
    <row r="1012" spans="26:29" x14ac:dyDescent="0.2">
      <c r="Z1012" s="106">
        <v>5040</v>
      </c>
      <c r="AA1012" s="106">
        <v>10080</v>
      </c>
      <c r="AB1012" s="106">
        <v>4032</v>
      </c>
      <c r="AC1012" s="106">
        <v>20160</v>
      </c>
    </row>
    <row r="1013" spans="26:29" x14ac:dyDescent="0.2">
      <c r="Z1013" s="106">
        <v>5045</v>
      </c>
      <c r="AA1013" s="106">
        <v>10090</v>
      </c>
      <c r="AB1013" s="106">
        <v>4036</v>
      </c>
      <c r="AC1013" s="106">
        <v>20180</v>
      </c>
    </row>
    <row r="1014" spans="26:29" x14ac:dyDescent="0.2">
      <c r="Z1014" s="106">
        <v>5050</v>
      </c>
      <c r="AA1014" s="106">
        <v>10100</v>
      </c>
      <c r="AB1014" s="106">
        <v>4040</v>
      </c>
      <c r="AC1014" s="106">
        <v>20200</v>
      </c>
    </row>
    <row r="1015" spans="26:29" x14ac:dyDescent="0.2">
      <c r="Z1015" s="106">
        <v>5055</v>
      </c>
      <c r="AA1015" s="106">
        <v>10110</v>
      </c>
      <c r="AB1015" s="106">
        <v>4044</v>
      </c>
      <c r="AC1015" s="106">
        <v>20220</v>
      </c>
    </row>
    <row r="1016" spans="26:29" x14ac:dyDescent="0.2">
      <c r="Z1016" s="106">
        <v>5060</v>
      </c>
      <c r="AA1016" s="106">
        <v>10120</v>
      </c>
      <c r="AB1016" s="106">
        <v>4048</v>
      </c>
      <c r="AC1016" s="106">
        <v>20240</v>
      </c>
    </row>
    <row r="1017" spans="26:29" x14ac:dyDescent="0.2">
      <c r="Z1017" s="106">
        <v>5065</v>
      </c>
      <c r="AA1017" s="106">
        <v>10130</v>
      </c>
      <c r="AB1017" s="106">
        <v>4052</v>
      </c>
      <c r="AC1017" s="106">
        <v>20260</v>
      </c>
    </row>
    <row r="1018" spans="26:29" x14ac:dyDescent="0.2">
      <c r="Z1018" s="106">
        <v>5070</v>
      </c>
      <c r="AA1018" s="106">
        <v>10140</v>
      </c>
      <c r="AB1018" s="106">
        <v>4056</v>
      </c>
      <c r="AC1018" s="106">
        <v>20280</v>
      </c>
    </row>
    <row r="1019" spans="26:29" x14ac:dyDescent="0.2">
      <c r="Z1019" s="106">
        <v>5075</v>
      </c>
      <c r="AA1019" s="106">
        <v>10150</v>
      </c>
      <c r="AB1019" s="106">
        <v>4060</v>
      </c>
      <c r="AC1019" s="106">
        <v>20300</v>
      </c>
    </row>
    <row r="1020" spans="26:29" x14ac:dyDescent="0.2">
      <c r="Z1020" s="106">
        <v>5080</v>
      </c>
      <c r="AA1020" s="106">
        <v>10160</v>
      </c>
      <c r="AB1020" s="106">
        <v>4064</v>
      </c>
      <c r="AC1020" s="106">
        <v>20320</v>
      </c>
    </row>
    <row r="1021" spans="26:29" x14ac:dyDescent="0.2">
      <c r="Z1021" s="106">
        <v>5085</v>
      </c>
      <c r="AA1021" s="106">
        <v>10170</v>
      </c>
      <c r="AB1021" s="106">
        <v>4068</v>
      </c>
      <c r="AC1021" s="106">
        <v>20340</v>
      </c>
    </row>
    <row r="1022" spans="26:29" x14ac:dyDescent="0.2">
      <c r="Z1022" s="106">
        <v>5090</v>
      </c>
      <c r="AA1022" s="106">
        <v>10180</v>
      </c>
      <c r="AB1022" s="106">
        <v>4072</v>
      </c>
      <c r="AC1022" s="106">
        <v>20360</v>
      </c>
    </row>
    <row r="1023" spans="26:29" x14ac:dyDescent="0.2">
      <c r="Z1023" s="106">
        <v>5095</v>
      </c>
      <c r="AA1023" s="106">
        <v>10190</v>
      </c>
      <c r="AB1023" s="106">
        <v>4076</v>
      </c>
      <c r="AC1023" s="106">
        <v>20380</v>
      </c>
    </row>
    <row r="1024" spans="26:29" x14ac:dyDescent="0.2">
      <c r="Z1024" s="106">
        <v>5100</v>
      </c>
      <c r="AA1024" s="106">
        <v>10200</v>
      </c>
      <c r="AB1024" s="106">
        <v>4080</v>
      </c>
      <c r="AC1024" s="106">
        <v>20400</v>
      </c>
    </row>
    <row r="1025" spans="26:29" x14ac:dyDescent="0.2">
      <c r="Z1025" s="106">
        <v>5105</v>
      </c>
      <c r="AA1025" s="106">
        <v>10210</v>
      </c>
      <c r="AB1025" s="106">
        <v>4084</v>
      </c>
      <c r="AC1025" s="106">
        <v>20420</v>
      </c>
    </row>
    <row r="1026" spans="26:29" x14ac:dyDescent="0.2">
      <c r="Z1026" s="106">
        <v>5110</v>
      </c>
      <c r="AA1026" s="106">
        <v>10220</v>
      </c>
      <c r="AB1026" s="106">
        <v>4088</v>
      </c>
      <c r="AC1026" s="106">
        <v>20440</v>
      </c>
    </row>
    <row r="1027" spans="26:29" x14ac:dyDescent="0.2">
      <c r="Z1027" s="106">
        <v>5115</v>
      </c>
      <c r="AA1027" s="106">
        <v>10230</v>
      </c>
      <c r="AB1027" s="106">
        <v>4092</v>
      </c>
      <c r="AC1027" s="106">
        <v>20460</v>
      </c>
    </row>
    <row r="1028" spans="26:29" x14ac:dyDescent="0.2">
      <c r="Z1028" s="106">
        <v>5120</v>
      </c>
      <c r="AA1028" s="106">
        <v>10240</v>
      </c>
      <c r="AB1028" s="106">
        <v>4096</v>
      </c>
      <c r="AC1028" s="106">
        <v>20480</v>
      </c>
    </row>
    <row r="1029" spans="26:29" x14ac:dyDescent="0.2">
      <c r="Z1029" s="106">
        <v>5125</v>
      </c>
      <c r="AA1029" s="106">
        <v>10250</v>
      </c>
      <c r="AB1029" s="106">
        <v>4100</v>
      </c>
      <c r="AC1029" s="106">
        <v>20500</v>
      </c>
    </row>
    <row r="1030" spans="26:29" x14ac:dyDescent="0.2">
      <c r="Z1030" s="106">
        <v>5130</v>
      </c>
      <c r="AA1030" s="106">
        <v>10260</v>
      </c>
      <c r="AB1030" s="106">
        <v>4104</v>
      </c>
      <c r="AC1030" s="106">
        <v>20520</v>
      </c>
    </row>
    <row r="1031" spans="26:29" x14ac:dyDescent="0.2">
      <c r="Z1031" s="106">
        <v>5135</v>
      </c>
      <c r="AA1031" s="106">
        <v>10270</v>
      </c>
      <c r="AB1031" s="106">
        <v>4108</v>
      </c>
      <c r="AC1031" s="106">
        <v>20540</v>
      </c>
    </row>
    <row r="1032" spans="26:29" x14ac:dyDescent="0.2">
      <c r="Z1032" s="106">
        <v>5140</v>
      </c>
      <c r="AA1032" s="106">
        <v>10280</v>
      </c>
      <c r="AB1032" s="106">
        <v>4112</v>
      </c>
      <c r="AC1032" s="106">
        <v>20560</v>
      </c>
    </row>
    <row r="1033" spans="26:29" x14ac:dyDescent="0.2">
      <c r="Z1033" s="106">
        <v>5145</v>
      </c>
      <c r="AA1033" s="106">
        <v>10290</v>
      </c>
      <c r="AB1033" s="106">
        <v>4116</v>
      </c>
      <c r="AC1033" s="106">
        <v>20580</v>
      </c>
    </row>
    <row r="1034" spans="26:29" x14ac:dyDescent="0.2">
      <c r="Z1034" s="106">
        <v>5150</v>
      </c>
      <c r="AA1034" s="106">
        <v>10300</v>
      </c>
      <c r="AB1034" s="106">
        <v>4120</v>
      </c>
      <c r="AC1034" s="106">
        <v>20600</v>
      </c>
    </row>
    <row r="1035" spans="26:29" x14ac:dyDescent="0.2">
      <c r="Z1035" s="106">
        <v>5155</v>
      </c>
      <c r="AA1035" s="106">
        <v>10310</v>
      </c>
      <c r="AB1035" s="106">
        <v>4124</v>
      </c>
      <c r="AC1035" s="106">
        <v>20620</v>
      </c>
    </row>
    <row r="1036" spans="26:29" x14ac:dyDescent="0.2">
      <c r="Z1036" s="106">
        <v>5160</v>
      </c>
      <c r="AA1036" s="106">
        <v>10320</v>
      </c>
      <c r="AB1036" s="106">
        <v>4128</v>
      </c>
      <c r="AC1036" s="106">
        <v>20640</v>
      </c>
    </row>
    <row r="1037" spans="26:29" x14ac:dyDescent="0.2">
      <c r="Z1037" s="106">
        <v>5165</v>
      </c>
      <c r="AA1037" s="106">
        <v>10330</v>
      </c>
      <c r="AB1037" s="106">
        <v>4132</v>
      </c>
      <c r="AC1037" s="106">
        <v>20660</v>
      </c>
    </row>
    <row r="1038" spans="26:29" x14ac:dyDescent="0.2">
      <c r="Z1038" s="106">
        <v>5170</v>
      </c>
      <c r="AA1038" s="106">
        <v>10340</v>
      </c>
      <c r="AB1038" s="106">
        <v>4136</v>
      </c>
      <c r="AC1038" s="106">
        <v>20680</v>
      </c>
    </row>
    <row r="1039" spans="26:29" x14ac:dyDescent="0.2">
      <c r="Z1039" s="106">
        <v>5175</v>
      </c>
      <c r="AA1039" s="106">
        <v>10350</v>
      </c>
      <c r="AB1039" s="106">
        <v>4140</v>
      </c>
      <c r="AC1039" s="106">
        <v>20700</v>
      </c>
    </row>
    <row r="1040" spans="26:29" x14ac:dyDescent="0.2">
      <c r="Z1040" s="106">
        <v>5180</v>
      </c>
      <c r="AA1040" s="106">
        <v>10360</v>
      </c>
      <c r="AB1040" s="106">
        <v>4144</v>
      </c>
      <c r="AC1040" s="106">
        <v>20720</v>
      </c>
    </row>
    <row r="1041" spans="26:29" x14ac:dyDescent="0.2">
      <c r="Z1041" s="106">
        <v>5185</v>
      </c>
      <c r="AA1041" s="106">
        <v>10370</v>
      </c>
      <c r="AB1041" s="106">
        <v>4148</v>
      </c>
      <c r="AC1041" s="106">
        <v>20740</v>
      </c>
    </row>
    <row r="1042" spans="26:29" x14ac:dyDescent="0.2">
      <c r="Z1042" s="106">
        <v>5190</v>
      </c>
      <c r="AA1042" s="106">
        <v>10380</v>
      </c>
      <c r="AB1042" s="106">
        <v>4152</v>
      </c>
      <c r="AC1042" s="106">
        <v>20760</v>
      </c>
    </row>
    <row r="1043" spans="26:29" x14ac:dyDescent="0.2">
      <c r="Z1043" s="106">
        <v>5195</v>
      </c>
      <c r="AA1043" s="106">
        <v>10390</v>
      </c>
      <c r="AB1043" s="106">
        <v>4156</v>
      </c>
      <c r="AC1043" s="106">
        <v>20780</v>
      </c>
    </row>
    <row r="1044" spans="26:29" x14ac:dyDescent="0.2">
      <c r="Z1044" s="106">
        <v>5200</v>
      </c>
      <c r="AA1044" s="106">
        <v>10400</v>
      </c>
      <c r="AB1044" s="106">
        <v>4160</v>
      </c>
      <c r="AC1044" s="106">
        <v>20800</v>
      </c>
    </row>
    <row r="1045" spans="26:29" x14ac:dyDescent="0.2">
      <c r="Z1045" s="106">
        <v>5205</v>
      </c>
      <c r="AA1045" s="106">
        <v>10410</v>
      </c>
      <c r="AB1045" s="106">
        <v>4164</v>
      </c>
      <c r="AC1045" s="106">
        <v>20820</v>
      </c>
    </row>
    <row r="1046" spans="26:29" x14ac:dyDescent="0.2">
      <c r="Z1046" s="106">
        <v>5210</v>
      </c>
      <c r="AA1046" s="106">
        <v>10420</v>
      </c>
      <c r="AB1046" s="106">
        <v>4168</v>
      </c>
      <c r="AC1046" s="106">
        <v>20840</v>
      </c>
    </row>
    <row r="1047" spans="26:29" x14ac:dyDescent="0.2">
      <c r="Z1047" s="106">
        <v>5215</v>
      </c>
      <c r="AA1047" s="106">
        <v>10430</v>
      </c>
      <c r="AB1047" s="106">
        <v>4172</v>
      </c>
      <c r="AC1047" s="106">
        <v>20860</v>
      </c>
    </row>
    <row r="1048" spans="26:29" x14ac:dyDescent="0.2">
      <c r="Z1048" s="106">
        <v>5220</v>
      </c>
      <c r="AA1048" s="106">
        <v>10440</v>
      </c>
      <c r="AB1048" s="106">
        <v>4176</v>
      </c>
      <c r="AC1048" s="106">
        <v>20880</v>
      </c>
    </row>
    <row r="1049" spans="26:29" x14ac:dyDescent="0.2">
      <c r="Z1049" s="106">
        <v>5225</v>
      </c>
      <c r="AA1049" s="106">
        <v>10450</v>
      </c>
      <c r="AB1049" s="106">
        <v>4180</v>
      </c>
      <c r="AC1049" s="106">
        <v>20900</v>
      </c>
    </row>
    <row r="1050" spans="26:29" x14ac:dyDescent="0.2">
      <c r="Z1050" s="106">
        <v>5230</v>
      </c>
      <c r="AA1050" s="106">
        <v>10460</v>
      </c>
      <c r="AB1050" s="106">
        <v>4184</v>
      </c>
      <c r="AC1050" s="106">
        <v>20920</v>
      </c>
    </row>
    <row r="1051" spans="26:29" x14ac:dyDescent="0.2">
      <c r="Z1051" s="106">
        <v>5235</v>
      </c>
      <c r="AA1051" s="106">
        <v>10470</v>
      </c>
      <c r="AB1051" s="106">
        <v>4188</v>
      </c>
      <c r="AC1051" s="106">
        <v>20940</v>
      </c>
    </row>
    <row r="1052" spans="26:29" x14ac:dyDescent="0.2">
      <c r="Z1052" s="106">
        <v>5240</v>
      </c>
      <c r="AA1052" s="106">
        <v>10480</v>
      </c>
      <c r="AB1052" s="106">
        <v>4192</v>
      </c>
      <c r="AC1052" s="106">
        <v>20960</v>
      </c>
    </row>
    <row r="1053" spans="26:29" x14ac:dyDescent="0.2">
      <c r="Z1053" s="106">
        <v>5245</v>
      </c>
      <c r="AA1053" s="106">
        <v>10490</v>
      </c>
      <c r="AB1053" s="106">
        <v>4196</v>
      </c>
      <c r="AC1053" s="106">
        <v>20980</v>
      </c>
    </row>
    <row r="1054" spans="26:29" x14ac:dyDescent="0.2">
      <c r="Z1054" s="106">
        <v>5250</v>
      </c>
      <c r="AA1054" s="106">
        <v>10500</v>
      </c>
      <c r="AB1054" s="106">
        <v>4200</v>
      </c>
      <c r="AC1054" s="106">
        <v>21000</v>
      </c>
    </row>
    <row r="1055" spans="26:29" x14ac:dyDescent="0.2">
      <c r="Z1055" s="106">
        <v>5255</v>
      </c>
      <c r="AA1055" s="106">
        <v>10510</v>
      </c>
      <c r="AB1055" s="106">
        <v>4204</v>
      </c>
      <c r="AC1055" s="106">
        <v>21020</v>
      </c>
    </row>
    <row r="1056" spans="26:29" x14ac:dyDescent="0.2">
      <c r="Z1056" s="106">
        <v>5260</v>
      </c>
      <c r="AA1056" s="106">
        <v>10520</v>
      </c>
      <c r="AB1056" s="106">
        <v>4208</v>
      </c>
      <c r="AC1056" s="106">
        <v>21040</v>
      </c>
    </row>
    <row r="1057" spans="26:29" x14ac:dyDescent="0.2">
      <c r="Z1057" s="106">
        <v>5265</v>
      </c>
      <c r="AA1057" s="106">
        <v>10530</v>
      </c>
      <c r="AB1057" s="106">
        <v>4212</v>
      </c>
      <c r="AC1057" s="106">
        <v>21060</v>
      </c>
    </row>
    <row r="1058" spans="26:29" x14ac:dyDescent="0.2">
      <c r="Z1058" s="106">
        <v>5270</v>
      </c>
      <c r="AA1058" s="106">
        <v>10540</v>
      </c>
      <c r="AB1058" s="106">
        <v>4216</v>
      </c>
      <c r="AC1058" s="106">
        <v>21080</v>
      </c>
    </row>
    <row r="1059" spans="26:29" x14ac:dyDescent="0.2">
      <c r="Z1059" s="106">
        <v>5275</v>
      </c>
      <c r="AA1059" s="106">
        <v>10550</v>
      </c>
      <c r="AB1059" s="106">
        <v>4220</v>
      </c>
      <c r="AC1059" s="106">
        <v>21100</v>
      </c>
    </row>
    <row r="1060" spans="26:29" x14ac:dyDescent="0.2">
      <c r="Z1060" s="106">
        <v>5280</v>
      </c>
      <c r="AA1060" s="106">
        <v>10560</v>
      </c>
      <c r="AB1060" s="106">
        <v>4224</v>
      </c>
      <c r="AC1060" s="106">
        <v>21120</v>
      </c>
    </row>
    <row r="1061" spans="26:29" x14ac:dyDescent="0.2">
      <c r="Z1061" s="106">
        <v>5285</v>
      </c>
      <c r="AA1061" s="106">
        <v>10570</v>
      </c>
      <c r="AB1061" s="106">
        <v>4228</v>
      </c>
      <c r="AC1061" s="106">
        <v>21140</v>
      </c>
    </row>
    <row r="1062" spans="26:29" x14ac:dyDescent="0.2">
      <c r="Z1062" s="106">
        <v>5290</v>
      </c>
      <c r="AA1062" s="106">
        <v>10580</v>
      </c>
      <c r="AB1062" s="106">
        <v>4232</v>
      </c>
      <c r="AC1062" s="106">
        <v>21160</v>
      </c>
    </row>
    <row r="1063" spans="26:29" x14ac:dyDescent="0.2">
      <c r="Z1063" s="106">
        <v>5295</v>
      </c>
      <c r="AA1063" s="106">
        <v>10590</v>
      </c>
      <c r="AB1063" s="106">
        <v>4236</v>
      </c>
      <c r="AC1063" s="106">
        <v>21180</v>
      </c>
    </row>
    <row r="1064" spans="26:29" x14ac:dyDescent="0.2">
      <c r="Z1064" s="106">
        <v>5300</v>
      </c>
      <c r="AA1064" s="106">
        <v>10600</v>
      </c>
      <c r="AB1064" s="106">
        <v>4240</v>
      </c>
      <c r="AC1064" s="106">
        <v>21200</v>
      </c>
    </row>
    <row r="1065" spans="26:29" x14ac:dyDescent="0.2">
      <c r="Z1065" s="106">
        <v>5305</v>
      </c>
      <c r="AA1065" s="106">
        <v>10610</v>
      </c>
      <c r="AB1065" s="106">
        <v>4244</v>
      </c>
      <c r="AC1065" s="106">
        <v>21220</v>
      </c>
    </row>
    <row r="1066" spans="26:29" x14ac:dyDescent="0.2">
      <c r="Z1066" s="106">
        <v>5310</v>
      </c>
      <c r="AA1066" s="106">
        <v>10620</v>
      </c>
      <c r="AB1066" s="106">
        <v>4248</v>
      </c>
      <c r="AC1066" s="106">
        <v>21240</v>
      </c>
    </row>
    <row r="1067" spans="26:29" x14ac:dyDescent="0.2">
      <c r="Z1067" s="106">
        <v>5315</v>
      </c>
      <c r="AA1067" s="106">
        <v>10630</v>
      </c>
      <c r="AB1067" s="106">
        <v>4252</v>
      </c>
      <c r="AC1067" s="106">
        <v>21260</v>
      </c>
    </row>
    <row r="1068" spans="26:29" x14ac:dyDescent="0.2">
      <c r="Z1068" s="106">
        <v>5320</v>
      </c>
      <c r="AA1068" s="106">
        <v>10640</v>
      </c>
      <c r="AB1068" s="106">
        <v>4256</v>
      </c>
      <c r="AC1068" s="106">
        <v>21280</v>
      </c>
    </row>
    <row r="1069" spans="26:29" x14ac:dyDescent="0.2">
      <c r="Z1069" s="106">
        <v>5325</v>
      </c>
      <c r="AA1069" s="106">
        <v>10650</v>
      </c>
      <c r="AB1069" s="106">
        <v>4260</v>
      </c>
      <c r="AC1069" s="106">
        <v>21300</v>
      </c>
    </row>
    <row r="1070" spans="26:29" x14ac:dyDescent="0.2">
      <c r="Z1070" s="106">
        <v>5330</v>
      </c>
      <c r="AA1070" s="106">
        <v>10660</v>
      </c>
      <c r="AB1070" s="106">
        <v>4264</v>
      </c>
      <c r="AC1070" s="106">
        <v>21320</v>
      </c>
    </row>
    <row r="1071" spans="26:29" x14ac:dyDescent="0.2">
      <c r="Z1071" s="106">
        <v>5335</v>
      </c>
      <c r="AA1071" s="106">
        <v>10670</v>
      </c>
      <c r="AB1071" s="106">
        <v>4268</v>
      </c>
      <c r="AC1071" s="106">
        <v>21340</v>
      </c>
    </row>
    <row r="1072" spans="26:29" x14ac:dyDescent="0.2">
      <c r="Z1072" s="106">
        <v>5340</v>
      </c>
      <c r="AA1072" s="106">
        <v>10680</v>
      </c>
      <c r="AB1072" s="106">
        <v>4272</v>
      </c>
      <c r="AC1072" s="106">
        <v>21360</v>
      </c>
    </row>
    <row r="1073" spans="26:29" x14ac:dyDescent="0.2">
      <c r="Z1073" s="106">
        <v>5345</v>
      </c>
      <c r="AA1073" s="106">
        <v>10690</v>
      </c>
      <c r="AB1073" s="106">
        <v>4276</v>
      </c>
      <c r="AC1073" s="106">
        <v>21380</v>
      </c>
    </row>
    <row r="1074" spans="26:29" x14ac:dyDescent="0.2">
      <c r="Z1074" s="106">
        <v>5350</v>
      </c>
      <c r="AA1074" s="106">
        <v>10700</v>
      </c>
      <c r="AB1074" s="106">
        <v>4280</v>
      </c>
      <c r="AC1074" s="106">
        <v>21400</v>
      </c>
    </row>
    <row r="1075" spans="26:29" x14ac:dyDescent="0.2">
      <c r="Z1075" s="106">
        <v>5355</v>
      </c>
      <c r="AA1075" s="106">
        <v>10710</v>
      </c>
      <c r="AB1075" s="106">
        <v>4284</v>
      </c>
      <c r="AC1075" s="106">
        <v>21420</v>
      </c>
    </row>
    <row r="1076" spans="26:29" x14ac:dyDescent="0.2">
      <c r="Z1076" s="106">
        <v>5360</v>
      </c>
      <c r="AA1076" s="106">
        <v>10720</v>
      </c>
      <c r="AB1076" s="106">
        <v>4288</v>
      </c>
      <c r="AC1076" s="106">
        <v>21440</v>
      </c>
    </row>
    <row r="1077" spans="26:29" x14ac:dyDescent="0.2">
      <c r="Z1077" s="106">
        <v>5365</v>
      </c>
      <c r="AA1077" s="106">
        <v>10730</v>
      </c>
      <c r="AB1077" s="106">
        <v>4292</v>
      </c>
      <c r="AC1077" s="106">
        <v>21460</v>
      </c>
    </row>
    <row r="1078" spans="26:29" x14ac:dyDescent="0.2">
      <c r="Z1078" s="106">
        <v>5370</v>
      </c>
      <c r="AA1078" s="106">
        <v>10740</v>
      </c>
      <c r="AB1078" s="106">
        <v>4296</v>
      </c>
      <c r="AC1078" s="106">
        <v>21480</v>
      </c>
    </row>
    <row r="1079" spans="26:29" x14ac:dyDescent="0.2">
      <c r="Z1079" s="106">
        <v>5375</v>
      </c>
      <c r="AA1079" s="106">
        <v>10750</v>
      </c>
      <c r="AB1079" s="106">
        <v>4300</v>
      </c>
      <c r="AC1079" s="106">
        <v>21500</v>
      </c>
    </row>
    <row r="1080" spans="26:29" x14ac:dyDescent="0.2">
      <c r="Z1080" s="106">
        <v>5380</v>
      </c>
      <c r="AA1080" s="106">
        <v>10760</v>
      </c>
      <c r="AB1080" s="106">
        <v>4304</v>
      </c>
      <c r="AC1080" s="106">
        <v>21520</v>
      </c>
    </row>
    <row r="1081" spans="26:29" x14ac:dyDescent="0.2">
      <c r="Z1081" s="106">
        <v>5385</v>
      </c>
      <c r="AA1081" s="106">
        <v>10770</v>
      </c>
      <c r="AB1081" s="106">
        <v>4308</v>
      </c>
      <c r="AC1081" s="106">
        <v>21540</v>
      </c>
    </row>
    <row r="1082" spans="26:29" x14ac:dyDescent="0.2">
      <c r="Z1082" s="106">
        <v>5390</v>
      </c>
      <c r="AA1082" s="106">
        <v>10780</v>
      </c>
      <c r="AB1082" s="106">
        <v>4312</v>
      </c>
      <c r="AC1082" s="106">
        <v>21560</v>
      </c>
    </row>
    <row r="1083" spans="26:29" x14ac:dyDescent="0.2">
      <c r="Z1083" s="106">
        <v>5395</v>
      </c>
      <c r="AA1083" s="106">
        <v>10790</v>
      </c>
      <c r="AB1083" s="106">
        <v>4316</v>
      </c>
      <c r="AC1083" s="106">
        <v>21580</v>
      </c>
    </row>
    <row r="1084" spans="26:29" x14ac:dyDescent="0.2">
      <c r="Z1084" s="106">
        <v>5400</v>
      </c>
      <c r="AA1084" s="106">
        <v>10800</v>
      </c>
      <c r="AB1084" s="106">
        <v>4320</v>
      </c>
      <c r="AC1084" s="106">
        <v>21600</v>
      </c>
    </row>
    <row r="1085" spans="26:29" x14ac:dyDescent="0.2">
      <c r="Z1085" s="106">
        <v>5405</v>
      </c>
      <c r="AA1085" s="106">
        <v>10810</v>
      </c>
      <c r="AB1085" s="106">
        <v>4324</v>
      </c>
      <c r="AC1085" s="106">
        <v>21620</v>
      </c>
    </row>
    <row r="1086" spans="26:29" x14ac:dyDescent="0.2">
      <c r="Z1086" s="106">
        <v>5410</v>
      </c>
      <c r="AA1086" s="106">
        <v>10820</v>
      </c>
      <c r="AB1086" s="106">
        <v>4328</v>
      </c>
      <c r="AC1086" s="106">
        <v>21640</v>
      </c>
    </row>
    <row r="1087" spans="26:29" x14ac:dyDescent="0.2">
      <c r="Z1087" s="106">
        <v>5415</v>
      </c>
      <c r="AA1087" s="106">
        <v>10830</v>
      </c>
      <c r="AB1087" s="106">
        <v>4332</v>
      </c>
      <c r="AC1087" s="106">
        <v>21660</v>
      </c>
    </row>
    <row r="1088" spans="26:29" x14ac:dyDescent="0.2">
      <c r="Z1088" s="106">
        <v>5420</v>
      </c>
      <c r="AA1088" s="106">
        <v>10840</v>
      </c>
      <c r="AB1088" s="106">
        <v>4336</v>
      </c>
      <c r="AC1088" s="106">
        <v>21680</v>
      </c>
    </row>
    <row r="1089" spans="26:29" x14ac:dyDescent="0.2">
      <c r="Z1089" s="106">
        <v>5425</v>
      </c>
      <c r="AA1089" s="106">
        <v>10850</v>
      </c>
      <c r="AB1089" s="106">
        <v>4340</v>
      </c>
      <c r="AC1089" s="106">
        <v>21700</v>
      </c>
    </row>
    <row r="1090" spans="26:29" x14ac:dyDescent="0.2">
      <c r="Z1090" s="106">
        <v>5430</v>
      </c>
      <c r="AA1090" s="106">
        <v>10860</v>
      </c>
      <c r="AB1090" s="106">
        <v>4344</v>
      </c>
      <c r="AC1090" s="106">
        <v>21720</v>
      </c>
    </row>
    <row r="1091" spans="26:29" x14ac:dyDescent="0.2">
      <c r="Z1091" s="106">
        <v>5435</v>
      </c>
      <c r="AA1091" s="106">
        <v>10870</v>
      </c>
      <c r="AB1091" s="106">
        <v>4348</v>
      </c>
      <c r="AC1091" s="106">
        <v>21740</v>
      </c>
    </row>
    <row r="1092" spans="26:29" x14ac:dyDescent="0.2">
      <c r="Z1092" s="106">
        <v>5440</v>
      </c>
      <c r="AA1092" s="106">
        <v>10880</v>
      </c>
      <c r="AB1092" s="106">
        <v>4352</v>
      </c>
      <c r="AC1092" s="106">
        <v>21760</v>
      </c>
    </row>
    <row r="1093" spans="26:29" x14ac:dyDescent="0.2">
      <c r="Z1093" s="106">
        <v>5445</v>
      </c>
      <c r="AA1093" s="106">
        <v>10890</v>
      </c>
      <c r="AB1093" s="106">
        <v>4356</v>
      </c>
      <c r="AC1093" s="106">
        <v>21780</v>
      </c>
    </row>
    <row r="1094" spans="26:29" x14ac:dyDescent="0.2">
      <c r="Z1094" s="106">
        <v>5450</v>
      </c>
      <c r="AA1094" s="106">
        <v>10900</v>
      </c>
      <c r="AB1094" s="106">
        <v>4360</v>
      </c>
      <c r="AC1094" s="106">
        <v>21800</v>
      </c>
    </row>
    <row r="1095" spans="26:29" x14ac:dyDescent="0.2">
      <c r="Z1095" s="106">
        <v>5455</v>
      </c>
      <c r="AA1095" s="106">
        <v>10910</v>
      </c>
      <c r="AB1095" s="106">
        <v>4364</v>
      </c>
      <c r="AC1095" s="106">
        <v>21820</v>
      </c>
    </row>
    <row r="1096" spans="26:29" x14ac:dyDescent="0.2">
      <c r="Z1096" s="106">
        <v>5460</v>
      </c>
      <c r="AA1096" s="106">
        <v>10920</v>
      </c>
      <c r="AB1096" s="106">
        <v>4368</v>
      </c>
      <c r="AC1096" s="106">
        <v>21840</v>
      </c>
    </row>
    <row r="1097" spans="26:29" x14ac:dyDescent="0.2">
      <c r="Z1097" s="106">
        <v>5465</v>
      </c>
      <c r="AA1097" s="106">
        <v>10930</v>
      </c>
      <c r="AB1097" s="106">
        <v>4372</v>
      </c>
      <c r="AC1097" s="106">
        <v>21860</v>
      </c>
    </row>
    <row r="1098" spans="26:29" x14ac:dyDescent="0.2">
      <c r="Z1098" s="106">
        <v>5470</v>
      </c>
      <c r="AA1098" s="106">
        <v>10940</v>
      </c>
      <c r="AB1098" s="106">
        <v>4376</v>
      </c>
      <c r="AC1098" s="106">
        <v>21880</v>
      </c>
    </row>
    <row r="1099" spans="26:29" x14ac:dyDescent="0.2">
      <c r="Z1099" s="106">
        <v>5475</v>
      </c>
      <c r="AA1099" s="106">
        <v>10950</v>
      </c>
      <c r="AB1099" s="106">
        <v>4380</v>
      </c>
      <c r="AC1099" s="106">
        <v>21900</v>
      </c>
    </row>
    <row r="1100" spans="26:29" x14ac:dyDescent="0.2">
      <c r="Z1100" s="106">
        <v>5480</v>
      </c>
      <c r="AA1100" s="106">
        <v>10960</v>
      </c>
      <c r="AB1100" s="106">
        <v>4384</v>
      </c>
      <c r="AC1100" s="106">
        <v>21920</v>
      </c>
    </row>
    <row r="1101" spans="26:29" x14ac:dyDescent="0.2">
      <c r="Z1101" s="106">
        <v>5485</v>
      </c>
      <c r="AA1101" s="106">
        <v>10970</v>
      </c>
      <c r="AB1101" s="106">
        <v>4388</v>
      </c>
      <c r="AC1101" s="106">
        <v>21940</v>
      </c>
    </row>
    <row r="1102" spans="26:29" x14ac:dyDescent="0.2">
      <c r="Z1102" s="106">
        <v>5490</v>
      </c>
      <c r="AA1102" s="106">
        <v>10980</v>
      </c>
      <c r="AB1102" s="106">
        <v>4392</v>
      </c>
      <c r="AC1102" s="106">
        <v>21960</v>
      </c>
    </row>
    <row r="1103" spans="26:29" x14ac:dyDescent="0.2">
      <c r="Z1103" s="106">
        <v>5495</v>
      </c>
      <c r="AA1103" s="106">
        <v>10990</v>
      </c>
      <c r="AB1103" s="106">
        <v>4396</v>
      </c>
      <c r="AC1103" s="106">
        <v>21980</v>
      </c>
    </row>
    <row r="1104" spans="26:29" x14ac:dyDescent="0.2">
      <c r="Z1104" s="106">
        <v>5500</v>
      </c>
      <c r="AA1104" s="106">
        <v>11000</v>
      </c>
      <c r="AB1104" s="106">
        <v>4400</v>
      </c>
      <c r="AC1104" s="106">
        <v>22000</v>
      </c>
    </row>
    <row r="1105" spans="26:29" x14ac:dyDescent="0.2">
      <c r="Z1105" s="106">
        <v>5505</v>
      </c>
      <c r="AA1105" s="106">
        <v>11010</v>
      </c>
      <c r="AB1105" s="106">
        <v>4404</v>
      </c>
      <c r="AC1105" s="106">
        <v>22020</v>
      </c>
    </row>
    <row r="1106" spans="26:29" x14ac:dyDescent="0.2">
      <c r="Z1106" s="106">
        <v>5510</v>
      </c>
      <c r="AA1106" s="106">
        <v>11020</v>
      </c>
      <c r="AB1106" s="106">
        <v>4408</v>
      </c>
      <c r="AC1106" s="106">
        <v>22040</v>
      </c>
    </row>
    <row r="1107" spans="26:29" x14ac:dyDescent="0.2">
      <c r="Z1107" s="106">
        <v>5515</v>
      </c>
      <c r="AA1107" s="106">
        <v>11030</v>
      </c>
      <c r="AB1107" s="106">
        <v>4412</v>
      </c>
      <c r="AC1107" s="106">
        <v>22060</v>
      </c>
    </row>
    <row r="1108" spans="26:29" x14ac:dyDescent="0.2">
      <c r="Z1108" s="106">
        <v>5520</v>
      </c>
      <c r="AA1108" s="106">
        <v>11040</v>
      </c>
      <c r="AB1108" s="106">
        <v>4416</v>
      </c>
      <c r="AC1108" s="106">
        <v>22080</v>
      </c>
    </row>
    <row r="1109" spans="26:29" x14ac:dyDescent="0.2">
      <c r="Z1109" s="106">
        <v>5525</v>
      </c>
      <c r="AA1109" s="106">
        <v>11050</v>
      </c>
      <c r="AB1109" s="106">
        <v>4420</v>
      </c>
      <c r="AC1109" s="106">
        <v>22100</v>
      </c>
    </row>
    <row r="1110" spans="26:29" x14ac:dyDescent="0.2">
      <c r="Z1110" s="106">
        <v>5530</v>
      </c>
      <c r="AA1110" s="106">
        <v>11060</v>
      </c>
      <c r="AB1110" s="106">
        <v>4424</v>
      </c>
      <c r="AC1110" s="106">
        <v>22120</v>
      </c>
    </row>
    <row r="1111" spans="26:29" x14ac:dyDescent="0.2">
      <c r="Z1111" s="106">
        <v>5535</v>
      </c>
      <c r="AA1111" s="106">
        <v>11070</v>
      </c>
      <c r="AB1111" s="106">
        <v>4428</v>
      </c>
      <c r="AC1111" s="106">
        <v>22140</v>
      </c>
    </row>
    <row r="1112" spans="26:29" x14ac:dyDescent="0.2">
      <c r="Z1112" s="106">
        <v>5540</v>
      </c>
      <c r="AA1112" s="106">
        <v>11080</v>
      </c>
      <c r="AB1112" s="106">
        <v>4432</v>
      </c>
      <c r="AC1112" s="106">
        <v>22160</v>
      </c>
    </row>
    <row r="1113" spans="26:29" x14ac:dyDescent="0.2">
      <c r="Z1113" s="106">
        <v>5545</v>
      </c>
      <c r="AA1113" s="106">
        <v>11090</v>
      </c>
      <c r="AB1113" s="106">
        <v>4436</v>
      </c>
      <c r="AC1113" s="106">
        <v>22180</v>
      </c>
    </row>
    <row r="1114" spans="26:29" x14ac:dyDescent="0.2">
      <c r="Z1114" s="106">
        <v>5550</v>
      </c>
      <c r="AA1114" s="106">
        <v>11100</v>
      </c>
      <c r="AB1114" s="106">
        <v>4440</v>
      </c>
      <c r="AC1114" s="106">
        <v>22200</v>
      </c>
    </row>
    <row r="1115" spans="26:29" x14ac:dyDescent="0.2">
      <c r="Z1115" s="106">
        <v>5555</v>
      </c>
      <c r="AA1115" s="106">
        <v>11110</v>
      </c>
      <c r="AB1115" s="106">
        <v>4444</v>
      </c>
      <c r="AC1115" s="106">
        <v>22220</v>
      </c>
    </row>
    <row r="1116" spans="26:29" x14ac:dyDescent="0.2">
      <c r="Z1116" s="106">
        <v>5560</v>
      </c>
      <c r="AA1116" s="106">
        <v>11120</v>
      </c>
      <c r="AB1116" s="106">
        <v>4448</v>
      </c>
      <c r="AC1116" s="106">
        <v>22240</v>
      </c>
    </row>
    <row r="1117" spans="26:29" x14ac:dyDescent="0.2">
      <c r="Z1117" s="106">
        <v>5565</v>
      </c>
      <c r="AA1117" s="106">
        <v>11130</v>
      </c>
      <c r="AB1117" s="106">
        <v>4452</v>
      </c>
      <c r="AC1117" s="106">
        <v>22260</v>
      </c>
    </row>
    <row r="1118" spans="26:29" x14ac:dyDescent="0.2">
      <c r="Z1118" s="106">
        <v>5570</v>
      </c>
      <c r="AA1118" s="106">
        <v>11140</v>
      </c>
      <c r="AB1118" s="106">
        <v>4456</v>
      </c>
      <c r="AC1118" s="106">
        <v>22280</v>
      </c>
    </row>
    <row r="1119" spans="26:29" x14ac:dyDescent="0.2">
      <c r="Z1119" s="106">
        <v>5575</v>
      </c>
      <c r="AA1119" s="106">
        <v>11150</v>
      </c>
      <c r="AB1119" s="106">
        <v>4460</v>
      </c>
      <c r="AC1119" s="106">
        <v>22300</v>
      </c>
    </row>
    <row r="1120" spans="26:29" x14ac:dyDescent="0.2">
      <c r="Z1120" s="106">
        <v>5580</v>
      </c>
      <c r="AA1120" s="106">
        <v>11160</v>
      </c>
      <c r="AB1120" s="106">
        <v>4464</v>
      </c>
      <c r="AC1120" s="106">
        <v>22320</v>
      </c>
    </row>
    <row r="1121" spans="26:29" x14ac:dyDescent="0.2">
      <c r="Z1121" s="106">
        <v>5585</v>
      </c>
      <c r="AA1121" s="106">
        <v>11170</v>
      </c>
      <c r="AB1121" s="106">
        <v>4468</v>
      </c>
      <c r="AC1121" s="106">
        <v>22340</v>
      </c>
    </row>
    <row r="1122" spans="26:29" x14ac:dyDescent="0.2">
      <c r="Z1122" s="106">
        <v>5590</v>
      </c>
      <c r="AA1122" s="106">
        <v>11180</v>
      </c>
      <c r="AB1122" s="106">
        <v>4472</v>
      </c>
      <c r="AC1122" s="106">
        <v>22360</v>
      </c>
    </row>
    <row r="1123" spans="26:29" x14ac:dyDescent="0.2">
      <c r="Z1123" s="106">
        <v>5595</v>
      </c>
      <c r="AA1123" s="106">
        <v>11190</v>
      </c>
      <c r="AB1123" s="106">
        <v>4476</v>
      </c>
      <c r="AC1123" s="106">
        <v>22380</v>
      </c>
    </row>
    <row r="1124" spans="26:29" x14ac:dyDescent="0.2">
      <c r="Z1124" s="106">
        <v>5600</v>
      </c>
      <c r="AA1124" s="106">
        <v>11200</v>
      </c>
      <c r="AB1124" s="106">
        <v>4480</v>
      </c>
      <c r="AC1124" s="106">
        <v>22400</v>
      </c>
    </row>
    <row r="1125" spans="26:29" x14ac:dyDescent="0.2">
      <c r="Z1125" s="106">
        <v>5605</v>
      </c>
      <c r="AA1125" s="106">
        <v>11210</v>
      </c>
      <c r="AB1125" s="106">
        <v>4484</v>
      </c>
      <c r="AC1125" s="106">
        <v>22420</v>
      </c>
    </row>
    <row r="1126" spans="26:29" x14ac:dyDescent="0.2">
      <c r="Z1126" s="106">
        <v>5610</v>
      </c>
      <c r="AA1126" s="106">
        <v>11220</v>
      </c>
      <c r="AB1126" s="106">
        <v>4488</v>
      </c>
      <c r="AC1126" s="106">
        <v>22440</v>
      </c>
    </row>
    <row r="1127" spans="26:29" x14ac:dyDescent="0.2">
      <c r="Z1127" s="106">
        <v>5615</v>
      </c>
      <c r="AA1127" s="106">
        <v>11230</v>
      </c>
      <c r="AB1127" s="106">
        <v>4492</v>
      </c>
      <c r="AC1127" s="106">
        <v>22460</v>
      </c>
    </row>
    <row r="1128" spans="26:29" x14ac:dyDescent="0.2">
      <c r="Z1128" s="106">
        <v>5620</v>
      </c>
      <c r="AA1128" s="106">
        <v>11240</v>
      </c>
      <c r="AB1128" s="106">
        <v>4496</v>
      </c>
      <c r="AC1128" s="106">
        <v>22480</v>
      </c>
    </row>
    <row r="1129" spans="26:29" x14ac:dyDescent="0.2">
      <c r="Z1129" s="106">
        <v>5625</v>
      </c>
      <c r="AA1129" s="106">
        <v>11250</v>
      </c>
      <c r="AB1129" s="106">
        <v>4500</v>
      </c>
      <c r="AC1129" s="106">
        <v>22500</v>
      </c>
    </row>
    <row r="1130" spans="26:29" x14ac:dyDescent="0.2">
      <c r="Z1130" s="106">
        <v>5630</v>
      </c>
      <c r="AA1130" s="106">
        <v>11260</v>
      </c>
      <c r="AB1130" s="106">
        <v>4504</v>
      </c>
      <c r="AC1130" s="106">
        <v>22520</v>
      </c>
    </row>
    <row r="1131" spans="26:29" x14ac:dyDescent="0.2">
      <c r="Z1131" s="106">
        <v>5635</v>
      </c>
      <c r="AA1131" s="106">
        <v>11270</v>
      </c>
      <c r="AB1131" s="106">
        <v>4508</v>
      </c>
      <c r="AC1131" s="106">
        <v>22540</v>
      </c>
    </row>
    <row r="1132" spans="26:29" x14ac:dyDescent="0.2">
      <c r="Z1132" s="106">
        <v>5640</v>
      </c>
      <c r="AA1132" s="106">
        <v>11280</v>
      </c>
      <c r="AB1132" s="106">
        <v>4512</v>
      </c>
      <c r="AC1132" s="106">
        <v>22560</v>
      </c>
    </row>
    <row r="1133" spans="26:29" x14ac:dyDescent="0.2">
      <c r="Z1133" s="106">
        <v>5645</v>
      </c>
      <c r="AA1133" s="106">
        <v>11290</v>
      </c>
      <c r="AB1133" s="106">
        <v>4516</v>
      </c>
      <c r="AC1133" s="106">
        <v>22580</v>
      </c>
    </row>
    <row r="1134" spans="26:29" x14ac:dyDescent="0.2">
      <c r="Z1134" s="106">
        <v>5650</v>
      </c>
      <c r="AA1134" s="106">
        <v>11300</v>
      </c>
      <c r="AB1134" s="106">
        <v>4520</v>
      </c>
      <c r="AC1134" s="106">
        <v>22600</v>
      </c>
    </row>
    <row r="1135" spans="26:29" x14ac:dyDescent="0.2">
      <c r="Z1135" s="106">
        <v>5655</v>
      </c>
      <c r="AA1135" s="106">
        <v>11310</v>
      </c>
      <c r="AB1135" s="106">
        <v>4524</v>
      </c>
      <c r="AC1135" s="106">
        <v>22620</v>
      </c>
    </row>
    <row r="1136" spans="26:29" x14ac:dyDescent="0.2">
      <c r="Z1136" s="106">
        <v>5660</v>
      </c>
      <c r="AA1136" s="106">
        <v>11320</v>
      </c>
      <c r="AB1136" s="106">
        <v>4528</v>
      </c>
      <c r="AC1136" s="106">
        <v>22640</v>
      </c>
    </row>
    <row r="1137" spans="26:29" x14ac:dyDescent="0.2">
      <c r="Z1137" s="106">
        <v>5665</v>
      </c>
      <c r="AA1137" s="106">
        <v>11330</v>
      </c>
      <c r="AB1137" s="106">
        <v>4532</v>
      </c>
      <c r="AC1137" s="106">
        <v>22660</v>
      </c>
    </row>
    <row r="1138" spans="26:29" x14ac:dyDescent="0.2">
      <c r="Z1138" s="106">
        <v>5670</v>
      </c>
      <c r="AA1138" s="106">
        <v>11340</v>
      </c>
      <c r="AB1138" s="106">
        <v>4536</v>
      </c>
      <c r="AC1138" s="106">
        <v>22680</v>
      </c>
    </row>
    <row r="1139" spans="26:29" x14ac:dyDescent="0.2">
      <c r="Z1139" s="106">
        <v>5675</v>
      </c>
      <c r="AA1139" s="106">
        <v>11350</v>
      </c>
      <c r="AB1139" s="106">
        <v>4540</v>
      </c>
      <c r="AC1139" s="106">
        <v>22700</v>
      </c>
    </row>
    <row r="1140" spans="26:29" x14ac:dyDescent="0.2">
      <c r="Z1140" s="106">
        <v>5680</v>
      </c>
      <c r="AA1140" s="106">
        <v>11360</v>
      </c>
      <c r="AB1140" s="106">
        <v>4544</v>
      </c>
      <c r="AC1140" s="106">
        <v>22720</v>
      </c>
    </row>
    <row r="1141" spans="26:29" x14ac:dyDescent="0.2">
      <c r="Z1141" s="106">
        <v>5685</v>
      </c>
      <c r="AA1141" s="106">
        <v>11370</v>
      </c>
      <c r="AB1141" s="106">
        <v>4548</v>
      </c>
      <c r="AC1141" s="106">
        <v>22740</v>
      </c>
    </row>
    <row r="1142" spans="26:29" x14ac:dyDescent="0.2">
      <c r="Z1142" s="106">
        <v>5690</v>
      </c>
      <c r="AA1142" s="106">
        <v>11380</v>
      </c>
      <c r="AB1142" s="106">
        <v>4552</v>
      </c>
      <c r="AC1142" s="106">
        <v>22760</v>
      </c>
    </row>
    <row r="1143" spans="26:29" x14ac:dyDescent="0.2">
      <c r="Z1143" s="106">
        <v>5695</v>
      </c>
      <c r="AA1143" s="106">
        <v>11390</v>
      </c>
      <c r="AB1143" s="106">
        <v>4556</v>
      </c>
      <c r="AC1143" s="106">
        <v>22780</v>
      </c>
    </row>
    <row r="1144" spans="26:29" x14ac:dyDescent="0.2">
      <c r="Z1144" s="106">
        <v>5700</v>
      </c>
      <c r="AA1144" s="106">
        <v>11400</v>
      </c>
      <c r="AB1144" s="106">
        <v>4560</v>
      </c>
      <c r="AC1144" s="106">
        <v>22800</v>
      </c>
    </row>
    <row r="1145" spans="26:29" x14ac:dyDescent="0.2">
      <c r="Z1145" s="106">
        <v>5705</v>
      </c>
      <c r="AA1145" s="106">
        <v>11410</v>
      </c>
      <c r="AB1145" s="106">
        <v>4564</v>
      </c>
      <c r="AC1145" s="106">
        <v>22820</v>
      </c>
    </row>
    <row r="1146" spans="26:29" x14ac:dyDescent="0.2">
      <c r="Z1146" s="106">
        <v>5710</v>
      </c>
      <c r="AA1146" s="106">
        <v>11420</v>
      </c>
      <c r="AB1146" s="106">
        <v>4568</v>
      </c>
      <c r="AC1146" s="106">
        <v>22840</v>
      </c>
    </row>
    <row r="1147" spans="26:29" x14ac:dyDescent="0.2">
      <c r="Z1147" s="106">
        <v>5715</v>
      </c>
      <c r="AA1147" s="106">
        <v>11430</v>
      </c>
      <c r="AB1147" s="106">
        <v>4572</v>
      </c>
      <c r="AC1147" s="106">
        <v>22860</v>
      </c>
    </row>
    <row r="1148" spans="26:29" x14ac:dyDescent="0.2">
      <c r="Z1148" s="106">
        <v>5720</v>
      </c>
      <c r="AA1148" s="106">
        <v>11440</v>
      </c>
      <c r="AB1148" s="106">
        <v>4576</v>
      </c>
      <c r="AC1148" s="106">
        <v>22880</v>
      </c>
    </row>
    <row r="1149" spans="26:29" x14ac:dyDescent="0.2">
      <c r="Z1149" s="106">
        <v>5725</v>
      </c>
      <c r="AA1149" s="106">
        <v>11450</v>
      </c>
      <c r="AB1149" s="106">
        <v>4580</v>
      </c>
      <c r="AC1149" s="106">
        <v>22900</v>
      </c>
    </row>
    <row r="1150" spans="26:29" x14ac:dyDescent="0.2">
      <c r="Z1150" s="106">
        <v>5730</v>
      </c>
      <c r="AA1150" s="106">
        <v>11460</v>
      </c>
      <c r="AB1150" s="106">
        <v>4584</v>
      </c>
      <c r="AC1150" s="106">
        <v>22920</v>
      </c>
    </row>
    <row r="1151" spans="26:29" x14ac:dyDescent="0.2">
      <c r="Z1151" s="106">
        <v>5735</v>
      </c>
      <c r="AA1151" s="106">
        <v>11470</v>
      </c>
      <c r="AB1151" s="106">
        <v>4588</v>
      </c>
      <c r="AC1151" s="106">
        <v>22940</v>
      </c>
    </row>
    <row r="1152" spans="26:29" x14ac:dyDescent="0.2">
      <c r="Z1152" s="106">
        <v>5740</v>
      </c>
      <c r="AA1152" s="106">
        <v>11480</v>
      </c>
      <c r="AB1152" s="106">
        <v>4592</v>
      </c>
      <c r="AC1152" s="106">
        <v>22960</v>
      </c>
    </row>
    <row r="1153" spans="26:29" x14ac:dyDescent="0.2">
      <c r="Z1153" s="106">
        <v>5745</v>
      </c>
      <c r="AA1153" s="106">
        <v>11490</v>
      </c>
      <c r="AB1153" s="106">
        <v>4596</v>
      </c>
      <c r="AC1153" s="106">
        <v>22980</v>
      </c>
    </row>
    <row r="1154" spans="26:29" x14ac:dyDescent="0.2">
      <c r="Z1154" s="106">
        <v>5750</v>
      </c>
      <c r="AA1154" s="106">
        <v>11500</v>
      </c>
      <c r="AB1154" s="106">
        <v>4600</v>
      </c>
      <c r="AC1154" s="106">
        <v>23000</v>
      </c>
    </row>
    <row r="1155" spans="26:29" x14ac:dyDescent="0.2">
      <c r="Z1155" s="106">
        <v>5755</v>
      </c>
      <c r="AA1155" s="106">
        <v>11510</v>
      </c>
      <c r="AB1155" s="106">
        <v>4604</v>
      </c>
      <c r="AC1155" s="106">
        <v>23020</v>
      </c>
    </row>
    <row r="1156" spans="26:29" x14ac:dyDescent="0.2">
      <c r="Z1156" s="106">
        <v>5760</v>
      </c>
      <c r="AA1156" s="106">
        <v>11520</v>
      </c>
      <c r="AB1156" s="106">
        <v>4608</v>
      </c>
      <c r="AC1156" s="106">
        <v>23040</v>
      </c>
    </row>
    <row r="1157" spans="26:29" x14ac:dyDescent="0.2">
      <c r="Z1157" s="106">
        <v>5765</v>
      </c>
      <c r="AA1157" s="106">
        <v>11530</v>
      </c>
      <c r="AB1157" s="106">
        <v>4612</v>
      </c>
      <c r="AC1157" s="106">
        <v>23060</v>
      </c>
    </row>
    <row r="1158" spans="26:29" x14ac:dyDescent="0.2">
      <c r="Z1158" s="106">
        <v>5770</v>
      </c>
      <c r="AA1158" s="106">
        <v>11540</v>
      </c>
      <c r="AB1158" s="106">
        <v>4616</v>
      </c>
      <c r="AC1158" s="106">
        <v>23080</v>
      </c>
    </row>
    <row r="1159" spans="26:29" x14ac:dyDescent="0.2">
      <c r="Z1159" s="106">
        <v>5775</v>
      </c>
      <c r="AA1159" s="106">
        <v>11550</v>
      </c>
      <c r="AB1159" s="106">
        <v>4620</v>
      </c>
      <c r="AC1159" s="106">
        <v>23100</v>
      </c>
    </row>
    <row r="1160" spans="26:29" x14ac:dyDescent="0.2">
      <c r="Z1160" s="106">
        <v>5780</v>
      </c>
      <c r="AA1160" s="106">
        <v>11560</v>
      </c>
      <c r="AB1160" s="106">
        <v>4624</v>
      </c>
      <c r="AC1160" s="106">
        <v>23120</v>
      </c>
    </row>
    <row r="1161" spans="26:29" x14ac:dyDescent="0.2">
      <c r="Z1161" s="106">
        <v>5785</v>
      </c>
      <c r="AA1161" s="106">
        <v>11570</v>
      </c>
      <c r="AB1161" s="106">
        <v>4628</v>
      </c>
      <c r="AC1161" s="106">
        <v>23140</v>
      </c>
    </row>
    <row r="1162" spans="26:29" x14ac:dyDescent="0.2">
      <c r="Z1162" s="106">
        <v>5790</v>
      </c>
      <c r="AA1162" s="106">
        <v>11580</v>
      </c>
      <c r="AB1162" s="106">
        <v>4632</v>
      </c>
      <c r="AC1162" s="106">
        <v>23160</v>
      </c>
    </row>
    <row r="1163" spans="26:29" x14ac:dyDescent="0.2">
      <c r="Z1163" s="106">
        <v>5795</v>
      </c>
      <c r="AA1163" s="106">
        <v>11590</v>
      </c>
      <c r="AB1163" s="106">
        <v>4636</v>
      </c>
      <c r="AC1163" s="106">
        <v>23180</v>
      </c>
    </row>
    <row r="1164" spans="26:29" x14ac:dyDescent="0.2">
      <c r="Z1164" s="106">
        <v>5800</v>
      </c>
      <c r="AA1164" s="106">
        <v>11600</v>
      </c>
      <c r="AB1164" s="106">
        <v>4640</v>
      </c>
      <c r="AC1164" s="106">
        <v>23200</v>
      </c>
    </row>
    <row r="1165" spans="26:29" x14ac:dyDescent="0.2">
      <c r="Z1165" s="106">
        <v>5805</v>
      </c>
      <c r="AA1165" s="106">
        <v>11610</v>
      </c>
      <c r="AB1165" s="106">
        <v>4644</v>
      </c>
      <c r="AC1165" s="106">
        <v>23220</v>
      </c>
    </row>
    <row r="1166" spans="26:29" x14ac:dyDescent="0.2">
      <c r="Z1166" s="106">
        <v>5810</v>
      </c>
      <c r="AA1166" s="106">
        <v>11620</v>
      </c>
      <c r="AB1166" s="106">
        <v>4648</v>
      </c>
      <c r="AC1166" s="106">
        <v>23240</v>
      </c>
    </row>
    <row r="1167" spans="26:29" x14ac:dyDescent="0.2">
      <c r="Z1167" s="106">
        <v>5815</v>
      </c>
      <c r="AA1167" s="106">
        <v>11630</v>
      </c>
      <c r="AB1167" s="106">
        <v>4652</v>
      </c>
      <c r="AC1167" s="106">
        <v>23260</v>
      </c>
    </row>
    <row r="1168" spans="26:29" x14ac:dyDescent="0.2">
      <c r="Z1168" s="106">
        <v>5820</v>
      </c>
      <c r="AA1168" s="106">
        <v>11640</v>
      </c>
      <c r="AB1168" s="106">
        <v>4656</v>
      </c>
      <c r="AC1168" s="106">
        <v>23280</v>
      </c>
    </row>
    <row r="1169" spans="26:29" x14ac:dyDescent="0.2">
      <c r="Z1169" s="106">
        <v>5825</v>
      </c>
      <c r="AA1169" s="106">
        <v>11650</v>
      </c>
      <c r="AB1169" s="106">
        <v>4660</v>
      </c>
      <c r="AC1169" s="106">
        <v>23300</v>
      </c>
    </row>
    <row r="1170" spans="26:29" x14ac:dyDescent="0.2">
      <c r="Z1170" s="106">
        <v>5830</v>
      </c>
      <c r="AA1170" s="106">
        <v>11660</v>
      </c>
      <c r="AB1170" s="106">
        <v>4664</v>
      </c>
      <c r="AC1170" s="106">
        <v>23320</v>
      </c>
    </row>
    <row r="1171" spans="26:29" x14ac:dyDescent="0.2">
      <c r="Z1171" s="106">
        <v>5835</v>
      </c>
      <c r="AA1171" s="106">
        <v>11670</v>
      </c>
      <c r="AB1171" s="106">
        <v>4668</v>
      </c>
      <c r="AC1171" s="106">
        <v>23340</v>
      </c>
    </row>
    <row r="1172" spans="26:29" x14ac:dyDescent="0.2">
      <c r="Z1172" s="106">
        <v>5840</v>
      </c>
      <c r="AA1172" s="106">
        <v>11680</v>
      </c>
      <c r="AB1172" s="106">
        <v>4672</v>
      </c>
      <c r="AC1172" s="106">
        <v>23360</v>
      </c>
    </row>
    <row r="1173" spans="26:29" x14ac:dyDescent="0.2">
      <c r="Z1173" s="106">
        <v>5845</v>
      </c>
      <c r="AA1173" s="106">
        <v>11690</v>
      </c>
      <c r="AB1173" s="106">
        <v>4676</v>
      </c>
      <c r="AC1173" s="106">
        <v>23380</v>
      </c>
    </row>
    <row r="1174" spans="26:29" x14ac:dyDescent="0.2">
      <c r="Z1174" s="106">
        <v>5850</v>
      </c>
      <c r="AA1174" s="106">
        <v>11700</v>
      </c>
      <c r="AB1174" s="106">
        <v>4680</v>
      </c>
      <c r="AC1174" s="106">
        <v>23400</v>
      </c>
    </row>
    <row r="1175" spans="26:29" x14ac:dyDescent="0.2">
      <c r="Z1175" s="106">
        <v>5855</v>
      </c>
      <c r="AA1175" s="106">
        <v>11710</v>
      </c>
      <c r="AB1175" s="106">
        <v>4684</v>
      </c>
      <c r="AC1175" s="106">
        <v>23420</v>
      </c>
    </row>
    <row r="1176" spans="26:29" x14ac:dyDescent="0.2">
      <c r="Z1176" s="106">
        <v>5860</v>
      </c>
      <c r="AA1176" s="106">
        <v>11720</v>
      </c>
      <c r="AB1176" s="106">
        <v>4688</v>
      </c>
      <c r="AC1176" s="106">
        <v>23440</v>
      </c>
    </row>
    <row r="1177" spans="26:29" x14ac:dyDescent="0.2">
      <c r="Z1177" s="106">
        <v>5865</v>
      </c>
      <c r="AA1177" s="106">
        <v>11730</v>
      </c>
      <c r="AB1177" s="106">
        <v>4692</v>
      </c>
      <c r="AC1177" s="106">
        <v>23460</v>
      </c>
    </row>
    <row r="1178" spans="26:29" x14ac:dyDescent="0.2">
      <c r="Z1178" s="106">
        <v>5870</v>
      </c>
      <c r="AA1178" s="106">
        <v>11740</v>
      </c>
      <c r="AB1178" s="106">
        <v>4696</v>
      </c>
      <c r="AC1178" s="106">
        <v>23480</v>
      </c>
    </row>
    <row r="1179" spans="26:29" x14ac:dyDescent="0.2">
      <c r="Z1179" s="106">
        <v>5875</v>
      </c>
      <c r="AA1179" s="106">
        <v>11750</v>
      </c>
      <c r="AB1179" s="106">
        <v>4700</v>
      </c>
      <c r="AC1179" s="106">
        <v>23500</v>
      </c>
    </row>
    <row r="1180" spans="26:29" x14ac:dyDescent="0.2">
      <c r="Z1180" s="106">
        <v>5880</v>
      </c>
      <c r="AA1180" s="106">
        <v>11760</v>
      </c>
      <c r="AB1180" s="106">
        <v>4704</v>
      </c>
      <c r="AC1180" s="106">
        <v>23520</v>
      </c>
    </row>
    <row r="1181" spans="26:29" x14ac:dyDescent="0.2">
      <c r="Z1181" s="106">
        <v>5885</v>
      </c>
      <c r="AA1181" s="106">
        <v>11770</v>
      </c>
      <c r="AB1181" s="106">
        <v>4708</v>
      </c>
      <c r="AC1181" s="106">
        <v>23540</v>
      </c>
    </row>
    <row r="1182" spans="26:29" x14ac:dyDescent="0.2">
      <c r="Z1182" s="106">
        <v>5890</v>
      </c>
      <c r="AA1182" s="106">
        <v>11780</v>
      </c>
      <c r="AB1182" s="106">
        <v>4712</v>
      </c>
      <c r="AC1182" s="106">
        <v>23560</v>
      </c>
    </row>
    <row r="1183" spans="26:29" x14ac:dyDescent="0.2">
      <c r="Z1183" s="106">
        <v>5895</v>
      </c>
      <c r="AA1183" s="106">
        <v>11790</v>
      </c>
      <c r="AB1183" s="106">
        <v>4716</v>
      </c>
      <c r="AC1183" s="106">
        <v>23580</v>
      </c>
    </row>
    <row r="1184" spans="26:29" x14ac:dyDescent="0.2">
      <c r="Z1184" s="106">
        <v>5900</v>
      </c>
      <c r="AA1184" s="106">
        <v>11800</v>
      </c>
      <c r="AB1184" s="106">
        <v>4720</v>
      </c>
      <c r="AC1184" s="106">
        <v>23600</v>
      </c>
    </row>
    <row r="1185" spans="26:29" x14ac:dyDescent="0.2">
      <c r="Z1185" s="106">
        <v>5905</v>
      </c>
      <c r="AA1185" s="106">
        <v>11810</v>
      </c>
      <c r="AB1185" s="106">
        <v>4724</v>
      </c>
      <c r="AC1185" s="106">
        <v>23620</v>
      </c>
    </row>
    <row r="1186" spans="26:29" x14ac:dyDescent="0.2">
      <c r="Z1186" s="106">
        <v>5910</v>
      </c>
      <c r="AA1186" s="106">
        <v>11820</v>
      </c>
      <c r="AB1186" s="106">
        <v>4728</v>
      </c>
      <c r="AC1186" s="106">
        <v>23640</v>
      </c>
    </row>
    <row r="1187" spans="26:29" x14ac:dyDescent="0.2">
      <c r="Z1187" s="106">
        <v>5915</v>
      </c>
      <c r="AA1187" s="106">
        <v>11830</v>
      </c>
      <c r="AB1187" s="106">
        <v>4732</v>
      </c>
      <c r="AC1187" s="106">
        <v>23660</v>
      </c>
    </row>
    <row r="1188" spans="26:29" x14ac:dyDescent="0.2">
      <c r="Z1188" s="106">
        <v>5920</v>
      </c>
      <c r="AA1188" s="106">
        <v>11840</v>
      </c>
      <c r="AB1188" s="106">
        <v>4736</v>
      </c>
      <c r="AC1188" s="106">
        <v>23680</v>
      </c>
    </row>
    <row r="1189" spans="26:29" x14ac:dyDescent="0.2">
      <c r="Z1189" s="106">
        <v>5925</v>
      </c>
      <c r="AA1189" s="106">
        <v>11850</v>
      </c>
      <c r="AB1189" s="106">
        <v>4740</v>
      </c>
      <c r="AC1189" s="106">
        <v>23700</v>
      </c>
    </row>
    <row r="1190" spans="26:29" x14ac:dyDescent="0.2">
      <c r="Z1190" s="106">
        <v>5930</v>
      </c>
      <c r="AA1190" s="106">
        <v>11860</v>
      </c>
      <c r="AB1190" s="106">
        <v>4744</v>
      </c>
      <c r="AC1190" s="106">
        <v>23720</v>
      </c>
    </row>
    <row r="1191" spans="26:29" x14ac:dyDescent="0.2">
      <c r="Z1191" s="106">
        <v>5935</v>
      </c>
      <c r="AA1191" s="106">
        <v>11870</v>
      </c>
      <c r="AB1191" s="106">
        <v>4748</v>
      </c>
      <c r="AC1191" s="106">
        <v>23740</v>
      </c>
    </row>
    <row r="1192" spans="26:29" x14ac:dyDescent="0.2">
      <c r="Z1192" s="106">
        <v>5940</v>
      </c>
      <c r="AA1192" s="106">
        <v>11880</v>
      </c>
      <c r="AB1192" s="106">
        <v>4752</v>
      </c>
      <c r="AC1192" s="106">
        <v>23760</v>
      </c>
    </row>
    <row r="1193" spans="26:29" x14ac:dyDescent="0.2">
      <c r="Z1193" s="106">
        <v>5945</v>
      </c>
      <c r="AA1193" s="106">
        <v>11890</v>
      </c>
      <c r="AB1193" s="106">
        <v>4756</v>
      </c>
      <c r="AC1193" s="106">
        <v>23780</v>
      </c>
    </row>
    <row r="1194" spans="26:29" x14ac:dyDescent="0.2">
      <c r="Z1194" s="106">
        <v>5950</v>
      </c>
      <c r="AA1194" s="106">
        <v>11900</v>
      </c>
      <c r="AB1194" s="106">
        <v>4760</v>
      </c>
      <c r="AC1194" s="106">
        <v>23800</v>
      </c>
    </row>
    <row r="1195" spans="26:29" x14ac:dyDescent="0.2">
      <c r="Z1195" s="106">
        <v>5955</v>
      </c>
      <c r="AA1195" s="106">
        <v>11910</v>
      </c>
      <c r="AB1195" s="106">
        <v>4764</v>
      </c>
      <c r="AC1195" s="106">
        <v>23820</v>
      </c>
    </row>
    <row r="1196" spans="26:29" x14ac:dyDescent="0.2">
      <c r="Z1196" s="106">
        <v>5960</v>
      </c>
      <c r="AA1196" s="106">
        <v>11920</v>
      </c>
      <c r="AB1196" s="106">
        <v>4768</v>
      </c>
      <c r="AC1196" s="106">
        <v>23840</v>
      </c>
    </row>
    <row r="1197" spans="26:29" x14ac:dyDescent="0.2">
      <c r="Z1197" s="106">
        <v>5965</v>
      </c>
      <c r="AA1197" s="106">
        <v>11930</v>
      </c>
      <c r="AB1197" s="106">
        <v>4772</v>
      </c>
      <c r="AC1197" s="106">
        <v>23860</v>
      </c>
    </row>
    <row r="1198" spans="26:29" x14ac:dyDescent="0.2">
      <c r="Z1198" s="106">
        <v>5970</v>
      </c>
      <c r="AA1198" s="106">
        <v>11940</v>
      </c>
      <c r="AB1198" s="106">
        <v>4776</v>
      </c>
      <c r="AC1198" s="106">
        <v>23880</v>
      </c>
    </row>
    <row r="1199" spans="26:29" x14ac:dyDescent="0.2">
      <c r="Z1199" s="106">
        <v>5975</v>
      </c>
      <c r="AA1199" s="106">
        <v>11950</v>
      </c>
      <c r="AB1199" s="106">
        <v>4780</v>
      </c>
      <c r="AC1199" s="106">
        <v>23900</v>
      </c>
    </row>
    <row r="1200" spans="26:29" x14ac:dyDescent="0.2">
      <c r="Z1200" s="106">
        <v>5980</v>
      </c>
      <c r="AA1200" s="106">
        <v>11960</v>
      </c>
      <c r="AB1200" s="106">
        <v>4784</v>
      </c>
      <c r="AC1200" s="106">
        <v>23920</v>
      </c>
    </row>
    <row r="1201" spans="26:29" x14ac:dyDescent="0.2">
      <c r="Z1201" s="106">
        <v>5985</v>
      </c>
      <c r="AA1201" s="106">
        <v>11970</v>
      </c>
      <c r="AB1201" s="106">
        <v>4788</v>
      </c>
      <c r="AC1201" s="106">
        <v>23940</v>
      </c>
    </row>
    <row r="1202" spans="26:29" x14ac:dyDescent="0.2">
      <c r="Z1202" s="106">
        <v>5990</v>
      </c>
      <c r="AA1202" s="106">
        <v>11980</v>
      </c>
      <c r="AB1202" s="106">
        <v>4792</v>
      </c>
      <c r="AC1202" s="106">
        <v>23960</v>
      </c>
    </row>
    <row r="1203" spans="26:29" x14ac:dyDescent="0.2">
      <c r="Z1203" s="106">
        <v>5995</v>
      </c>
      <c r="AA1203" s="106">
        <v>11990</v>
      </c>
      <c r="AB1203" s="106">
        <v>4796</v>
      </c>
      <c r="AC1203" s="106">
        <v>23980</v>
      </c>
    </row>
    <row r="1204" spans="26:29" x14ac:dyDescent="0.2">
      <c r="Z1204" s="106">
        <v>6000</v>
      </c>
      <c r="AA1204" s="106">
        <v>12000</v>
      </c>
      <c r="AB1204" s="106">
        <v>4800</v>
      </c>
      <c r="AC1204" s="106">
        <v>24000</v>
      </c>
    </row>
    <row r="1205" spans="26:29" x14ac:dyDescent="0.2">
      <c r="Z1205" s="106">
        <v>6005</v>
      </c>
      <c r="AA1205" s="106">
        <v>12010</v>
      </c>
      <c r="AB1205" s="106">
        <v>4804</v>
      </c>
      <c r="AC1205" s="106">
        <v>24020</v>
      </c>
    </row>
    <row r="1206" spans="26:29" x14ac:dyDescent="0.2">
      <c r="Z1206" s="106">
        <v>6010</v>
      </c>
      <c r="AA1206" s="106">
        <v>12020</v>
      </c>
      <c r="AB1206" s="106">
        <v>4808</v>
      </c>
      <c r="AC1206" s="106">
        <v>24040</v>
      </c>
    </row>
    <row r="1207" spans="26:29" x14ac:dyDescent="0.2">
      <c r="Z1207" s="106">
        <v>6015</v>
      </c>
      <c r="AA1207" s="106">
        <v>12030</v>
      </c>
      <c r="AB1207" s="106">
        <v>4812</v>
      </c>
      <c r="AC1207" s="106">
        <v>24060</v>
      </c>
    </row>
    <row r="1208" spans="26:29" x14ac:dyDescent="0.2">
      <c r="Z1208" s="106">
        <v>6020</v>
      </c>
      <c r="AA1208" s="106">
        <v>12040</v>
      </c>
      <c r="AB1208" s="106">
        <v>4816</v>
      </c>
      <c r="AC1208" s="106">
        <v>24080</v>
      </c>
    </row>
    <row r="1209" spans="26:29" x14ac:dyDescent="0.2">
      <c r="Z1209" s="106">
        <v>6025</v>
      </c>
      <c r="AA1209" s="106">
        <v>12050</v>
      </c>
      <c r="AB1209" s="106">
        <v>4820</v>
      </c>
      <c r="AC1209" s="106">
        <v>24100</v>
      </c>
    </row>
    <row r="1210" spans="26:29" x14ac:dyDescent="0.2">
      <c r="Z1210" s="106">
        <v>6030</v>
      </c>
      <c r="AA1210" s="106">
        <v>12060</v>
      </c>
      <c r="AB1210" s="106">
        <v>4824</v>
      </c>
      <c r="AC1210" s="106">
        <v>24120</v>
      </c>
    </row>
    <row r="1211" spans="26:29" x14ac:dyDescent="0.2">
      <c r="Z1211" s="106">
        <v>6035</v>
      </c>
      <c r="AA1211" s="106">
        <v>12070</v>
      </c>
      <c r="AB1211" s="106">
        <v>4828</v>
      </c>
      <c r="AC1211" s="106">
        <v>24140</v>
      </c>
    </row>
    <row r="1212" spans="26:29" x14ac:dyDescent="0.2">
      <c r="Z1212" s="106">
        <v>6040</v>
      </c>
      <c r="AA1212" s="106">
        <v>12080</v>
      </c>
      <c r="AB1212" s="106">
        <v>4832</v>
      </c>
      <c r="AC1212" s="106">
        <v>24160</v>
      </c>
    </row>
    <row r="1213" spans="26:29" x14ac:dyDescent="0.2">
      <c r="Z1213" s="106">
        <v>6045</v>
      </c>
      <c r="AA1213" s="106">
        <v>12090</v>
      </c>
      <c r="AB1213" s="106">
        <v>4836</v>
      </c>
      <c r="AC1213" s="106">
        <v>24180</v>
      </c>
    </row>
    <row r="1214" spans="26:29" x14ac:dyDescent="0.2">
      <c r="Z1214" s="106">
        <v>6050</v>
      </c>
      <c r="AA1214" s="106">
        <v>12100</v>
      </c>
      <c r="AB1214" s="106">
        <v>4840</v>
      </c>
      <c r="AC1214" s="106">
        <v>24200</v>
      </c>
    </row>
    <row r="1215" spans="26:29" x14ac:dyDescent="0.2">
      <c r="Z1215" s="106">
        <v>6055</v>
      </c>
      <c r="AA1215" s="106">
        <v>12110</v>
      </c>
      <c r="AB1215" s="106">
        <v>4844</v>
      </c>
      <c r="AC1215" s="106">
        <v>24220</v>
      </c>
    </row>
    <row r="1216" spans="26:29" x14ac:dyDescent="0.2">
      <c r="Z1216" s="106">
        <v>6060</v>
      </c>
      <c r="AA1216" s="106">
        <v>12120</v>
      </c>
      <c r="AB1216" s="106">
        <v>4848</v>
      </c>
      <c r="AC1216" s="106">
        <v>24240</v>
      </c>
    </row>
    <row r="1217" spans="26:29" x14ac:dyDescent="0.2">
      <c r="Z1217" s="106">
        <v>6065</v>
      </c>
      <c r="AA1217" s="106">
        <v>12130</v>
      </c>
      <c r="AB1217" s="106">
        <v>4852</v>
      </c>
      <c r="AC1217" s="106">
        <v>24260</v>
      </c>
    </row>
    <row r="1218" spans="26:29" x14ac:dyDescent="0.2">
      <c r="Z1218" s="106">
        <v>6070</v>
      </c>
      <c r="AA1218" s="106">
        <v>12140</v>
      </c>
      <c r="AB1218" s="106">
        <v>4856</v>
      </c>
      <c r="AC1218" s="106">
        <v>24280</v>
      </c>
    </row>
    <row r="1219" spans="26:29" x14ac:dyDescent="0.2">
      <c r="Z1219" s="106">
        <v>6075</v>
      </c>
      <c r="AA1219" s="106">
        <v>12150</v>
      </c>
      <c r="AB1219" s="106">
        <v>4860</v>
      </c>
      <c r="AC1219" s="106">
        <v>24300</v>
      </c>
    </row>
    <row r="1220" spans="26:29" x14ac:dyDescent="0.2">
      <c r="Z1220" s="106">
        <v>6080</v>
      </c>
      <c r="AA1220" s="106">
        <v>12160</v>
      </c>
      <c r="AB1220" s="106">
        <v>4864</v>
      </c>
      <c r="AC1220" s="106">
        <v>24320</v>
      </c>
    </row>
    <row r="1221" spans="26:29" x14ac:dyDescent="0.2">
      <c r="Z1221" s="106">
        <v>6085</v>
      </c>
      <c r="AA1221" s="106">
        <v>12170</v>
      </c>
      <c r="AB1221" s="106">
        <v>4868</v>
      </c>
      <c r="AC1221" s="106">
        <v>24340</v>
      </c>
    </row>
    <row r="1222" spans="26:29" x14ac:dyDescent="0.2">
      <c r="Z1222" s="106">
        <v>6090</v>
      </c>
      <c r="AA1222" s="106">
        <v>12180</v>
      </c>
      <c r="AB1222" s="106">
        <v>4872</v>
      </c>
      <c r="AC1222" s="106">
        <v>24360</v>
      </c>
    </row>
    <row r="1223" spans="26:29" x14ac:dyDescent="0.2">
      <c r="Z1223" s="106">
        <v>6095</v>
      </c>
      <c r="AA1223" s="106">
        <v>12190</v>
      </c>
      <c r="AB1223" s="106">
        <v>4876</v>
      </c>
      <c r="AC1223" s="106">
        <v>24380</v>
      </c>
    </row>
    <row r="1224" spans="26:29" x14ac:dyDescent="0.2">
      <c r="Z1224" s="106">
        <v>6100</v>
      </c>
      <c r="AA1224" s="106">
        <v>12200</v>
      </c>
      <c r="AB1224" s="106">
        <v>4880</v>
      </c>
      <c r="AC1224" s="106">
        <v>24400</v>
      </c>
    </row>
    <row r="1225" spans="26:29" x14ac:dyDescent="0.2">
      <c r="Z1225" s="106">
        <v>6105</v>
      </c>
      <c r="AA1225" s="106">
        <v>12210</v>
      </c>
      <c r="AB1225" s="106">
        <v>4884</v>
      </c>
      <c r="AC1225" s="106">
        <v>24420</v>
      </c>
    </row>
    <row r="1226" spans="26:29" x14ac:dyDescent="0.2">
      <c r="Z1226" s="106">
        <v>6110</v>
      </c>
      <c r="AA1226" s="106">
        <v>12220</v>
      </c>
      <c r="AB1226" s="106">
        <v>4888</v>
      </c>
      <c r="AC1226" s="106">
        <v>24440</v>
      </c>
    </row>
    <row r="1227" spans="26:29" x14ac:dyDescent="0.2">
      <c r="Z1227" s="106">
        <v>6115</v>
      </c>
      <c r="AA1227" s="106">
        <v>12230</v>
      </c>
      <c r="AB1227" s="106">
        <v>4892</v>
      </c>
      <c r="AC1227" s="106">
        <v>24460</v>
      </c>
    </row>
    <row r="1228" spans="26:29" x14ac:dyDescent="0.2">
      <c r="Z1228" s="106">
        <v>6120</v>
      </c>
      <c r="AA1228" s="106">
        <v>12240</v>
      </c>
      <c r="AB1228" s="106">
        <v>4896</v>
      </c>
      <c r="AC1228" s="106">
        <v>24480</v>
      </c>
    </row>
    <row r="1229" spans="26:29" x14ac:dyDescent="0.2">
      <c r="Z1229" s="106">
        <v>6125</v>
      </c>
      <c r="AA1229" s="106">
        <v>12250</v>
      </c>
      <c r="AB1229" s="106">
        <v>4900</v>
      </c>
      <c r="AC1229" s="106">
        <v>24500</v>
      </c>
    </row>
    <row r="1230" spans="26:29" x14ac:dyDescent="0.2">
      <c r="Z1230" s="106">
        <v>6130</v>
      </c>
      <c r="AA1230" s="106">
        <v>12260</v>
      </c>
      <c r="AB1230" s="106">
        <v>4904</v>
      </c>
      <c r="AC1230" s="106">
        <v>24520</v>
      </c>
    </row>
    <row r="1231" spans="26:29" x14ac:dyDescent="0.2">
      <c r="Z1231" s="106">
        <v>6135</v>
      </c>
      <c r="AA1231" s="106">
        <v>12270</v>
      </c>
      <c r="AB1231" s="106">
        <v>4908</v>
      </c>
      <c r="AC1231" s="106">
        <v>24540</v>
      </c>
    </row>
    <row r="1232" spans="26:29" x14ac:dyDescent="0.2">
      <c r="Z1232" s="106">
        <v>6140</v>
      </c>
      <c r="AA1232" s="106">
        <v>12280</v>
      </c>
      <c r="AB1232" s="106">
        <v>4912</v>
      </c>
      <c r="AC1232" s="106">
        <v>24560</v>
      </c>
    </row>
    <row r="1233" spans="26:29" x14ac:dyDescent="0.2">
      <c r="Z1233" s="106">
        <v>6145</v>
      </c>
      <c r="AA1233" s="106">
        <v>12290</v>
      </c>
      <c r="AB1233" s="106">
        <v>4916</v>
      </c>
      <c r="AC1233" s="106">
        <v>24580</v>
      </c>
    </row>
    <row r="1234" spans="26:29" x14ac:dyDescent="0.2">
      <c r="Z1234" s="106">
        <v>6150</v>
      </c>
      <c r="AA1234" s="106">
        <v>12300</v>
      </c>
      <c r="AB1234" s="106">
        <v>4920</v>
      </c>
      <c r="AC1234" s="106">
        <v>24600</v>
      </c>
    </row>
    <row r="1235" spans="26:29" x14ac:dyDescent="0.2">
      <c r="Z1235" s="106">
        <v>6155</v>
      </c>
      <c r="AA1235" s="106">
        <v>12310</v>
      </c>
      <c r="AB1235" s="106">
        <v>4924</v>
      </c>
      <c r="AC1235" s="106">
        <v>24620</v>
      </c>
    </row>
    <row r="1236" spans="26:29" x14ac:dyDescent="0.2">
      <c r="Z1236" s="106">
        <v>6160</v>
      </c>
      <c r="AA1236" s="106">
        <v>12320</v>
      </c>
      <c r="AB1236" s="106">
        <v>4928</v>
      </c>
      <c r="AC1236" s="106">
        <v>24640</v>
      </c>
    </row>
    <row r="1237" spans="26:29" x14ac:dyDescent="0.2">
      <c r="Z1237" s="106">
        <v>6165</v>
      </c>
      <c r="AA1237" s="106">
        <v>12330</v>
      </c>
      <c r="AB1237" s="106">
        <v>4932</v>
      </c>
      <c r="AC1237" s="106">
        <v>24660</v>
      </c>
    </row>
    <row r="1238" spans="26:29" x14ac:dyDescent="0.2">
      <c r="Z1238" s="106">
        <v>6170</v>
      </c>
      <c r="AA1238" s="106">
        <v>12340</v>
      </c>
      <c r="AB1238" s="106">
        <v>4936</v>
      </c>
      <c r="AC1238" s="106">
        <v>24680</v>
      </c>
    </row>
    <row r="1239" spans="26:29" x14ac:dyDescent="0.2">
      <c r="Z1239" s="106">
        <v>6175</v>
      </c>
      <c r="AA1239" s="106">
        <v>12350</v>
      </c>
      <c r="AB1239" s="106">
        <v>4940</v>
      </c>
      <c r="AC1239" s="106">
        <v>24700</v>
      </c>
    </row>
    <row r="1240" spans="26:29" x14ac:dyDescent="0.2">
      <c r="Z1240" s="106">
        <v>6180</v>
      </c>
      <c r="AA1240" s="106">
        <v>12360</v>
      </c>
      <c r="AB1240" s="106">
        <v>4944</v>
      </c>
      <c r="AC1240" s="106">
        <v>24720</v>
      </c>
    </row>
    <row r="1241" spans="26:29" x14ac:dyDescent="0.2">
      <c r="Z1241" s="106">
        <v>6185</v>
      </c>
      <c r="AA1241" s="106">
        <v>12370</v>
      </c>
      <c r="AB1241" s="106">
        <v>4948</v>
      </c>
      <c r="AC1241" s="106">
        <v>24740</v>
      </c>
    </row>
    <row r="1242" spans="26:29" x14ac:dyDescent="0.2">
      <c r="Z1242" s="106">
        <v>6190</v>
      </c>
      <c r="AA1242" s="106">
        <v>12380</v>
      </c>
      <c r="AB1242" s="106">
        <v>4952</v>
      </c>
      <c r="AC1242" s="106">
        <v>24760</v>
      </c>
    </row>
    <row r="1243" spans="26:29" x14ac:dyDescent="0.2">
      <c r="Z1243" s="106">
        <v>6195</v>
      </c>
      <c r="AA1243" s="106">
        <v>12390</v>
      </c>
      <c r="AB1243" s="106">
        <v>4956</v>
      </c>
      <c r="AC1243" s="106">
        <v>24780</v>
      </c>
    </row>
    <row r="1244" spans="26:29" x14ac:dyDescent="0.2">
      <c r="Z1244" s="106">
        <v>6200</v>
      </c>
      <c r="AA1244" s="106">
        <v>12400</v>
      </c>
      <c r="AB1244" s="106">
        <v>4960</v>
      </c>
      <c r="AC1244" s="106">
        <v>24800</v>
      </c>
    </row>
    <row r="1245" spans="26:29" x14ac:dyDescent="0.2">
      <c r="Z1245" s="106">
        <v>6205</v>
      </c>
      <c r="AA1245" s="106">
        <v>12410</v>
      </c>
      <c r="AB1245" s="106">
        <v>4964</v>
      </c>
      <c r="AC1245" s="106">
        <v>24820</v>
      </c>
    </row>
    <row r="1246" spans="26:29" x14ac:dyDescent="0.2">
      <c r="Z1246" s="106">
        <v>6210</v>
      </c>
      <c r="AA1246" s="106">
        <v>12420</v>
      </c>
      <c r="AB1246" s="106">
        <v>4968</v>
      </c>
      <c r="AC1246" s="106">
        <v>24840</v>
      </c>
    </row>
    <row r="1247" spans="26:29" x14ac:dyDescent="0.2">
      <c r="Z1247" s="106">
        <v>6215</v>
      </c>
      <c r="AA1247" s="106">
        <v>12430</v>
      </c>
      <c r="AB1247" s="106">
        <v>4972</v>
      </c>
      <c r="AC1247" s="106">
        <v>24860</v>
      </c>
    </row>
    <row r="1248" spans="26:29" x14ac:dyDescent="0.2">
      <c r="Z1248" s="106">
        <v>6220</v>
      </c>
      <c r="AA1248" s="106">
        <v>12440</v>
      </c>
      <c r="AB1248" s="106">
        <v>4976</v>
      </c>
      <c r="AC1248" s="106">
        <v>24880</v>
      </c>
    </row>
    <row r="1249" spans="26:29" x14ac:dyDescent="0.2">
      <c r="Z1249" s="106">
        <v>6225</v>
      </c>
      <c r="AA1249" s="106">
        <v>12450</v>
      </c>
      <c r="AB1249" s="106">
        <v>4980</v>
      </c>
      <c r="AC1249" s="106">
        <v>24900</v>
      </c>
    </row>
    <row r="1250" spans="26:29" x14ac:dyDescent="0.2">
      <c r="Z1250" s="106">
        <v>6230</v>
      </c>
      <c r="AA1250" s="106">
        <v>12460</v>
      </c>
      <c r="AB1250" s="106">
        <v>4984</v>
      </c>
      <c r="AC1250" s="106">
        <v>24920</v>
      </c>
    </row>
    <row r="1251" spans="26:29" x14ac:dyDescent="0.2">
      <c r="Z1251" s="106">
        <v>6235</v>
      </c>
      <c r="AA1251" s="106">
        <v>12470</v>
      </c>
      <c r="AB1251" s="106">
        <v>4988</v>
      </c>
      <c r="AC1251" s="106">
        <v>24940</v>
      </c>
    </row>
    <row r="1252" spans="26:29" x14ac:dyDescent="0.2">
      <c r="Z1252" s="106">
        <v>6240</v>
      </c>
      <c r="AA1252" s="106">
        <v>12480</v>
      </c>
      <c r="AB1252" s="106">
        <v>4992</v>
      </c>
      <c r="AC1252" s="106">
        <v>24960</v>
      </c>
    </row>
    <row r="1253" spans="26:29" x14ac:dyDescent="0.2">
      <c r="Z1253" s="106">
        <v>6245</v>
      </c>
      <c r="AA1253" s="106">
        <v>12490</v>
      </c>
      <c r="AB1253" s="106">
        <v>4996</v>
      </c>
      <c r="AC1253" s="106">
        <v>24980</v>
      </c>
    </row>
    <row r="1254" spans="26:29" x14ac:dyDescent="0.2">
      <c r="Z1254" s="106">
        <v>6250</v>
      </c>
      <c r="AA1254" s="106">
        <v>12500</v>
      </c>
      <c r="AB1254" s="106">
        <v>5000</v>
      </c>
      <c r="AC1254" s="106">
        <v>25000</v>
      </c>
    </row>
    <row r="1255" spans="26:29" x14ac:dyDescent="0.2">
      <c r="Z1255" s="106">
        <v>6255</v>
      </c>
      <c r="AA1255" s="106">
        <v>12510</v>
      </c>
      <c r="AB1255" s="106">
        <v>5004</v>
      </c>
      <c r="AC1255" s="106">
        <v>25020</v>
      </c>
    </row>
    <row r="1256" spans="26:29" x14ac:dyDescent="0.2">
      <c r="Z1256" s="106">
        <v>6260</v>
      </c>
      <c r="AA1256" s="106">
        <v>12520</v>
      </c>
      <c r="AB1256" s="106">
        <v>5008</v>
      </c>
      <c r="AC1256" s="106">
        <v>25040</v>
      </c>
    </row>
    <row r="1257" spans="26:29" x14ac:dyDescent="0.2">
      <c r="Z1257" s="106">
        <v>6265</v>
      </c>
      <c r="AA1257" s="106">
        <v>12530</v>
      </c>
      <c r="AB1257" s="106">
        <v>5012</v>
      </c>
      <c r="AC1257" s="106">
        <v>25060</v>
      </c>
    </row>
    <row r="1258" spans="26:29" x14ac:dyDescent="0.2">
      <c r="Z1258" s="106">
        <v>6270</v>
      </c>
      <c r="AA1258" s="106">
        <v>12540</v>
      </c>
      <c r="AB1258" s="106">
        <v>5016</v>
      </c>
      <c r="AC1258" s="106">
        <v>25080</v>
      </c>
    </row>
    <row r="1259" spans="26:29" x14ac:dyDescent="0.2">
      <c r="Z1259" s="106">
        <v>6275</v>
      </c>
      <c r="AA1259" s="106">
        <v>12550</v>
      </c>
      <c r="AB1259" s="106">
        <v>5020</v>
      </c>
      <c r="AC1259" s="106">
        <v>25100</v>
      </c>
    </row>
    <row r="1260" spans="26:29" x14ac:dyDescent="0.2">
      <c r="Z1260" s="106">
        <v>6280</v>
      </c>
      <c r="AA1260" s="106">
        <v>12560</v>
      </c>
      <c r="AB1260" s="106">
        <v>5024</v>
      </c>
      <c r="AC1260" s="106">
        <v>25120</v>
      </c>
    </row>
    <row r="1261" spans="26:29" x14ac:dyDescent="0.2">
      <c r="Z1261" s="106">
        <v>6285</v>
      </c>
      <c r="AA1261" s="106">
        <v>12570</v>
      </c>
      <c r="AB1261" s="106">
        <v>5028</v>
      </c>
      <c r="AC1261" s="106">
        <v>25140</v>
      </c>
    </row>
    <row r="1262" spans="26:29" x14ac:dyDescent="0.2">
      <c r="Z1262" s="106">
        <v>6290</v>
      </c>
      <c r="AA1262" s="106">
        <v>12580</v>
      </c>
      <c r="AB1262" s="106">
        <v>5032</v>
      </c>
      <c r="AC1262" s="106">
        <v>25160</v>
      </c>
    </row>
    <row r="1263" spans="26:29" x14ac:dyDescent="0.2">
      <c r="Z1263" s="106">
        <v>6295</v>
      </c>
      <c r="AA1263" s="106">
        <v>12590</v>
      </c>
      <c r="AB1263" s="106">
        <v>5036</v>
      </c>
      <c r="AC1263" s="106">
        <v>25180</v>
      </c>
    </row>
    <row r="1264" spans="26:29" x14ac:dyDescent="0.2">
      <c r="Z1264" s="106">
        <v>6300</v>
      </c>
      <c r="AA1264" s="106">
        <v>12600</v>
      </c>
      <c r="AB1264" s="106">
        <v>5040</v>
      </c>
      <c r="AC1264" s="106">
        <v>25200</v>
      </c>
    </row>
    <row r="1265" spans="26:29" x14ac:dyDescent="0.2">
      <c r="Z1265" s="106">
        <v>6305</v>
      </c>
      <c r="AA1265" s="106">
        <v>12610</v>
      </c>
      <c r="AB1265" s="106">
        <v>5044</v>
      </c>
      <c r="AC1265" s="106">
        <v>25220</v>
      </c>
    </row>
    <row r="1266" spans="26:29" x14ac:dyDescent="0.2">
      <c r="Z1266" s="106">
        <v>6310</v>
      </c>
      <c r="AA1266" s="106">
        <v>12620</v>
      </c>
      <c r="AB1266" s="106">
        <v>5048</v>
      </c>
      <c r="AC1266" s="106">
        <v>25240</v>
      </c>
    </row>
    <row r="1267" spans="26:29" x14ac:dyDescent="0.2">
      <c r="Z1267" s="106">
        <v>6315</v>
      </c>
      <c r="AA1267" s="106">
        <v>12630</v>
      </c>
      <c r="AB1267" s="106">
        <v>5052</v>
      </c>
      <c r="AC1267" s="106">
        <v>25260</v>
      </c>
    </row>
    <row r="1268" spans="26:29" x14ac:dyDescent="0.2">
      <c r="Z1268" s="106">
        <v>6320</v>
      </c>
      <c r="AA1268" s="106">
        <v>12640</v>
      </c>
      <c r="AB1268" s="106">
        <v>5056</v>
      </c>
      <c r="AC1268" s="106">
        <v>25280</v>
      </c>
    </row>
    <row r="1269" spans="26:29" x14ac:dyDescent="0.2">
      <c r="Z1269" s="106">
        <v>6325</v>
      </c>
      <c r="AA1269" s="106">
        <v>12650</v>
      </c>
      <c r="AB1269" s="106">
        <v>5060</v>
      </c>
      <c r="AC1269" s="106">
        <v>25300</v>
      </c>
    </row>
    <row r="1270" spans="26:29" x14ac:dyDescent="0.2">
      <c r="Z1270" s="106">
        <v>6330</v>
      </c>
      <c r="AA1270" s="106">
        <v>12660</v>
      </c>
      <c r="AB1270" s="106">
        <v>5064</v>
      </c>
      <c r="AC1270" s="106">
        <v>25320</v>
      </c>
    </row>
    <row r="1271" spans="26:29" x14ac:dyDescent="0.2">
      <c r="Z1271" s="106">
        <v>6335</v>
      </c>
      <c r="AA1271" s="106">
        <v>12670</v>
      </c>
      <c r="AB1271" s="106">
        <v>5068</v>
      </c>
      <c r="AC1271" s="106">
        <v>25340</v>
      </c>
    </row>
    <row r="1272" spans="26:29" x14ac:dyDescent="0.2">
      <c r="Z1272" s="106">
        <v>6340</v>
      </c>
      <c r="AA1272" s="106">
        <v>12680</v>
      </c>
      <c r="AB1272" s="106">
        <v>5072</v>
      </c>
      <c r="AC1272" s="106">
        <v>25360</v>
      </c>
    </row>
    <row r="1273" spans="26:29" x14ac:dyDescent="0.2">
      <c r="Z1273" s="106">
        <v>6345</v>
      </c>
      <c r="AA1273" s="106">
        <v>12690</v>
      </c>
      <c r="AB1273" s="106">
        <v>5076</v>
      </c>
      <c r="AC1273" s="106">
        <v>25380</v>
      </c>
    </row>
    <row r="1274" spans="26:29" x14ac:dyDescent="0.2">
      <c r="Z1274" s="106">
        <v>6350</v>
      </c>
      <c r="AA1274" s="106">
        <v>12700</v>
      </c>
      <c r="AB1274" s="106">
        <v>5080</v>
      </c>
      <c r="AC1274" s="106">
        <v>25400</v>
      </c>
    </row>
    <row r="1275" spans="26:29" x14ac:dyDescent="0.2">
      <c r="Z1275" s="106">
        <v>6355</v>
      </c>
      <c r="AA1275" s="106">
        <v>12710</v>
      </c>
      <c r="AB1275" s="106">
        <v>5084</v>
      </c>
      <c r="AC1275" s="106">
        <v>25420</v>
      </c>
    </row>
    <row r="1276" spans="26:29" x14ac:dyDescent="0.2">
      <c r="Z1276" s="106">
        <v>6360</v>
      </c>
      <c r="AA1276" s="106">
        <v>12720</v>
      </c>
      <c r="AB1276" s="106">
        <v>5088</v>
      </c>
      <c r="AC1276" s="106">
        <v>25440</v>
      </c>
    </row>
    <row r="1277" spans="26:29" x14ac:dyDescent="0.2">
      <c r="Z1277" s="106">
        <v>6365</v>
      </c>
      <c r="AA1277" s="106">
        <v>12730</v>
      </c>
      <c r="AB1277" s="106">
        <v>5092</v>
      </c>
      <c r="AC1277" s="106">
        <v>25460</v>
      </c>
    </row>
    <row r="1278" spans="26:29" x14ac:dyDescent="0.2">
      <c r="Z1278" s="106">
        <v>6370</v>
      </c>
      <c r="AA1278" s="106">
        <v>12740</v>
      </c>
      <c r="AB1278" s="106">
        <v>5096</v>
      </c>
      <c r="AC1278" s="106">
        <v>25480</v>
      </c>
    </row>
    <row r="1279" spans="26:29" x14ac:dyDescent="0.2">
      <c r="Z1279" s="106">
        <v>6375</v>
      </c>
      <c r="AA1279" s="106">
        <v>12750</v>
      </c>
      <c r="AB1279" s="106">
        <v>5100</v>
      </c>
      <c r="AC1279" s="106">
        <v>25500</v>
      </c>
    </row>
    <row r="1280" spans="26:29" x14ac:dyDescent="0.2">
      <c r="Z1280" s="106">
        <v>6380</v>
      </c>
      <c r="AA1280" s="106">
        <v>12760</v>
      </c>
      <c r="AB1280" s="106">
        <v>5104</v>
      </c>
      <c r="AC1280" s="106">
        <v>25520</v>
      </c>
    </row>
    <row r="1281" spans="26:29" x14ac:dyDescent="0.2">
      <c r="Z1281" s="106">
        <v>6385</v>
      </c>
      <c r="AA1281" s="106">
        <v>12770</v>
      </c>
      <c r="AB1281" s="106">
        <v>5108</v>
      </c>
      <c r="AC1281" s="106">
        <v>25540</v>
      </c>
    </row>
    <row r="1282" spans="26:29" x14ac:dyDescent="0.2">
      <c r="Z1282" s="106">
        <v>6390</v>
      </c>
      <c r="AA1282" s="106">
        <v>12780</v>
      </c>
      <c r="AB1282" s="106">
        <v>5112</v>
      </c>
      <c r="AC1282" s="106">
        <v>25560</v>
      </c>
    </row>
    <row r="1283" spans="26:29" x14ac:dyDescent="0.2">
      <c r="Z1283" s="106">
        <v>6395</v>
      </c>
      <c r="AA1283" s="106">
        <v>12790</v>
      </c>
      <c r="AB1283" s="106">
        <v>5116</v>
      </c>
      <c r="AC1283" s="106">
        <v>25580</v>
      </c>
    </row>
    <row r="1284" spans="26:29" x14ac:dyDescent="0.2">
      <c r="Z1284" s="106">
        <v>6400</v>
      </c>
      <c r="AA1284" s="106">
        <v>12800</v>
      </c>
      <c r="AB1284" s="106">
        <v>5120</v>
      </c>
      <c r="AC1284" s="106">
        <v>25600</v>
      </c>
    </row>
    <row r="1285" spans="26:29" x14ac:dyDescent="0.2">
      <c r="Z1285" s="106">
        <v>6405</v>
      </c>
      <c r="AA1285" s="106">
        <v>12810</v>
      </c>
      <c r="AB1285" s="106">
        <v>5124</v>
      </c>
      <c r="AC1285" s="106">
        <v>25620</v>
      </c>
    </row>
    <row r="1286" spans="26:29" x14ac:dyDescent="0.2">
      <c r="Z1286" s="106">
        <v>6410</v>
      </c>
      <c r="AA1286" s="106">
        <v>12820</v>
      </c>
      <c r="AB1286" s="106">
        <v>5128</v>
      </c>
      <c r="AC1286" s="106">
        <v>25640</v>
      </c>
    </row>
    <row r="1287" spans="26:29" x14ac:dyDescent="0.2">
      <c r="Z1287" s="106">
        <v>6415</v>
      </c>
      <c r="AA1287" s="106">
        <v>12830</v>
      </c>
      <c r="AB1287" s="106">
        <v>5132</v>
      </c>
      <c r="AC1287" s="106">
        <v>25660</v>
      </c>
    </row>
    <row r="1288" spans="26:29" x14ac:dyDescent="0.2">
      <c r="Z1288" s="106">
        <v>6420</v>
      </c>
      <c r="AA1288" s="106">
        <v>12840</v>
      </c>
      <c r="AB1288" s="106">
        <v>5136</v>
      </c>
      <c r="AC1288" s="106">
        <v>25680</v>
      </c>
    </row>
    <row r="1289" spans="26:29" x14ac:dyDescent="0.2">
      <c r="Z1289" s="106">
        <v>6425</v>
      </c>
      <c r="AA1289" s="106">
        <v>12850</v>
      </c>
      <c r="AB1289" s="106">
        <v>5140</v>
      </c>
      <c r="AC1289" s="106">
        <v>25700</v>
      </c>
    </row>
    <row r="1290" spans="26:29" x14ac:dyDescent="0.2">
      <c r="Z1290" s="106">
        <v>6430</v>
      </c>
      <c r="AA1290" s="106">
        <v>12860</v>
      </c>
      <c r="AB1290" s="106">
        <v>5144</v>
      </c>
      <c r="AC1290" s="106">
        <v>25720</v>
      </c>
    </row>
    <row r="1291" spans="26:29" x14ac:dyDescent="0.2">
      <c r="Z1291" s="106">
        <v>6435</v>
      </c>
      <c r="AA1291" s="106">
        <v>12870</v>
      </c>
      <c r="AB1291" s="106">
        <v>5148</v>
      </c>
      <c r="AC1291" s="106">
        <v>25740</v>
      </c>
    </row>
    <row r="1292" spans="26:29" x14ac:dyDescent="0.2">
      <c r="Z1292" s="106">
        <v>6440</v>
      </c>
      <c r="AA1292" s="106">
        <v>12880</v>
      </c>
      <c r="AB1292" s="106">
        <v>5152</v>
      </c>
      <c r="AC1292" s="106">
        <v>25760</v>
      </c>
    </row>
    <row r="1293" spans="26:29" x14ac:dyDescent="0.2">
      <c r="Z1293" s="106">
        <v>6445</v>
      </c>
      <c r="AA1293" s="106">
        <v>12890</v>
      </c>
      <c r="AB1293" s="106">
        <v>5156</v>
      </c>
      <c r="AC1293" s="106">
        <v>25780</v>
      </c>
    </row>
    <row r="1294" spans="26:29" x14ac:dyDescent="0.2">
      <c r="Z1294" s="106">
        <v>6450</v>
      </c>
      <c r="AA1294" s="106">
        <v>12900</v>
      </c>
      <c r="AB1294" s="106">
        <v>5160</v>
      </c>
      <c r="AC1294" s="106">
        <v>25800</v>
      </c>
    </row>
    <row r="1295" spans="26:29" x14ac:dyDescent="0.2">
      <c r="Z1295" s="106">
        <v>6455</v>
      </c>
      <c r="AA1295" s="106">
        <v>12910</v>
      </c>
      <c r="AB1295" s="106">
        <v>5164</v>
      </c>
      <c r="AC1295" s="106">
        <v>25820</v>
      </c>
    </row>
    <row r="1296" spans="26:29" x14ac:dyDescent="0.2">
      <c r="Z1296" s="106">
        <v>6460</v>
      </c>
      <c r="AA1296" s="106">
        <v>12920</v>
      </c>
      <c r="AB1296" s="106">
        <v>5168</v>
      </c>
      <c r="AC1296" s="106">
        <v>25840</v>
      </c>
    </row>
    <row r="1297" spans="26:29" x14ac:dyDescent="0.2">
      <c r="Z1297" s="106">
        <v>6465</v>
      </c>
      <c r="AA1297" s="106">
        <v>12930</v>
      </c>
      <c r="AB1297" s="106">
        <v>5172</v>
      </c>
      <c r="AC1297" s="106">
        <v>25860</v>
      </c>
    </row>
    <row r="1298" spans="26:29" x14ac:dyDescent="0.2">
      <c r="Z1298" s="106">
        <v>6470</v>
      </c>
      <c r="AA1298" s="106">
        <v>12940</v>
      </c>
      <c r="AB1298" s="106">
        <v>5176</v>
      </c>
      <c r="AC1298" s="106">
        <v>25880</v>
      </c>
    </row>
    <row r="1299" spans="26:29" x14ac:dyDescent="0.2">
      <c r="Z1299" s="106">
        <v>6475</v>
      </c>
      <c r="AA1299" s="106">
        <v>12950</v>
      </c>
      <c r="AB1299" s="106">
        <v>5180</v>
      </c>
      <c r="AC1299" s="106">
        <v>25900</v>
      </c>
    </row>
    <row r="1300" spans="26:29" x14ac:dyDescent="0.2">
      <c r="Z1300" s="106">
        <v>6480</v>
      </c>
      <c r="AA1300" s="106">
        <v>12960</v>
      </c>
      <c r="AB1300" s="106">
        <v>5184</v>
      </c>
      <c r="AC1300" s="106">
        <v>25920</v>
      </c>
    </row>
    <row r="1301" spans="26:29" x14ac:dyDescent="0.2">
      <c r="Z1301" s="106">
        <v>6485</v>
      </c>
      <c r="AA1301" s="106">
        <v>12970</v>
      </c>
      <c r="AB1301" s="106">
        <v>5188</v>
      </c>
      <c r="AC1301" s="106">
        <v>25940</v>
      </c>
    </row>
    <row r="1302" spans="26:29" x14ac:dyDescent="0.2">
      <c r="Z1302" s="106">
        <v>6490</v>
      </c>
      <c r="AA1302" s="106">
        <v>12980</v>
      </c>
      <c r="AB1302" s="106">
        <v>5192</v>
      </c>
      <c r="AC1302" s="106">
        <v>25960</v>
      </c>
    </row>
    <row r="1303" spans="26:29" x14ac:dyDescent="0.2">
      <c r="Z1303" s="106">
        <v>6495</v>
      </c>
      <c r="AA1303" s="106">
        <v>12990</v>
      </c>
      <c r="AB1303" s="106">
        <v>5196</v>
      </c>
      <c r="AC1303" s="106">
        <v>25980</v>
      </c>
    </row>
    <row r="1304" spans="26:29" x14ac:dyDescent="0.2">
      <c r="Z1304" s="106">
        <v>6500</v>
      </c>
      <c r="AA1304" s="106">
        <v>13000</v>
      </c>
      <c r="AB1304" s="106">
        <v>5200</v>
      </c>
      <c r="AC1304" s="106">
        <v>26000</v>
      </c>
    </row>
    <row r="1305" spans="26:29" x14ac:dyDescent="0.2">
      <c r="Z1305" s="106">
        <v>6505</v>
      </c>
      <c r="AA1305" s="106">
        <v>13010</v>
      </c>
      <c r="AB1305" s="106">
        <v>5204</v>
      </c>
      <c r="AC1305" s="106">
        <v>26020</v>
      </c>
    </row>
    <row r="1306" spans="26:29" x14ac:dyDescent="0.2">
      <c r="Z1306" s="106">
        <v>6510</v>
      </c>
      <c r="AA1306" s="106">
        <v>13020</v>
      </c>
      <c r="AB1306" s="106">
        <v>5208</v>
      </c>
      <c r="AC1306" s="106">
        <v>26040</v>
      </c>
    </row>
    <row r="1307" spans="26:29" x14ac:dyDescent="0.2">
      <c r="Z1307" s="106">
        <v>6515</v>
      </c>
      <c r="AA1307" s="106">
        <v>13030</v>
      </c>
      <c r="AB1307" s="106">
        <v>5212</v>
      </c>
      <c r="AC1307" s="106">
        <v>26060</v>
      </c>
    </row>
    <row r="1308" spans="26:29" x14ac:dyDescent="0.2">
      <c r="Z1308" s="106">
        <v>6520</v>
      </c>
      <c r="AA1308" s="106">
        <v>13040</v>
      </c>
      <c r="AB1308" s="106">
        <v>5216</v>
      </c>
      <c r="AC1308" s="106">
        <v>26080</v>
      </c>
    </row>
    <row r="1309" spans="26:29" x14ac:dyDescent="0.2">
      <c r="Z1309" s="106">
        <v>6525</v>
      </c>
      <c r="AA1309" s="106">
        <v>13050</v>
      </c>
      <c r="AB1309" s="106">
        <v>5220</v>
      </c>
      <c r="AC1309" s="106">
        <v>26100</v>
      </c>
    </row>
    <row r="1310" spans="26:29" x14ac:dyDescent="0.2">
      <c r="Z1310" s="106">
        <v>6530</v>
      </c>
      <c r="AA1310" s="106">
        <v>13060</v>
      </c>
      <c r="AB1310" s="106">
        <v>5224</v>
      </c>
      <c r="AC1310" s="106">
        <v>26120</v>
      </c>
    </row>
    <row r="1311" spans="26:29" x14ac:dyDescent="0.2">
      <c r="Z1311" s="106">
        <v>6535</v>
      </c>
      <c r="AA1311" s="106">
        <v>13070</v>
      </c>
      <c r="AB1311" s="106">
        <v>5228</v>
      </c>
      <c r="AC1311" s="106">
        <v>26140</v>
      </c>
    </row>
    <row r="1312" spans="26:29" x14ac:dyDescent="0.2">
      <c r="Z1312" s="106">
        <v>6540</v>
      </c>
      <c r="AA1312" s="106">
        <v>13080</v>
      </c>
      <c r="AB1312" s="106">
        <v>5232</v>
      </c>
      <c r="AC1312" s="106">
        <v>26160</v>
      </c>
    </row>
    <row r="1313" spans="26:29" x14ac:dyDescent="0.2">
      <c r="Z1313" s="106">
        <v>6545</v>
      </c>
      <c r="AA1313" s="106">
        <v>13090</v>
      </c>
      <c r="AB1313" s="106">
        <v>5236</v>
      </c>
      <c r="AC1313" s="106">
        <v>26180</v>
      </c>
    </row>
    <row r="1314" spans="26:29" x14ac:dyDescent="0.2">
      <c r="Z1314" s="106">
        <v>6550</v>
      </c>
      <c r="AA1314" s="106">
        <v>13100</v>
      </c>
      <c r="AB1314" s="106">
        <v>5240</v>
      </c>
      <c r="AC1314" s="106">
        <v>26200</v>
      </c>
    </row>
    <row r="1315" spans="26:29" x14ac:dyDescent="0.2">
      <c r="Z1315" s="106">
        <v>6555</v>
      </c>
      <c r="AA1315" s="106">
        <v>13110</v>
      </c>
      <c r="AB1315" s="106">
        <v>5244</v>
      </c>
      <c r="AC1315" s="106">
        <v>26220</v>
      </c>
    </row>
    <row r="1316" spans="26:29" x14ac:dyDescent="0.2">
      <c r="Z1316" s="106">
        <v>6560</v>
      </c>
      <c r="AA1316" s="106">
        <v>13120</v>
      </c>
      <c r="AB1316" s="106">
        <v>5248</v>
      </c>
      <c r="AC1316" s="106">
        <v>26240</v>
      </c>
    </row>
    <row r="1317" spans="26:29" x14ac:dyDescent="0.2">
      <c r="Z1317" s="106">
        <v>6565</v>
      </c>
      <c r="AA1317" s="106">
        <v>13130</v>
      </c>
      <c r="AB1317" s="106">
        <v>5252</v>
      </c>
      <c r="AC1317" s="106">
        <v>26260</v>
      </c>
    </row>
    <row r="1318" spans="26:29" x14ac:dyDescent="0.2">
      <c r="Z1318" s="106">
        <v>6570</v>
      </c>
      <c r="AA1318" s="106">
        <v>13140</v>
      </c>
      <c r="AB1318" s="106">
        <v>5256</v>
      </c>
      <c r="AC1318" s="106">
        <v>26280</v>
      </c>
    </row>
    <row r="1319" spans="26:29" x14ac:dyDescent="0.2">
      <c r="Z1319" s="106">
        <v>6575</v>
      </c>
      <c r="AA1319" s="106">
        <v>13150</v>
      </c>
      <c r="AB1319" s="106">
        <v>5260</v>
      </c>
      <c r="AC1319" s="106">
        <v>26300</v>
      </c>
    </row>
    <row r="1320" spans="26:29" x14ac:dyDescent="0.2">
      <c r="Z1320" s="106">
        <v>6580</v>
      </c>
      <c r="AA1320" s="106">
        <v>13160</v>
      </c>
      <c r="AB1320" s="106">
        <v>5264</v>
      </c>
      <c r="AC1320" s="106">
        <v>26320</v>
      </c>
    </row>
    <row r="1321" spans="26:29" x14ac:dyDescent="0.2">
      <c r="Z1321" s="106">
        <v>6585</v>
      </c>
      <c r="AA1321" s="106">
        <v>13170</v>
      </c>
      <c r="AB1321" s="106">
        <v>5268</v>
      </c>
      <c r="AC1321" s="106">
        <v>26340</v>
      </c>
    </row>
    <row r="1322" spans="26:29" x14ac:dyDescent="0.2">
      <c r="Z1322" s="106">
        <v>6590</v>
      </c>
      <c r="AA1322" s="106">
        <v>13180</v>
      </c>
      <c r="AB1322" s="106">
        <v>5272</v>
      </c>
      <c r="AC1322" s="106">
        <v>26360</v>
      </c>
    </row>
    <row r="1323" spans="26:29" x14ac:dyDescent="0.2">
      <c r="Z1323" s="106">
        <v>6595</v>
      </c>
      <c r="AA1323" s="106">
        <v>13190</v>
      </c>
      <c r="AB1323" s="106">
        <v>5276</v>
      </c>
      <c r="AC1323" s="106">
        <v>26380</v>
      </c>
    </row>
    <row r="1324" spans="26:29" x14ac:dyDescent="0.2">
      <c r="Z1324" s="106">
        <v>6600</v>
      </c>
      <c r="AA1324" s="106">
        <v>13200</v>
      </c>
      <c r="AB1324" s="106">
        <v>5280</v>
      </c>
      <c r="AC1324" s="106">
        <v>26400</v>
      </c>
    </row>
    <row r="1325" spans="26:29" x14ac:dyDescent="0.2">
      <c r="Z1325" s="106">
        <v>6605</v>
      </c>
      <c r="AA1325" s="106">
        <v>13210</v>
      </c>
      <c r="AB1325" s="106">
        <v>5284</v>
      </c>
      <c r="AC1325" s="106">
        <v>26420</v>
      </c>
    </row>
    <row r="1326" spans="26:29" x14ac:dyDescent="0.2">
      <c r="Z1326" s="106">
        <v>6610</v>
      </c>
      <c r="AA1326" s="106">
        <v>13220</v>
      </c>
      <c r="AB1326" s="106">
        <v>5288</v>
      </c>
      <c r="AC1326" s="106">
        <v>26440</v>
      </c>
    </row>
    <row r="1327" spans="26:29" x14ac:dyDescent="0.2">
      <c r="Z1327" s="106">
        <v>6615</v>
      </c>
      <c r="AA1327" s="106">
        <v>13230</v>
      </c>
      <c r="AB1327" s="106">
        <v>5292</v>
      </c>
      <c r="AC1327" s="106">
        <v>26460</v>
      </c>
    </row>
    <row r="1328" spans="26:29" x14ac:dyDescent="0.2">
      <c r="Z1328" s="106">
        <v>6620</v>
      </c>
      <c r="AA1328" s="106">
        <v>13240</v>
      </c>
      <c r="AB1328" s="106">
        <v>5296</v>
      </c>
      <c r="AC1328" s="106">
        <v>26480</v>
      </c>
    </row>
    <row r="1329" spans="26:29" x14ac:dyDescent="0.2">
      <c r="Z1329" s="106">
        <v>6625</v>
      </c>
      <c r="AA1329" s="106">
        <v>13250</v>
      </c>
      <c r="AB1329" s="106">
        <v>5300</v>
      </c>
      <c r="AC1329" s="106">
        <v>26500</v>
      </c>
    </row>
    <row r="1330" spans="26:29" x14ac:dyDescent="0.2">
      <c r="Z1330" s="106">
        <v>6630</v>
      </c>
      <c r="AA1330" s="106">
        <v>13260</v>
      </c>
      <c r="AB1330" s="106">
        <v>5304</v>
      </c>
      <c r="AC1330" s="106">
        <v>26520</v>
      </c>
    </row>
    <row r="1331" spans="26:29" x14ac:dyDescent="0.2">
      <c r="Z1331" s="106">
        <v>6635</v>
      </c>
      <c r="AA1331" s="106">
        <v>13270</v>
      </c>
      <c r="AB1331" s="106">
        <v>5308</v>
      </c>
      <c r="AC1331" s="106">
        <v>26540</v>
      </c>
    </row>
    <row r="1332" spans="26:29" x14ac:dyDescent="0.2">
      <c r="Z1332" s="106">
        <v>6640</v>
      </c>
      <c r="AA1332" s="106">
        <v>13280</v>
      </c>
      <c r="AB1332" s="106">
        <v>5312</v>
      </c>
      <c r="AC1332" s="106">
        <v>26560</v>
      </c>
    </row>
    <row r="1333" spans="26:29" x14ac:dyDescent="0.2">
      <c r="Z1333" s="106">
        <v>6645</v>
      </c>
      <c r="AA1333" s="106">
        <v>13290</v>
      </c>
      <c r="AB1333" s="106">
        <v>5316</v>
      </c>
      <c r="AC1333" s="106">
        <v>26580</v>
      </c>
    </row>
    <row r="1334" spans="26:29" x14ac:dyDescent="0.2">
      <c r="Z1334" s="106">
        <v>6650</v>
      </c>
      <c r="AA1334" s="106">
        <v>13300</v>
      </c>
      <c r="AB1334" s="106">
        <v>5320</v>
      </c>
      <c r="AC1334" s="106">
        <v>26600</v>
      </c>
    </row>
    <row r="1335" spans="26:29" x14ac:dyDescent="0.2">
      <c r="Z1335" s="106">
        <v>6655</v>
      </c>
      <c r="AA1335" s="106">
        <v>13310</v>
      </c>
      <c r="AB1335" s="106">
        <v>5324</v>
      </c>
      <c r="AC1335" s="106">
        <v>26620</v>
      </c>
    </row>
    <row r="1336" spans="26:29" x14ac:dyDescent="0.2">
      <c r="Z1336" s="106">
        <v>6660</v>
      </c>
      <c r="AA1336" s="106">
        <v>13320</v>
      </c>
      <c r="AB1336" s="106">
        <v>5328</v>
      </c>
      <c r="AC1336" s="106">
        <v>26640</v>
      </c>
    </row>
    <row r="1337" spans="26:29" x14ac:dyDescent="0.2">
      <c r="Z1337" s="106">
        <v>6665</v>
      </c>
      <c r="AA1337" s="106">
        <v>13330</v>
      </c>
      <c r="AB1337" s="106">
        <v>5332</v>
      </c>
      <c r="AC1337" s="106">
        <v>26660</v>
      </c>
    </row>
    <row r="1338" spans="26:29" x14ac:dyDescent="0.2">
      <c r="Z1338" s="106">
        <v>6670</v>
      </c>
      <c r="AA1338" s="106">
        <v>13340</v>
      </c>
      <c r="AB1338" s="106">
        <v>5336</v>
      </c>
      <c r="AC1338" s="106">
        <v>26680</v>
      </c>
    </row>
    <row r="1339" spans="26:29" x14ac:dyDescent="0.2">
      <c r="Z1339" s="106">
        <v>6675</v>
      </c>
      <c r="AA1339" s="106">
        <v>13350</v>
      </c>
      <c r="AB1339" s="106">
        <v>5340</v>
      </c>
      <c r="AC1339" s="106">
        <v>26700</v>
      </c>
    </row>
    <row r="1340" spans="26:29" x14ac:dyDescent="0.2">
      <c r="Z1340" s="106">
        <v>6680</v>
      </c>
      <c r="AA1340" s="106">
        <v>13360</v>
      </c>
      <c r="AB1340" s="106">
        <v>5344</v>
      </c>
      <c r="AC1340" s="106">
        <v>26720</v>
      </c>
    </row>
    <row r="1341" spans="26:29" x14ac:dyDescent="0.2">
      <c r="Z1341" s="106">
        <v>6685</v>
      </c>
      <c r="AA1341" s="106">
        <v>13370</v>
      </c>
      <c r="AB1341" s="106">
        <v>5348</v>
      </c>
      <c r="AC1341" s="106">
        <v>26740</v>
      </c>
    </row>
    <row r="1342" spans="26:29" x14ac:dyDescent="0.2">
      <c r="Z1342" s="106">
        <v>6690</v>
      </c>
      <c r="AA1342" s="106">
        <v>13380</v>
      </c>
      <c r="AB1342" s="106">
        <v>5352</v>
      </c>
      <c r="AC1342" s="106">
        <v>26760</v>
      </c>
    </row>
    <row r="1343" spans="26:29" x14ac:dyDescent="0.2">
      <c r="Z1343" s="106">
        <v>6695</v>
      </c>
      <c r="AA1343" s="106">
        <v>13390</v>
      </c>
      <c r="AB1343" s="106">
        <v>5356</v>
      </c>
      <c r="AC1343" s="106">
        <v>26780</v>
      </c>
    </row>
    <row r="1344" spans="26:29" x14ac:dyDescent="0.2">
      <c r="Z1344" s="106">
        <v>6700</v>
      </c>
      <c r="AA1344" s="106">
        <v>13400</v>
      </c>
      <c r="AB1344" s="106">
        <v>5360</v>
      </c>
      <c r="AC1344" s="106">
        <v>26800</v>
      </c>
    </row>
    <row r="1345" spans="26:29" x14ac:dyDescent="0.2">
      <c r="Z1345" s="106">
        <v>6705</v>
      </c>
      <c r="AA1345" s="106">
        <v>13410</v>
      </c>
      <c r="AB1345" s="106">
        <v>5364</v>
      </c>
      <c r="AC1345" s="106">
        <v>26820</v>
      </c>
    </row>
    <row r="1346" spans="26:29" x14ac:dyDescent="0.2">
      <c r="Z1346" s="106">
        <v>6710</v>
      </c>
      <c r="AA1346" s="106">
        <v>13420</v>
      </c>
      <c r="AB1346" s="106">
        <v>5368</v>
      </c>
      <c r="AC1346" s="106">
        <v>26840</v>
      </c>
    </row>
    <row r="1347" spans="26:29" x14ac:dyDescent="0.2">
      <c r="Z1347" s="106">
        <v>6715</v>
      </c>
      <c r="AA1347" s="106">
        <v>13430</v>
      </c>
      <c r="AB1347" s="106">
        <v>5372</v>
      </c>
      <c r="AC1347" s="106">
        <v>26860</v>
      </c>
    </row>
    <row r="1348" spans="26:29" x14ac:dyDescent="0.2">
      <c r="Z1348" s="106">
        <v>6720</v>
      </c>
      <c r="AA1348" s="106">
        <v>13440</v>
      </c>
      <c r="AB1348" s="106">
        <v>5376</v>
      </c>
      <c r="AC1348" s="106">
        <v>26880</v>
      </c>
    </row>
    <row r="1349" spans="26:29" x14ac:dyDescent="0.2">
      <c r="Z1349" s="106">
        <v>6725</v>
      </c>
      <c r="AA1349" s="106">
        <v>13450</v>
      </c>
      <c r="AB1349" s="106">
        <v>5380</v>
      </c>
      <c r="AC1349" s="106">
        <v>26900</v>
      </c>
    </row>
    <row r="1350" spans="26:29" x14ac:dyDescent="0.2">
      <c r="Z1350" s="106">
        <v>6730</v>
      </c>
      <c r="AA1350" s="106">
        <v>13460</v>
      </c>
      <c r="AB1350" s="106">
        <v>5384</v>
      </c>
      <c r="AC1350" s="106">
        <v>26920</v>
      </c>
    </row>
    <row r="1351" spans="26:29" x14ac:dyDescent="0.2">
      <c r="Z1351" s="106">
        <v>6735</v>
      </c>
      <c r="AA1351" s="106">
        <v>13470</v>
      </c>
      <c r="AB1351" s="106">
        <v>5388</v>
      </c>
      <c r="AC1351" s="106">
        <v>26940</v>
      </c>
    </row>
    <row r="1352" spans="26:29" x14ac:dyDescent="0.2">
      <c r="Z1352" s="106">
        <v>6740</v>
      </c>
      <c r="AA1352" s="106">
        <v>13480</v>
      </c>
      <c r="AB1352" s="106">
        <v>5392</v>
      </c>
      <c r="AC1352" s="106">
        <v>26960</v>
      </c>
    </row>
    <row r="1353" spans="26:29" x14ac:dyDescent="0.2">
      <c r="Z1353" s="106">
        <v>6745</v>
      </c>
      <c r="AA1353" s="106">
        <v>13490</v>
      </c>
      <c r="AB1353" s="106">
        <v>5396</v>
      </c>
      <c r="AC1353" s="106">
        <v>26980</v>
      </c>
    </row>
    <row r="1354" spans="26:29" x14ac:dyDescent="0.2">
      <c r="Z1354" s="106">
        <v>6750</v>
      </c>
      <c r="AA1354" s="106">
        <v>13500</v>
      </c>
      <c r="AB1354" s="106">
        <v>5400</v>
      </c>
      <c r="AC1354" s="106">
        <v>27000</v>
      </c>
    </row>
    <row r="1355" spans="26:29" x14ac:dyDescent="0.2">
      <c r="Z1355" s="106">
        <v>6755</v>
      </c>
      <c r="AA1355" s="106">
        <v>13510</v>
      </c>
      <c r="AB1355" s="106">
        <v>5404</v>
      </c>
      <c r="AC1355" s="106">
        <v>27020</v>
      </c>
    </row>
    <row r="1356" spans="26:29" x14ac:dyDescent="0.2">
      <c r="Z1356" s="106">
        <v>6760</v>
      </c>
      <c r="AA1356" s="106">
        <v>13520</v>
      </c>
      <c r="AB1356" s="106">
        <v>5408</v>
      </c>
      <c r="AC1356" s="106">
        <v>27040</v>
      </c>
    </row>
    <row r="1357" spans="26:29" x14ac:dyDescent="0.2">
      <c r="Z1357" s="106">
        <v>6765</v>
      </c>
      <c r="AA1357" s="106">
        <v>13530</v>
      </c>
      <c r="AB1357" s="106">
        <v>5412</v>
      </c>
      <c r="AC1357" s="106">
        <v>27060</v>
      </c>
    </row>
    <row r="1358" spans="26:29" x14ac:dyDescent="0.2">
      <c r="Z1358" s="106">
        <v>6770</v>
      </c>
      <c r="AA1358" s="106">
        <v>13540</v>
      </c>
      <c r="AB1358" s="106">
        <v>5416</v>
      </c>
      <c r="AC1358" s="106">
        <v>27080</v>
      </c>
    </row>
    <row r="1359" spans="26:29" x14ac:dyDescent="0.2">
      <c r="Z1359" s="106">
        <v>6775</v>
      </c>
      <c r="AA1359" s="106">
        <v>13550</v>
      </c>
      <c r="AB1359" s="106">
        <v>5420</v>
      </c>
      <c r="AC1359" s="106">
        <v>27100</v>
      </c>
    </row>
    <row r="1360" spans="26:29" x14ac:dyDescent="0.2">
      <c r="Z1360" s="106">
        <v>6780</v>
      </c>
      <c r="AA1360" s="106">
        <v>13560</v>
      </c>
      <c r="AB1360" s="106">
        <v>5424</v>
      </c>
      <c r="AC1360" s="106">
        <v>27120</v>
      </c>
    </row>
    <row r="1361" spans="26:29" x14ac:dyDescent="0.2">
      <c r="Z1361" s="106">
        <v>6785</v>
      </c>
      <c r="AA1361" s="106">
        <v>13570</v>
      </c>
      <c r="AB1361" s="106">
        <v>5428</v>
      </c>
      <c r="AC1361" s="106">
        <v>27140</v>
      </c>
    </row>
    <row r="1362" spans="26:29" x14ac:dyDescent="0.2">
      <c r="Z1362" s="106">
        <v>6790</v>
      </c>
      <c r="AA1362" s="106">
        <v>13580</v>
      </c>
      <c r="AB1362" s="106">
        <v>5432</v>
      </c>
      <c r="AC1362" s="106">
        <v>27160</v>
      </c>
    </row>
    <row r="1363" spans="26:29" x14ac:dyDescent="0.2">
      <c r="Z1363" s="106">
        <v>6795</v>
      </c>
      <c r="AA1363" s="106">
        <v>13590</v>
      </c>
      <c r="AB1363" s="106">
        <v>5436</v>
      </c>
      <c r="AC1363" s="106">
        <v>27180</v>
      </c>
    </row>
    <row r="1364" spans="26:29" x14ac:dyDescent="0.2">
      <c r="Z1364" s="106">
        <v>6800</v>
      </c>
      <c r="AA1364" s="106">
        <v>13600</v>
      </c>
      <c r="AB1364" s="106">
        <v>5440</v>
      </c>
      <c r="AC1364" s="106">
        <v>27200</v>
      </c>
    </row>
    <row r="1365" spans="26:29" x14ac:dyDescent="0.2">
      <c r="Z1365" s="106">
        <v>6805</v>
      </c>
      <c r="AA1365" s="106">
        <v>13610</v>
      </c>
      <c r="AB1365" s="106">
        <v>5444</v>
      </c>
      <c r="AC1365" s="106">
        <v>27220</v>
      </c>
    </row>
    <row r="1366" spans="26:29" x14ac:dyDescent="0.2">
      <c r="Z1366" s="106">
        <v>6810</v>
      </c>
      <c r="AA1366" s="106">
        <v>13620</v>
      </c>
      <c r="AB1366" s="106">
        <v>5448</v>
      </c>
      <c r="AC1366" s="106">
        <v>27240</v>
      </c>
    </row>
    <row r="1367" spans="26:29" x14ac:dyDescent="0.2">
      <c r="Z1367" s="106">
        <v>6815</v>
      </c>
      <c r="AA1367" s="106">
        <v>13630</v>
      </c>
      <c r="AB1367" s="106">
        <v>5452</v>
      </c>
      <c r="AC1367" s="106">
        <v>27260</v>
      </c>
    </row>
    <row r="1368" spans="26:29" x14ac:dyDescent="0.2">
      <c r="Z1368" s="106">
        <v>6820</v>
      </c>
      <c r="AA1368" s="106">
        <v>13640</v>
      </c>
      <c r="AB1368" s="106">
        <v>5456</v>
      </c>
      <c r="AC1368" s="106">
        <v>27280</v>
      </c>
    </row>
    <row r="1369" spans="26:29" x14ac:dyDescent="0.2">
      <c r="Z1369" s="106">
        <v>6825</v>
      </c>
      <c r="AA1369" s="106">
        <v>13650</v>
      </c>
      <c r="AB1369" s="106">
        <v>5460</v>
      </c>
      <c r="AC1369" s="106">
        <v>27300</v>
      </c>
    </row>
    <row r="1370" spans="26:29" x14ac:dyDescent="0.2">
      <c r="Z1370" s="106">
        <v>6830</v>
      </c>
      <c r="AA1370" s="106">
        <v>13660</v>
      </c>
      <c r="AB1370" s="106">
        <v>5464</v>
      </c>
      <c r="AC1370" s="106">
        <v>27320</v>
      </c>
    </row>
    <row r="1371" spans="26:29" x14ac:dyDescent="0.2">
      <c r="Z1371" s="106">
        <v>6835</v>
      </c>
      <c r="AA1371" s="106">
        <v>13670</v>
      </c>
      <c r="AB1371" s="106">
        <v>5468</v>
      </c>
      <c r="AC1371" s="106">
        <v>27340</v>
      </c>
    </row>
    <row r="1372" spans="26:29" x14ac:dyDescent="0.2">
      <c r="Z1372" s="106">
        <v>6840</v>
      </c>
      <c r="AA1372" s="106">
        <v>13680</v>
      </c>
      <c r="AB1372" s="106">
        <v>5472</v>
      </c>
      <c r="AC1372" s="106">
        <v>27360</v>
      </c>
    </row>
    <row r="1373" spans="26:29" x14ac:dyDescent="0.2">
      <c r="Z1373" s="106">
        <v>6845</v>
      </c>
      <c r="AA1373" s="106">
        <v>13690</v>
      </c>
      <c r="AB1373" s="106">
        <v>5476</v>
      </c>
      <c r="AC1373" s="106">
        <v>27380</v>
      </c>
    </row>
    <row r="1374" spans="26:29" x14ac:dyDescent="0.2">
      <c r="Z1374" s="106">
        <v>6850</v>
      </c>
      <c r="AA1374" s="106">
        <v>13700</v>
      </c>
      <c r="AB1374" s="106">
        <v>5480</v>
      </c>
      <c r="AC1374" s="106">
        <v>27400</v>
      </c>
    </row>
    <row r="1375" spans="26:29" x14ac:dyDescent="0.2">
      <c r="Z1375" s="106">
        <v>6855</v>
      </c>
      <c r="AA1375" s="106">
        <v>13710</v>
      </c>
      <c r="AB1375" s="106">
        <v>5484</v>
      </c>
      <c r="AC1375" s="106">
        <v>27420</v>
      </c>
    </row>
    <row r="1376" spans="26:29" x14ac:dyDescent="0.2">
      <c r="Z1376" s="106">
        <v>6860</v>
      </c>
      <c r="AA1376" s="106">
        <v>13720</v>
      </c>
      <c r="AB1376" s="106">
        <v>5488</v>
      </c>
      <c r="AC1376" s="106">
        <v>27440</v>
      </c>
    </row>
    <row r="1377" spans="26:29" x14ac:dyDescent="0.2">
      <c r="Z1377" s="106">
        <v>6865</v>
      </c>
      <c r="AA1377" s="106">
        <v>13730</v>
      </c>
      <c r="AB1377" s="106">
        <v>5492</v>
      </c>
      <c r="AC1377" s="106">
        <v>27460</v>
      </c>
    </row>
    <row r="1378" spans="26:29" x14ac:dyDescent="0.2">
      <c r="Z1378" s="106">
        <v>6870</v>
      </c>
      <c r="AA1378" s="106">
        <v>13740</v>
      </c>
      <c r="AB1378" s="106">
        <v>5496</v>
      </c>
      <c r="AC1378" s="106">
        <v>27480</v>
      </c>
    </row>
    <row r="1379" spans="26:29" x14ac:dyDescent="0.2">
      <c r="Z1379" s="106">
        <v>6875</v>
      </c>
      <c r="AA1379" s="106">
        <v>13750</v>
      </c>
      <c r="AB1379" s="106">
        <v>5500</v>
      </c>
      <c r="AC1379" s="106">
        <v>27500</v>
      </c>
    </row>
    <row r="1380" spans="26:29" x14ac:dyDescent="0.2">
      <c r="Z1380" s="106">
        <v>6880</v>
      </c>
      <c r="AA1380" s="106">
        <v>13760</v>
      </c>
      <c r="AB1380" s="106">
        <v>5504</v>
      </c>
      <c r="AC1380" s="106">
        <v>27520</v>
      </c>
    </row>
    <row r="1381" spans="26:29" x14ac:dyDescent="0.2">
      <c r="Z1381" s="106">
        <v>6885</v>
      </c>
      <c r="AA1381" s="106">
        <v>13770</v>
      </c>
      <c r="AB1381" s="106">
        <v>5508</v>
      </c>
      <c r="AC1381" s="106">
        <v>27540</v>
      </c>
    </row>
    <row r="1382" spans="26:29" x14ac:dyDescent="0.2">
      <c r="Z1382" s="106">
        <v>6890</v>
      </c>
      <c r="AA1382" s="106">
        <v>13780</v>
      </c>
      <c r="AB1382" s="106">
        <v>5512</v>
      </c>
      <c r="AC1382" s="106">
        <v>27560</v>
      </c>
    </row>
    <row r="1383" spans="26:29" x14ac:dyDescent="0.2">
      <c r="Z1383" s="106">
        <v>6895</v>
      </c>
      <c r="AA1383" s="106">
        <v>13790</v>
      </c>
      <c r="AB1383" s="106">
        <v>5516</v>
      </c>
      <c r="AC1383" s="106">
        <v>27580</v>
      </c>
    </row>
    <row r="1384" spans="26:29" x14ac:dyDescent="0.2">
      <c r="Z1384" s="106">
        <v>6900</v>
      </c>
      <c r="AA1384" s="106">
        <v>13800</v>
      </c>
      <c r="AB1384" s="106">
        <v>5520</v>
      </c>
      <c r="AC1384" s="106">
        <v>27600</v>
      </c>
    </row>
    <row r="1385" spans="26:29" x14ac:dyDescent="0.2">
      <c r="Z1385" s="106">
        <v>6905</v>
      </c>
      <c r="AA1385" s="106">
        <v>13810</v>
      </c>
      <c r="AB1385" s="106">
        <v>5524</v>
      </c>
      <c r="AC1385" s="106">
        <v>27620</v>
      </c>
    </row>
    <row r="1386" spans="26:29" x14ac:dyDescent="0.2">
      <c r="Z1386" s="106">
        <v>6910</v>
      </c>
      <c r="AA1386" s="106">
        <v>13820</v>
      </c>
      <c r="AB1386" s="106">
        <v>5528</v>
      </c>
      <c r="AC1386" s="106">
        <v>27640</v>
      </c>
    </row>
    <row r="1387" spans="26:29" x14ac:dyDescent="0.2">
      <c r="Z1387" s="106">
        <v>6915</v>
      </c>
      <c r="AA1387" s="106">
        <v>13830</v>
      </c>
      <c r="AB1387" s="106">
        <v>5532</v>
      </c>
      <c r="AC1387" s="106">
        <v>27660</v>
      </c>
    </row>
    <row r="1388" spans="26:29" x14ac:dyDescent="0.2">
      <c r="Z1388" s="106">
        <v>6920</v>
      </c>
      <c r="AA1388" s="106">
        <v>13840</v>
      </c>
      <c r="AB1388" s="106">
        <v>5536</v>
      </c>
      <c r="AC1388" s="106">
        <v>27680</v>
      </c>
    </row>
    <row r="1389" spans="26:29" x14ac:dyDescent="0.2">
      <c r="Z1389" s="106">
        <v>6925</v>
      </c>
      <c r="AA1389" s="106">
        <v>13850</v>
      </c>
      <c r="AB1389" s="106">
        <v>5540</v>
      </c>
      <c r="AC1389" s="106">
        <v>27700</v>
      </c>
    </row>
    <row r="1390" spans="26:29" x14ac:dyDescent="0.2">
      <c r="Z1390" s="106">
        <v>6930</v>
      </c>
      <c r="AA1390" s="106">
        <v>13860</v>
      </c>
      <c r="AB1390" s="106">
        <v>5544</v>
      </c>
      <c r="AC1390" s="106">
        <v>27720</v>
      </c>
    </row>
    <row r="1391" spans="26:29" x14ac:dyDescent="0.2">
      <c r="Z1391" s="106">
        <v>6935</v>
      </c>
      <c r="AA1391" s="106">
        <v>13870</v>
      </c>
      <c r="AB1391" s="106">
        <v>5548</v>
      </c>
      <c r="AC1391" s="106">
        <v>27740</v>
      </c>
    </row>
    <row r="1392" spans="26:29" x14ac:dyDescent="0.2">
      <c r="Z1392" s="106">
        <v>6940</v>
      </c>
      <c r="AA1392" s="106">
        <v>13880</v>
      </c>
      <c r="AB1392" s="106">
        <v>5552</v>
      </c>
      <c r="AC1392" s="106">
        <v>27760</v>
      </c>
    </row>
    <row r="1393" spans="26:29" x14ac:dyDescent="0.2">
      <c r="Z1393" s="106">
        <v>6945</v>
      </c>
      <c r="AA1393" s="106">
        <v>13890</v>
      </c>
      <c r="AB1393" s="106">
        <v>5556</v>
      </c>
      <c r="AC1393" s="106">
        <v>27780</v>
      </c>
    </row>
    <row r="1394" spans="26:29" x14ac:dyDescent="0.2">
      <c r="Z1394" s="106">
        <v>6950</v>
      </c>
      <c r="AA1394" s="106">
        <v>13900</v>
      </c>
      <c r="AB1394" s="106">
        <v>5560</v>
      </c>
      <c r="AC1394" s="106">
        <v>27800</v>
      </c>
    </row>
    <row r="1395" spans="26:29" x14ac:dyDescent="0.2">
      <c r="Z1395" s="106">
        <v>6955</v>
      </c>
      <c r="AA1395" s="106">
        <v>13910</v>
      </c>
      <c r="AB1395" s="106">
        <v>5564</v>
      </c>
      <c r="AC1395" s="106">
        <v>27820</v>
      </c>
    </row>
    <row r="1396" spans="26:29" x14ac:dyDescent="0.2">
      <c r="Z1396" s="106">
        <v>6960</v>
      </c>
      <c r="AA1396" s="106">
        <v>13920</v>
      </c>
      <c r="AB1396" s="106">
        <v>5568</v>
      </c>
      <c r="AC1396" s="106">
        <v>27840</v>
      </c>
    </row>
    <row r="1397" spans="26:29" x14ac:dyDescent="0.2">
      <c r="Z1397" s="106">
        <v>6965</v>
      </c>
      <c r="AA1397" s="106">
        <v>13930</v>
      </c>
      <c r="AB1397" s="106">
        <v>5572</v>
      </c>
      <c r="AC1397" s="106">
        <v>27860</v>
      </c>
    </row>
    <row r="1398" spans="26:29" x14ac:dyDescent="0.2">
      <c r="Z1398" s="106">
        <v>6970</v>
      </c>
      <c r="AA1398" s="106">
        <v>13940</v>
      </c>
      <c r="AB1398" s="106">
        <v>5576</v>
      </c>
      <c r="AC1398" s="106">
        <v>27880</v>
      </c>
    </row>
    <row r="1399" spans="26:29" x14ac:dyDescent="0.2">
      <c r="Z1399" s="106">
        <v>6975</v>
      </c>
      <c r="AA1399" s="106">
        <v>13950</v>
      </c>
      <c r="AB1399" s="106">
        <v>5580</v>
      </c>
      <c r="AC1399" s="106">
        <v>27900</v>
      </c>
    </row>
    <row r="1400" spans="26:29" x14ac:dyDescent="0.2">
      <c r="Z1400" s="106">
        <v>6980</v>
      </c>
      <c r="AA1400" s="106">
        <v>13960</v>
      </c>
      <c r="AB1400" s="106">
        <v>5584</v>
      </c>
      <c r="AC1400" s="106">
        <v>27920</v>
      </c>
    </row>
    <row r="1401" spans="26:29" x14ac:dyDescent="0.2">
      <c r="Z1401" s="106">
        <v>6985</v>
      </c>
      <c r="AA1401" s="106">
        <v>13970</v>
      </c>
      <c r="AB1401" s="106">
        <v>5588</v>
      </c>
      <c r="AC1401" s="106">
        <v>27940</v>
      </c>
    </row>
    <row r="1402" spans="26:29" x14ac:dyDescent="0.2">
      <c r="Z1402" s="106">
        <v>6990</v>
      </c>
      <c r="AA1402" s="106">
        <v>13980</v>
      </c>
      <c r="AB1402" s="106">
        <v>5592</v>
      </c>
      <c r="AC1402" s="106">
        <v>27960</v>
      </c>
    </row>
    <row r="1403" spans="26:29" x14ac:dyDescent="0.2">
      <c r="Z1403" s="106">
        <v>6995</v>
      </c>
      <c r="AA1403" s="106">
        <v>13990</v>
      </c>
      <c r="AB1403" s="106">
        <v>5596</v>
      </c>
      <c r="AC1403" s="106">
        <v>27980</v>
      </c>
    </row>
    <row r="1404" spans="26:29" x14ac:dyDescent="0.2">
      <c r="Z1404" s="106">
        <v>7000</v>
      </c>
      <c r="AA1404" s="106">
        <v>14000</v>
      </c>
      <c r="AB1404" s="106">
        <v>5600</v>
      </c>
      <c r="AC1404" s="106">
        <v>28000</v>
      </c>
    </row>
    <row r="1405" spans="26:29" x14ac:dyDescent="0.2">
      <c r="Z1405" s="106">
        <v>7005</v>
      </c>
      <c r="AA1405" s="106">
        <v>14010</v>
      </c>
      <c r="AB1405" s="106">
        <v>5604</v>
      </c>
      <c r="AC1405" s="106">
        <v>28020</v>
      </c>
    </row>
    <row r="1406" spans="26:29" x14ac:dyDescent="0.2">
      <c r="Z1406" s="106">
        <v>7010</v>
      </c>
      <c r="AA1406" s="106">
        <v>14020</v>
      </c>
      <c r="AB1406" s="106">
        <v>5608</v>
      </c>
      <c r="AC1406" s="106">
        <v>28040</v>
      </c>
    </row>
    <row r="1407" spans="26:29" x14ac:dyDescent="0.2">
      <c r="Z1407" s="106">
        <v>7015</v>
      </c>
      <c r="AA1407" s="106">
        <v>14030</v>
      </c>
      <c r="AB1407" s="106">
        <v>5612</v>
      </c>
      <c r="AC1407" s="106">
        <v>28060</v>
      </c>
    </row>
    <row r="1408" spans="26:29" x14ac:dyDescent="0.2">
      <c r="Z1408" s="106">
        <v>7020</v>
      </c>
      <c r="AA1408" s="106">
        <v>14040</v>
      </c>
      <c r="AB1408" s="106">
        <v>5616</v>
      </c>
      <c r="AC1408" s="106">
        <v>28080</v>
      </c>
    </row>
    <row r="1409" spans="26:29" x14ac:dyDescent="0.2">
      <c r="Z1409" s="106">
        <v>7025</v>
      </c>
      <c r="AA1409" s="106">
        <v>14050</v>
      </c>
      <c r="AB1409" s="106">
        <v>5620</v>
      </c>
      <c r="AC1409" s="106">
        <v>28100</v>
      </c>
    </row>
    <row r="1410" spans="26:29" x14ac:dyDescent="0.2">
      <c r="Z1410" s="106">
        <v>7030</v>
      </c>
      <c r="AA1410" s="106">
        <v>14060</v>
      </c>
      <c r="AB1410" s="106">
        <v>5624</v>
      </c>
      <c r="AC1410" s="106">
        <v>28120</v>
      </c>
    </row>
    <row r="1411" spans="26:29" x14ac:dyDescent="0.2">
      <c r="Z1411" s="106">
        <v>7035</v>
      </c>
      <c r="AA1411" s="106">
        <v>14070</v>
      </c>
      <c r="AB1411" s="106">
        <v>5628</v>
      </c>
      <c r="AC1411" s="106">
        <v>28140</v>
      </c>
    </row>
    <row r="1412" spans="26:29" x14ac:dyDescent="0.2">
      <c r="Z1412" s="106">
        <v>7040</v>
      </c>
      <c r="AA1412" s="106">
        <v>14080</v>
      </c>
      <c r="AB1412" s="106">
        <v>5632</v>
      </c>
      <c r="AC1412" s="106">
        <v>28160</v>
      </c>
    </row>
    <row r="1413" spans="26:29" x14ac:dyDescent="0.2">
      <c r="Z1413" s="106">
        <v>7045</v>
      </c>
      <c r="AA1413" s="106">
        <v>14090</v>
      </c>
      <c r="AB1413" s="106">
        <v>5636</v>
      </c>
      <c r="AC1413" s="106">
        <v>28180</v>
      </c>
    </row>
    <row r="1414" spans="26:29" x14ac:dyDescent="0.2">
      <c r="Z1414" s="106">
        <v>7050</v>
      </c>
      <c r="AA1414" s="106">
        <v>14100</v>
      </c>
      <c r="AB1414" s="106">
        <v>5640</v>
      </c>
      <c r="AC1414" s="106">
        <v>28200</v>
      </c>
    </row>
    <row r="1415" spans="26:29" x14ac:dyDescent="0.2">
      <c r="Z1415" s="106">
        <v>7055</v>
      </c>
      <c r="AA1415" s="106">
        <v>14110</v>
      </c>
      <c r="AB1415" s="106">
        <v>5644</v>
      </c>
      <c r="AC1415" s="106">
        <v>28220</v>
      </c>
    </row>
    <row r="1416" spans="26:29" x14ac:dyDescent="0.2">
      <c r="Z1416" s="106">
        <v>7060</v>
      </c>
      <c r="AA1416" s="106">
        <v>14120</v>
      </c>
      <c r="AB1416" s="106">
        <v>5648</v>
      </c>
      <c r="AC1416" s="106">
        <v>28240</v>
      </c>
    </row>
    <row r="1417" spans="26:29" x14ac:dyDescent="0.2">
      <c r="Z1417" s="106">
        <v>7065</v>
      </c>
      <c r="AA1417" s="106">
        <v>14130</v>
      </c>
      <c r="AB1417" s="106">
        <v>5652</v>
      </c>
      <c r="AC1417" s="106">
        <v>28260</v>
      </c>
    </row>
    <row r="1418" spans="26:29" x14ac:dyDescent="0.2">
      <c r="Z1418" s="106">
        <v>7070</v>
      </c>
      <c r="AA1418" s="106">
        <v>14140</v>
      </c>
      <c r="AB1418" s="106">
        <v>5656</v>
      </c>
      <c r="AC1418" s="106">
        <v>28280</v>
      </c>
    </row>
    <row r="1419" spans="26:29" x14ac:dyDescent="0.2">
      <c r="Z1419" s="106">
        <v>7075</v>
      </c>
      <c r="AA1419" s="106">
        <v>14150</v>
      </c>
      <c r="AB1419" s="106">
        <v>5660</v>
      </c>
      <c r="AC1419" s="106">
        <v>28300</v>
      </c>
    </row>
    <row r="1420" spans="26:29" x14ac:dyDescent="0.2">
      <c r="Z1420" s="106">
        <v>7080</v>
      </c>
      <c r="AA1420" s="106">
        <v>14160</v>
      </c>
      <c r="AB1420" s="106">
        <v>5664</v>
      </c>
      <c r="AC1420" s="106">
        <v>28320</v>
      </c>
    </row>
    <row r="1421" spans="26:29" x14ac:dyDescent="0.2">
      <c r="Z1421" s="106">
        <v>7085</v>
      </c>
      <c r="AA1421" s="106">
        <v>14170</v>
      </c>
      <c r="AB1421" s="106">
        <v>5668</v>
      </c>
      <c r="AC1421" s="106">
        <v>28340</v>
      </c>
    </row>
    <row r="1422" spans="26:29" x14ac:dyDescent="0.2">
      <c r="Z1422" s="106">
        <v>7090</v>
      </c>
      <c r="AA1422" s="106">
        <v>14180</v>
      </c>
      <c r="AB1422" s="106">
        <v>5672</v>
      </c>
      <c r="AC1422" s="106">
        <v>28360</v>
      </c>
    </row>
    <row r="1423" spans="26:29" x14ac:dyDescent="0.2">
      <c r="Z1423" s="106">
        <v>7095</v>
      </c>
      <c r="AA1423" s="106">
        <v>14190</v>
      </c>
      <c r="AB1423" s="106">
        <v>5676</v>
      </c>
      <c r="AC1423" s="106">
        <v>28380</v>
      </c>
    </row>
    <row r="1424" spans="26:29" x14ac:dyDescent="0.2">
      <c r="Z1424" s="106">
        <v>7100</v>
      </c>
      <c r="AA1424" s="106">
        <v>14200</v>
      </c>
      <c r="AB1424" s="106">
        <v>5680</v>
      </c>
      <c r="AC1424" s="106">
        <v>28400</v>
      </c>
    </row>
    <row r="1425" spans="26:29" x14ac:dyDescent="0.2">
      <c r="Z1425" s="106">
        <v>7105</v>
      </c>
      <c r="AA1425" s="106">
        <v>14210</v>
      </c>
      <c r="AB1425" s="106">
        <v>5684</v>
      </c>
      <c r="AC1425" s="106">
        <v>28420</v>
      </c>
    </row>
    <row r="1426" spans="26:29" x14ac:dyDescent="0.2">
      <c r="Z1426" s="106">
        <v>7110</v>
      </c>
      <c r="AA1426" s="106">
        <v>14220</v>
      </c>
      <c r="AB1426" s="106">
        <v>5688</v>
      </c>
      <c r="AC1426" s="106">
        <v>28440</v>
      </c>
    </row>
    <row r="1427" spans="26:29" x14ac:dyDescent="0.2">
      <c r="Z1427" s="106">
        <v>7115</v>
      </c>
      <c r="AA1427" s="106">
        <v>14230</v>
      </c>
      <c r="AB1427" s="106">
        <v>5692</v>
      </c>
      <c r="AC1427" s="106">
        <v>28460</v>
      </c>
    </row>
    <row r="1428" spans="26:29" x14ac:dyDescent="0.2">
      <c r="Z1428" s="106">
        <v>7120</v>
      </c>
      <c r="AA1428" s="106">
        <v>14240</v>
      </c>
      <c r="AB1428" s="106">
        <v>5696</v>
      </c>
      <c r="AC1428" s="106">
        <v>28480</v>
      </c>
    </row>
    <row r="1429" spans="26:29" x14ac:dyDescent="0.2">
      <c r="Z1429" s="106">
        <v>7125</v>
      </c>
      <c r="AA1429" s="106">
        <v>14250</v>
      </c>
      <c r="AB1429" s="106">
        <v>5700</v>
      </c>
      <c r="AC1429" s="106">
        <v>28500</v>
      </c>
    </row>
    <row r="1430" spans="26:29" x14ac:dyDescent="0.2">
      <c r="Z1430" s="106">
        <v>7130</v>
      </c>
      <c r="AA1430" s="106">
        <v>14260</v>
      </c>
      <c r="AB1430" s="106">
        <v>5704</v>
      </c>
      <c r="AC1430" s="106">
        <v>28520</v>
      </c>
    </row>
    <row r="1431" spans="26:29" x14ac:dyDescent="0.2">
      <c r="Z1431" s="106">
        <v>7135</v>
      </c>
      <c r="AA1431" s="106">
        <v>14270</v>
      </c>
      <c r="AB1431" s="106">
        <v>5708</v>
      </c>
      <c r="AC1431" s="106">
        <v>28540</v>
      </c>
    </row>
    <row r="1432" spans="26:29" x14ac:dyDescent="0.2">
      <c r="Z1432" s="106">
        <v>7140</v>
      </c>
      <c r="AA1432" s="106">
        <v>14280</v>
      </c>
      <c r="AB1432" s="106">
        <v>5712</v>
      </c>
      <c r="AC1432" s="106">
        <v>28560</v>
      </c>
    </row>
    <row r="1433" spans="26:29" x14ac:dyDescent="0.2">
      <c r="Z1433" s="106">
        <v>7145</v>
      </c>
      <c r="AA1433" s="106">
        <v>14290</v>
      </c>
      <c r="AB1433" s="106">
        <v>5716</v>
      </c>
      <c r="AC1433" s="106">
        <v>28580</v>
      </c>
    </row>
    <row r="1434" spans="26:29" x14ac:dyDescent="0.2">
      <c r="Z1434" s="106">
        <v>7150</v>
      </c>
      <c r="AA1434" s="106">
        <v>14300</v>
      </c>
      <c r="AB1434" s="106">
        <v>5720</v>
      </c>
      <c r="AC1434" s="106">
        <v>28600</v>
      </c>
    </row>
    <row r="1435" spans="26:29" x14ac:dyDescent="0.2">
      <c r="Z1435" s="106">
        <v>7155</v>
      </c>
      <c r="AA1435" s="106">
        <v>14310</v>
      </c>
      <c r="AB1435" s="106">
        <v>5724</v>
      </c>
      <c r="AC1435" s="106">
        <v>28620</v>
      </c>
    </row>
    <row r="1436" spans="26:29" x14ac:dyDescent="0.2">
      <c r="Z1436" s="106">
        <v>7160</v>
      </c>
      <c r="AA1436" s="106">
        <v>14320</v>
      </c>
      <c r="AB1436" s="106">
        <v>5728</v>
      </c>
      <c r="AC1436" s="106">
        <v>28640</v>
      </c>
    </row>
    <row r="1437" spans="26:29" x14ac:dyDescent="0.2">
      <c r="Z1437" s="106">
        <v>7165</v>
      </c>
      <c r="AA1437" s="106">
        <v>14330</v>
      </c>
      <c r="AB1437" s="106">
        <v>5732</v>
      </c>
      <c r="AC1437" s="106">
        <v>28660</v>
      </c>
    </row>
    <row r="1438" spans="26:29" x14ac:dyDescent="0.2">
      <c r="Z1438" s="106">
        <v>7170</v>
      </c>
      <c r="AA1438" s="106">
        <v>14340</v>
      </c>
      <c r="AB1438" s="106">
        <v>5736</v>
      </c>
      <c r="AC1438" s="106">
        <v>28680</v>
      </c>
    </row>
    <row r="1439" spans="26:29" x14ac:dyDescent="0.2">
      <c r="Z1439" s="106">
        <v>7175</v>
      </c>
      <c r="AA1439" s="106">
        <v>14350</v>
      </c>
      <c r="AB1439" s="106">
        <v>5740</v>
      </c>
      <c r="AC1439" s="106">
        <v>28700</v>
      </c>
    </row>
    <row r="1440" spans="26:29" x14ac:dyDescent="0.2">
      <c r="Z1440" s="106">
        <v>7180</v>
      </c>
      <c r="AA1440" s="106">
        <v>14360</v>
      </c>
      <c r="AB1440" s="106">
        <v>5744</v>
      </c>
      <c r="AC1440" s="106">
        <v>28720</v>
      </c>
    </row>
    <row r="1441" spans="26:29" x14ac:dyDescent="0.2">
      <c r="Z1441" s="106">
        <v>7185</v>
      </c>
      <c r="AA1441" s="106">
        <v>14370</v>
      </c>
      <c r="AB1441" s="106">
        <v>5748</v>
      </c>
      <c r="AC1441" s="106">
        <v>28740</v>
      </c>
    </row>
    <row r="1442" spans="26:29" x14ac:dyDescent="0.2">
      <c r="Z1442" s="106">
        <v>7190</v>
      </c>
      <c r="AA1442" s="106">
        <v>14380</v>
      </c>
      <c r="AB1442" s="106">
        <v>5752</v>
      </c>
      <c r="AC1442" s="106">
        <v>28760</v>
      </c>
    </row>
    <row r="1443" spans="26:29" x14ac:dyDescent="0.2">
      <c r="Z1443" s="106">
        <v>7195</v>
      </c>
      <c r="AA1443" s="106">
        <v>14390</v>
      </c>
      <c r="AB1443" s="106">
        <v>5756</v>
      </c>
      <c r="AC1443" s="106">
        <v>28780</v>
      </c>
    </row>
    <row r="1444" spans="26:29" x14ac:dyDescent="0.2">
      <c r="Z1444" s="106">
        <v>7200</v>
      </c>
      <c r="AA1444" s="106">
        <v>14400</v>
      </c>
      <c r="AB1444" s="106">
        <v>5760</v>
      </c>
      <c r="AC1444" s="106">
        <v>28800</v>
      </c>
    </row>
    <row r="1445" spans="26:29" x14ac:dyDescent="0.2">
      <c r="Z1445" s="106">
        <v>7205</v>
      </c>
      <c r="AA1445" s="106">
        <v>14410</v>
      </c>
      <c r="AB1445" s="106">
        <v>5764</v>
      </c>
      <c r="AC1445" s="106">
        <v>28820</v>
      </c>
    </row>
    <row r="1446" spans="26:29" x14ac:dyDescent="0.2">
      <c r="Z1446" s="106">
        <v>7210</v>
      </c>
      <c r="AA1446" s="106">
        <v>14420</v>
      </c>
      <c r="AB1446" s="106">
        <v>5768</v>
      </c>
      <c r="AC1446" s="106">
        <v>28840</v>
      </c>
    </row>
    <row r="1447" spans="26:29" x14ac:dyDescent="0.2">
      <c r="Z1447" s="106">
        <v>7215</v>
      </c>
      <c r="AA1447" s="106">
        <v>14430</v>
      </c>
      <c r="AB1447" s="106">
        <v>5772</v>
      </c>
      <c r="AC1447" s="106">
        <v>28860</v>
      </c>
    </row>
    <row r="1448" spans="26:29" x14ac:dyDescent="0.2">
      <c r="Z1448" s="106">
        <v>7220</v>
      </c>
      <c r="AA1448" s="106">
        <v>14440</v>
      </c>
      <c r="AB1448" s="106">
        <v>5776</v>
      </c>
      <c r="AC1448" s="106">
        <v>28880</v>
      </c>
    </row>
    <row r="1449" spans="26:29" x14ac:dyDescent="0.2">
      <c r="Z1449" s="106">
        <v>7225</v>
      </c>
      <c r="AA1449" s="106">
        <v>14450</v>
      </c>
      <c r="AB1449" s="106">
        <v>5780</v>
      </c>
      <c r="AC1449" s="106">
        <v>28900</v>
      </c>
    </row>
    <row r="1450" spans="26:29" x14ac:dyDescent="0.2">
      <c r="Z1450" s="106">
        <v>7230</v>
      </c>
      <c r="AA1450" s="106">
        <v>14460</v>
      </c>
      <c r="AB1450" s="106">
        <v>5784</v>
      </c>
      <c r="AC1450" s="106">
        <v>28920</v>
      </c>
    </row>
    <row r="1451" spans="26:29" x14ac:dyDescent="0.2">
      <c r="Z1451" s="106">
        <v>7235</v>
      </c>
      <c r="AA1451" s="106">
        <v>14470</v>
      </c>
      <c r="AB1451" s="106">
        <v>5788</v>
      </c>
      <c r="AC1451" s="106">
        <v>28940</v>
      </c>
    </row>
    <row r="1452" spans="26:29" x14ac:dyDescent="0.2">
      <c r="Z1452" s="106">
        <v>7240</v>
      </c>
      <c r="AA1452" s="106">
        <v>14480</v>
      </c>
      <c r="AB1452" s="106">
        <v>5792</v>
      </c>
      <c r="AC1452" s="106">
        <v>28960</v>
      </c>
    </row>
    <row r="1453" spans="26:29" x14ac:dyDescent="0.2">
      <c r="Z1453" s="106">
        <v>7245</v>
      </c>
      <c r="AA1453" s="106">
        <v>14490</v>
      </c>
      <c r="AB1453" s="106">
        <v>5796</v>
      </c>
      <c r="AC1453" s="106">
        <v>28980</v>
      </c>
    </row>
    <row r="1454" spans="26:29" x14ac:dyDescent="0.2">
      <c r="Z1454" s="106">
        <v>7250</v>
      </c>
      <c r="AA1454" s="106">
        <v>14500</v>
      </c>
      <c r="AB1454" s="106">
        <v>5800</v>
      </c>
      <c r="AC1454" s="106">
        <v>29000</v>
      </c>
    </row>
    <row r="1455" spans="26:29" x14ac:dyDescent="0.2">
      <c r="Z1455" s="106">
        <v>7255</v>
      </c>
      <c r="AA1455" s="106">
        <v>14510</v>
      </c>
      <c r="AB1455" s="106">
        <v>5804</v>
      </c>
      <c r="AC1455" s="106">
        <v>29020</v>
      </c>
    </row>
    <row r="1456" spans="26:29" x14ac:dyDescent="0.2">
      <c r="Z1456" s="106">
        <v>7260</v>
      </c>
      <c r="AA1456" s="106">
        <v>14520</v>
      </c>
      <c r="AB1456" s="106">
        <v>5808</v>
      </c>
      <c r="AC1456" s="106">
        <v>29040</v>
      </c>
    </row>
    <row r="1457" spans="26:29" x14ac:dyDescent="0.2">
      <c r="Z1457" s="106">
        <v>7265</v>
      </c>
      <c r="AA1457" s="106">
        <v>14530</v>
      </c>
      <c r="AB1457" s="106">
        <v>5812</v>
      </c>
      <c r="AC1457" s="106">
        <v>29060</v>
      </c>
    </row>
    <row r="1458" spans="26:29" x14ac:dyDescent="0.2">
      <c r="Z1458" s="106">
        <v>7270</v>
      </c>
      <c r="AA1458" s="106">
        <v>14540</v>
      </c>
      <c r="AB1458" s="106">
        <v>5816</v>
      </c>
      <c r="AC1458" s="106">
        <v>29080</v>
      </c>
    </row>
    <row r="1459" spans="26:29" x14ac:dyDescent="0.2">
      <c r="Z1459" s="106">
        <v>7275</v>
      </c>
      <c r="AA1459" s="106">
        <v>14550</v>
      </c>
      <c r="AB1459" s="106">
        <v>5820</v>
      </c>
      <c r="AC1459" s="106">
        <v>29100</v>
      </c>
    </row>
    <row r="1460" spans="26:29" x14ac:dyDescent="0.2">
      <c r="Z1460" s="106">
        <v>7280</v>
      </c>
      <c r="AA1460" s="106">
        <v>14560</v>
      </c>
      <c r="AB1460" s="106">
        <v>5824</v>
      </c>
      <c r="AC1460" s="106">
        <v>29120</v>
      </c>
    </row>
    <row r="1461" spans="26:29" x14ac:dyDescent="0.2">
      <c r="Z1461" s="106">
        <v>7285</v>
      </c>
      <c r="AA1461" s="106">
        <v>14570</v>
      </c>
      <c r="AB1461" s="106">
        <v>5828</v>
      </c>
      <c r="AC1461" s="106">
        <v>29140</v>
      </c>
    </row>
    <row r="1462" spans="26:29" x14ac:dyDescent="0.2">
      <c r="Z1462" s="106">
        <v>7290</v>
      </c>
      <c r="AA1462" s="106">
        <v>14580</v>
      </c>
      <c r="AB1462" s="106">
        <v>5832</v>
      </c>
      <c r="AC1462" s="106">
        <v>29160</v>
      </c>
    </row>
    <row r="1463" spans="26:29" x14ac:dyDescent="0.2">
      <c r="Z1463" s="106">
        <v>7295</v>
      </c>
      <c r="AA1463" s="106">
        <v>14590</v>
      </c>
      <c r="AB1463" s="106">
        <v>5836</v>
      </c>
      <c r="AC1463" s="106">
        <v>29180</v>
      </c>
    </row>
    <row r="1464" spans="26:29" x14ac:dyDescent="0.2">
      <c r="Z1464" s="106">
        <v>7300</v>
      </c>
      <c r="AA1464" s="106">
        <v>14600</v>
      </c>
      <c r="AB1464" s="106">
        <v>5840</v>
      </c>
      <c r="AC1464" s="106">
        <v>29200</v>
      </c>
    </row>
    <row r="1465" spans="26:29" x14ac:dyDescent="0.2">
      <c r="Z1465" s="106">
        <v>7305</v>
      </c>
      <c r="AA1465" s="106">
        <v>14610</v>
      </c>
      <c r="AB1465" s="106">
        <v>5844</v>
      </c>
      <c r="AC1465" s="106">
        <v>29220</v>
      </c>
    </row>
    <row r="1466" spans="26:29" x14ac:dyDescent="0.2">
      <c r="Z1466" s="106">
        <v>7310</v>
      </c>
      <c r="AA1466" s="106">
        <v>14620</v>
      </c>
      <c r="AB1466" s="106">
        <v>5848</v>
      </c>
      <c r="AC1466" s="106">
        <v>29240</v>
      </c>
    </row>
    <row r="1467" spans="26:29" x14ac:dyDescent="0.2">
      <c r="Z1467" s="106">
        <v>7315</v>
      </c>
      <c r="AA1467" s="106">
        <v>14630</v>
      </c>
      <c r="AB1467" s="106">
        <v>5852</v>
      </c>
      <c r="AC1467" s="106">
        <v>29260</v>
      </c>
    </row>
    <row r="1468" spans="26:29" x14ac:dyDescent="0.2">
      <c r="Z1468" s="106">
        <v>7320</v>
      </c>
      <c r="AA1468" s="106">
        <v>14640</v>
      </c>
      <c r="AB1468" s="106">
        <v>5856</v>
      </c>
      <c r="AC1468" s="106">
        <v>29280</v>
      </c>
    </row>
    <row r="1469" spans="26:29" x14ac:dyDescent="0.2">
      <c r="Z1469" s="106">
        <v>7325</v>
      </c>
      <c r="AA1469" s="106">
        <v>14650</v>
      </c>
      <c r="AB1469" s="106">
        <v>5860</v>
      </c>
      <c r="AC1469" s="106">
        <v>29300</v>
      </c>
    </row>
    <row r="1470" spans="26:29" x14ac:dyDescent="0.2">
      <c r="Z1470" s="106">
        <v>7330</v>
      </c>
      <c r="AA1470" s="106">
        <v>14660</v>
      </c>
      <c r="AB1470" s="106">
        <v>5864</v>
      </c>
      <c r="AC1470" s="106">
        <v>29320</v>
      </c>
    </row>
    <row r="1471" spans="26:29" x14ac:dyDescent="0.2">
      <c r="Z1471" s="106">
        <v>7335</v>
      </c>
      <c r="AA1471" s="106">
        <v>14670</v>
      </c>
      <c r="AB1471" s="106">
        <v>5868</v>
      </c>
      <c r="AC1471" s="106">
        <v>29340</v>
      </c>
    </row>
    <row r="1472" spans="26:29" x14ac:dyDescent="0.2">
      <c r="Z1472" s="106">
        <v>7340</v>
      </c>
      <c r="AA1472" s="106">
        <v>14680</v>
      </c>
      <c r="AB1472" s="106">
        <v>5872</v>
      </c>
      <c r="AC1472" s="106">
        <v>29360</v>
      </c>
    </row>
    <row r="1473" spans="26:29" x14ac:dyDescent="0.2">
      <c r="Z1473" s="106">
        <v>7345</v>
      </c>
      <c r="AA1473" s="106">
        <v>14690</v>
      </c>
      <c r="AB1473" s="106">
        <v>5876</v>
      </c>
      <c r="AC1473" s="106">
        <v>29380</v>
      </c>
    </row>
    <row r="1474" spans="26:29" x14ac:dyDescent="0.2">
      <c r="Z1474" s="106">
        <v>7350</v>
      </c>
      <c r="AA1474" s="106">
        <v>14700</v>
      </c>
      <c r="AB1474" s="106">
        <v>5880</v>
      </c>
      <c r="AC1474" s="106">
        <v>29400</v>
      </c>
    </row>
    <row r="1475" spans="26:29" x14ac:dyDescent="0.2">
      <c r="Z1475" s="106">
        <v>7355</v>
      </c>
      <c r="AA1475" s="106">
        <v>14710</v>
      </c>
      <c r="AB1475" s="106">
        <v>5884</v>
      </c>
      <c r="AC1475" s="106">
        <v>29420</v>
      </c>
    </row>
    <row r="1476" spans="26:29" x14ac:dyDescent="0.2">
      <c r="Z1476" s="106">
        <v>7360</v>
      </c>
      <c r="AA1476" s="106">
        <v>14720</v>
      </c>
      <c r="AB1476" s="106">
        <v>5888</v>
      </c>
      <c r="AC1476" s="106">
        <v>29440</v>
      </c>
    </row>
    <row r="1477" spans="26:29" x14ac:dyDescent="0.2">
      <c r="Z1477" s="106">
        <v>7365</v>
      </c>
      <c r="AA1477" s="106">
        <v>14730</v>
      </c>
      <c r="AB1477" s="106">
        <v>5892</v>
      </c>
      <c r="AC1477" s="106">
        <v>29460</v>
      </c>
    </row>
    <row r="1478" spans="26:29" x14ac:dyDescent="0.2">
      <c r="Z1478" s="106">
        <v>7370</v>
      </c>
      <c r="AA1478" s="106">
        <v>14740</v>
      </c>
      <c r="AB1478" s="106">
        <v>5896</v>
      </c>
      <c r="AC1478" s="106">
        <v>29480</v>
      </c>
    </row>
    <row r="1479" spans="26:29" x14ac:dyDescent="0.2">
      <c r="Z1479" s="106">
        <v>7375</v>
      </c>
      <c r="AA1479" s="106">
        <v>14750</v>
      </c>
      <c r="AB1479" s="106">
        <v>5900</v>
      </c>
      <c r="AC1479" s="106">
        <v>29500</v>
      </c>
    </row>
    <row r="1480" spans="26:29" x14ac:dyDescent="0.2">
      <c r="Z1480" s="106">
        <v>7380</v>
      </c>
      <c r="AA1480" s="106">
        <v>14760</v>
      </c>
      <c r="AB1480" s="106">
        <v>5904</v>
      </c>
      <c r="AC1480" s="106">
        <v>29520</v>
      </c>
    </row>
    <row r="1481" spans="26:29" x14ac:dyDescent="0.2">
      <c r="Z1481" s="106">
        <v>7385</v>
      </c>
      <c r="AA1481" s="106">
        <v>14770</v>
      </c>
      <c r="AB1481" s="106">
        <v>5908</v>
      </c>
      <c r="AC1481" s="106">
        <v>29540</v>
      </c>
    </row>
    <row r="1482" spans="26:29" x14ac:dyDescent="0.2">
      <c r="Z1482" s="106">
        <v>7390</v>
      </c>
      <c r="AA1482" s="106">
        <v>14780</v>
      </c>
      <c r="AB1482" s="106">
        <v>5912</v>
      </c>
      <c r="AC1482" s="106">
        <v>29560</v>
      </c>
    </row>
    <row r="1483" spans="26:29" x14ac:dyDescent="0.2">
      <c r="Z1483" s="106">
        <v>7395</v>
      </c>
      <c r="AA1483" s="106">
        <v>14790</v>
      </c>
      <c r="AB1483" s="106">
        <v>5916</v>
      </c>
      <c r="AC1483" s="106">
        <v>29580</v>
      </c>
    </row>
    <row r="1484" spans="26:29" x14ac:dyDescent="0.2">
      <c r="Z1484" s="106">
        <v>7400</v>
      </c>
      <c r="AA1484" s="106">
        <v>14800</v>
      </c>
      <c r="AB1484" s="106">
        <v>5920</v>
      </c>
      <c r="AC1484" s="106">
        <v>29600</v>
      </c>
    </row>
    <row r="1485" spans="26:29" x14ac:dyDescent="0.2">
      <c r="Z1485" s="106">
        <v>7405</v>
      </c>
      <c r="AA1485" s="106">
        <v>14810</v>
      </c>
      <c r="AB1485" s="106">
        <v>5924</v>
      </c>
      <c r="AC1485" s="106">
        <v>29620</v>
      </c>
    </row>
    <row r="1486" spans="26:29" x14ac:dyDescent="0.2">
      <c r="Z1486" s="106">
        <v>7410</v>
      </c>
      <c r="AA1486" s="106">
        <v>14820</v>
      </c>
      <c r="AB1486" s="106">
        <v>5928</v>
      </c>
      <c r="AC1486" s="106">
        <v>29640</v>
      </c>
    </row>
    <row r="1487" spans="26:29" x14ac:dyDescent="0.2">
      <c r="Z1487" s="106">
        <v>7415</v>
      </c>
      <c r="AA1487" s="106">
        <v>14830</v>
      </c>
      <c r="AB1487" s="106">
        <v>5932</v>
      </c>
      <c r="AC1487" s="106">
        <v>29660</v>
      </c>
    </row>
    <row r="1488" spans="26:29" x14ac:dyDescent="0.2">
      <c r="Z1488" s="106">
        <v>7420</v>
      </c>
      <c r="AA1488" s="106">
        <v>14840</v>
      </c>
      <c r="AB1488" s="106">
        <v>5936</v>
      </c>
      <c r="AC1488" s="106">
        <v>29680</v>
      </c>
    </row>
    <row r="1489" spans="26:29" x14ac:dyDescent="0.2">
      <c r="Z1489" s="106">
        <v>7425</v>
      </c>
      <c r="AA1489" s="106">
        <v>14850</v>
      </c>
      <c r="AB1489" s="106">
        <v>5940</v>
      </c>
      <c r="AC1489" s="106">
        <v>29700</v>
      </c>
    </row>
    <row r="1490" spans="26:29" x14ac:dyDescent="0.2">
      <c r="Z1490" s="106">
        <v>7430</v>
      </c>
      <c r="AA1490" s="106">
        <v>14860</v>
      </c>
      <c r="AB1490" s="106">
        <v>5944</v>
      </c>
      <c r="AC1490" s="106">
        <v>29720</v>
      </c>
    </row>
    <row r="1491" spans="26:29" x14ac:dyDescent="0.2">
      <c r="Z1491" s="106">
        <v>7435</v>
      </c>
      <c r="AA1491" s="106">
        <v>14870</v>
      </c>
      <c r="AB1491" s="106">
        <v>5948</v>
      </c>
      <c r="AC1491" s="106">
        <v>29740</v>
      </c>
    </row>
    <row r="1492" spans="26:29" x14ac:dyDescent="0.2">
      <c r="Z1492" s="106">
        <v>7440</v>
      </c>
      <c r="AA1492" s="106">
        <v>14880</v>
      </c>
      <c r="AB1492" s="106">
        <v>5952</v>
      </c>
      <c r="AC1492" s="106">
        <v>29760</v>
      </c>
    </row>
    <row r="1493" spans="26:29" x14ac:dyDescent="0.2">
      <c r="Z1493" s="106">
        <v>7445</v>
      </c>
      <c r="AA1493" s="106">
        <v>14890</v>
      </c>
      <c r="AB1493" s="106">
        <v>5956</v>
      </c>
      <c r="AC1493" s="106">
        <v>29780</v>
      </c>
    </row>
    <row r="1494" spans="26:29" x14ac:dyDescent="0.2">
      <c r="Z1494" s="106">
        <v>7450</v>
      </c>
      <c r="AA1494" s="106">
        <v>14900</v>
      </c>
      <c r="AB1494" s="106">
        <v>5960</v>
      </c>
      <c r="AC1494" s="106">
        <v>29800</v>
      </c>
    </row>
    <row r="1495" spans="26:29" x14ac:dyDescent="0.2">
      <c r="Z1495" s="106">
        <v>7455</v>
      </c>
      <c r="AA1495" s="106">
        <v>14910</v>
      </c>
      <c r="AB1495" s="106">
        <v>5964</v>
      </c>
      <c r="AC1495" s="106">
        <v>29820</v>
      </c>
    </row>
    <row r="1496" spans="26:29" x14ac:dyDescent="0.2">
      <c r="Z1496" s="106">
        <v>7460</v>
      </c>
      <c r="AA1496" s="106">
        <v>14920</v>
      </c>
      <c r="AB1496" s="106">
        <v>5968</v>
      </c>
      <c r="AC1496" s="106">
        <v>29840</v>
      </c>
    </row>
    <row r="1497" spans="26:29" x14ac:dyDescent="0.2">
      <c r="Z1497" s="106">
        <v>7465</v>
      </c>
      <c r="AA1497" s="106">
        <v>14930</v>
      </c>
      <c r="AB1497" s="106">
        <v>5972</v>
      </c>
      <c r="AC1497" s="106">
        <v>29860</v>
      </c>
    </row>
    <row r="1498" spans="26:29" x14ac:dyDescent="0.2">
      <c r="Z1498" s="106">
        <v>7470</v>
      </c>
      <c r="AA1498" s="106">
        <v>14940</v>
      </c>
      <c r="AB1498" s="106">
        <v>5976</v>
      </c>
      <c r="AC1498" s="106">
        <v>29880</v>
      </c>
    </row>
    <row r="1499" spans="26:29" x14ac:dyDescent="0.2">
      <c r="Z1499" s="106">
        <v>7475</v>
      </c>
      <c r="AA1499" s="106">
        <v>14950</v>
      </c>
      <c r="AB1499" s="106">
        <v>5980</v>
      </c>
      <c r="AC1499" s="106">
        <v>29900</v>
      </c>
    </row>
    <row r="1500" spans="26:29" x14ac:dyDescent="0.2">
      <c r="Z1500" s="106">
        <v>7480</v>
      </c>
      <c r="AA1500" s="106">
        <v>14960</v>
      </c>
      <c r="AB1500" s="106">
        <v>5984</v>
      </c>
      <c r="AC1500" s="106">
        <v>29920</v>
      </c>
    </row>
    <row r="1501" spans="26:29" x14ac:dyDescent="0.2">
      <c r="Z1501" s="106">
        <v>7485</v>
      </c>
      <c r="AA1501" s="106">
        <v>14970</v>
      </c>
      <c r="AB1501" s="106">
        <v>5988</v>
      </c>
      <c r="AC1501" s="106">
        <v>29940</v>
      </c>
    </row>
    <row r="1502" spans="26:29" x14ac:dyDescent="0.2">
      <c r="Z1502" s="106">
        <v>7490</v>
      </c>
      <c r="AA1502" s="106">
        <v>14980</v>
      </c>
      <c r="AB1502" s="106">
        <v>5992</v>
      </c>
      <c r="AC1502" s="106">
        <v>29960</v>
      </c>
    </row>
    <row r="1503" spans="26:29" x14ac:dyDescent="0.2">
      <c r="Z1503" s="106">
        <v>7495</v>
      </c>
      <c r="AA1503" s="106">
        <v>14990</v>
      </c>
      <c r="AB1503" s="106">
        <v>5996</v>
      </c>
      <c r="AC1503" s="106">
        <v>29980</v>
      </c>
    </row>
    <row r="1504" spans="26:29" x14ac:dyDescent="0.2">
      <c r="Z1504" s="106">
        <v>7500</v>
      </c>
      <c r="AA1504" s="106">
        <v>15000</v>
      </c>
      <c r="AB1504" s="106">
        <v>6000</v>
      </c>
      <c r="AC1504" s="106">
        <v>30000</v>
      </c>
    </row>
    <row r="1505" spans="26:29" x14ac:dyDescent="0.2">
      <c r="Z1505" s="106">
        <v>7505</v>
      </c>
      <c r="AA1505" s="106">
        <v>15010</v>
      </c>
      <c r="AB1505" s="106">
        <v>6004</v>
      </c>
      <c r="AC1505" s="106">
        <v>30020</v>
      </c>
    </row>
    <row r="1506" spans="26:29" x14ac:dyDescent="0.2">
      <c r="Z1506" s="106">
        <v>7510</v>
      </c>
      <c r="AA1506" s="106">
        <v>15020</v>
      </c>
      <c r="AB1506" s="106">
        <v>6008</v>
      </c>
      <c r="AC1506" s="106">
        <v>30040</v>
      </c>
    </row>
    <row r="1507" spans="26:29" x14ac:dyDescent="0.2">
      <c r="Z1507" s="106">
        <v>7515</v>
      </c>
      <c r="AA1507" s="106">
        <v>15030</v>
      </c>
      <c r="AB1507" s="106">
        <v>6012</v>
      </c>
      <c r="AC1507" s="106">
        <v>30060</v>
      </c>
    </row>
    <row r="1508" spans="26:29" x14ac:dyDescent="0.2">
      <c r="Z1508" s="106">
        <v>7520</v>
      </c>
      <c r="AA1508" s="106">
        <v>15040</v>
      </c>
      <c r="AB1508" s="106">
        <v>6016</v>
      </c>
      <c r="AC1508" s="106">
        <v>30080</v>
      </c>
    </row>
    <row r="1509" spans="26:29" x14ac:dyDescent="0.2">
      <c r="Z1509" s="106">
        <v>7525</v>
      </c>
      <c r="AA1509" s="106">
        <v>15050</v>
      </c>
      <c r="AB1509" s="106">
        <v>6020</v>
      </c>
      <c r="AC1509" s="106">
        <v>30100</v>
      </c>
    </row>
    <row r="1510" spans="26:29" x14ac:dyDescent="0.2">
      <c r="Z1510" s="106">
        <v>7530</v>
      </c>
      <c r="AA1510" s="106">
        <v>15060</v>
      </c>
      <c r="AB1510" s="106">
        <v>6024</v>
      </c>
      <c r="AC1510" s="106">
        <v>30120</v>
      </c>
    </row>
    <row r="1511" spans="26:29" x14ac:dyDescent="0.2">
      <c r="Z1511" s="106">
        <v>7535</v>
      </c>
      <c r="AA1511" s="106">
        <v>15070</v>
      </c>
      <c r="AB1511" s="106">
        <v>6028</v>
      </c>
      <c r="AC1511" s="106">
        <v>30140</v>
      </c>
    </row>
    <row r="1512" spans="26:29" x14ac:dyDescent="0.2">
      <c r="Z1512" s="106">
        <v>7540</v>
      </c>
      <c r="AA1512" s="106">
        <v>15080</v>
      </c>
      <c r="AB1512" s="106">
        <v>6032</v>
      </c>
      <c r="AC1512" s="106">
        <v>30160</v>
      </c>
    </row>
    <row r="1513" spans="26:29" x14ac:dyDescent="0.2">
      <c r="Z1513" s="106">
        <v>7545</v>
      </c>
      <c r="AA1513" s="106">
        <v>15090</v>
      </c>
      <c r="AB1513" s="106">
        <v>6036</v>
      </c>
      <c r="AC1513" s="106">
        <v>30180</v>
      </c>
    </row>
    <row r="1514" spans="26:29" x14ac:dyDescent="0.2">
      <c r="Z1514" s="106">
        <v>7550</v>
      </c>
      <c r="AA1514" s="106">
        <v>15100</v>
      </c>
      <c r="AB1514" s="106">
        <v>6040</v>
      </c>
      <c r="AC1514" s="106">
        <v>30200</v>
      </c>
    </row>
    <row r="1515" spans="26:29" x14ac:dyDescent="0.2">
      <c r="Z1515" s="106">
        <v>7555</v>
      </c>
      <c r="AA1515" s="106">
        <v>15110</v>
      </c>
      <c r="AB1515" s="106">
        <v>6044</v>
      </c>
      <c r="AC1515" s="106">
        <v>30220</v>
      </c>
    </row>
    <row r="1516" spans="26:29" x14ac:dyDescent="0.2">
      <c r="Z1516" s="106">
        <v>7560</v>
      </c>
      <c r="AA1516" s="106">
        <v>15120</v>
      </c>
      <c r="AB1516" s="106">
        <v>6048</v>
      </c>
      <c r="AC1516" s="106">
        <v>30240</v>
      </c>
    </row>
    <row r="1517" spans="26:29" x14ac:dyDescent="0.2">
      <c r="Z1517" s="106">
        <v>7565</v>
      </c>
      <c r="AA1517" s="106">
        <v>15130</v>
      </c>
      <c r="AB1517" s="106">
        <v>6052</v>
      </c>
      <c r="AC1517" s="106">
        <v>30260</v>
      </c>
    </row>
    <row r="1518" spans="26:29" x14ac:dyDescent="0.2">
      <c r="Z1518" s="106">
        <v>7570</v>
      </c>
      <c r="AA1518" s="106">
        <v>15140</v>
      </c>
      <c r="AB1518" s="106">
        <v>6056</v>
      </c>
      <c r="AC1518" s="106">
        <v>30280</v>
      </c>
    </row>
    <row r="1519" spans="26:29" x14ac:dyDescent="0.2">
      <c r="Z1519" s="106">
        <v>7575</v>
      </c>
      <c r="AA1519" s="106">
        <v>15150</v>
      </c>
      <c r="AB1519" s="106">
        <v>6060</v>
      </c>
      <c r="AC1519" s="106">
        <v>30300</v>
      </c>
    </row>
    <row r="1520" spans="26:29" x14ac:dyDescent="0.2">
      <c r="Z1520" s="106">
        <v>7580</v>
      </c>
      <c r="AA1520" s="106">
        <v>15160</v>
      </c>
      <c r="AB1520" s="106">
        <v>6064</v>
      </c>
      <c r="AC1520" s="106">
        <v>30320</v>
      </c>
    </row>
    <row r="1521" spans="26:29" x14ac:dyDescent="0.2">
      <c r="Z1521" s="106">
        <v>7585</v>
      </c>
      <c r="AA1521" s="106">
        <v>15170</v>
      </c>
      <c r="AB1521" s="106">
        <v>6068</v>
      </c>
      <c r="AC1521" s="106">
        <v>30340</v>
      </c>
    </row>
    <row r="1522" spans="26:29" x14ac:dyDescent="0.2">
      <c r="Z1522" s="106">
        <v>7590</v>
      </c>
      <c r="AA1522" s="106">
        <v>15180</v>
      </c>
      <c r="AB1522" s="106">
        <v>6072</v>
      </c>
      <c r="AC1522" s="106">
        <v>30360</v>
      </c>
    </row>
    <row r="1523" spans="26:29" x14ac:dyDescent="0.2">
      <c r="Z1523" s="106">
        <v>7595</v>
      </c>
      <c r="AA1523" s="106">
        <v>15190</v>
      </c>
      <c r="AB1523" s="106">
        <v>6076</v>
      </c>
      <c r="AC1523" s="106">
        <v>30380</v>
      </c>
    </row>
    <row r="1524" spans="26:29" x14ac:dyDescent="0.2">
      <c r="Z1524" s="106">
        <v>7600</v>
      </c>
      <c r="AA1524" s="106">
        <v>15200</v>
      </c>
      <c r="AB1524" s="106">
        <v>6080</v>
      </c>
      <c r="AC1524" s="106">
        <v>30400</v>
      </c>
    </row>
    <row r="1525" spans="26:29" x14ac:dyDescent="0.2">
      <c r="Z1525" s="106">
        <v>7605</v>
      </c>
      <c r="AA1525" s="106">
        <v>15210</v>
      </c>
      <c r="AB1525" s="106">
        <v>6084</v>
      </c>
      <c r="AC1525" s="106">
        <v>30420</v>
      </c>
    </row>
    <row r="1526" spans="26:29" x14ac:dyDescent="0.2">
      <c r="Z1526" s="106">
        <v>7610</v>
      </c>
      <c r="AA1526" s="106">
        <v>15220</v>
      </c>
      <c r="AB1526" s="106">
        <v>6088</v>
      </c>
      <c r="AC1526" s="106">
        <v>30440</v>
      </c>
    </row>
    <row r="1527" spans="26:29" x14ac:dyDescent="0.2">
      <c r="Z1527" s="106">
        <v>7615</v>
      </c>
      <c r="AA1527" s="106">
        <v>15230</v>
      </c>
      <c r="AB1527" s="106">
        <v>6092</v>
      </c>
      <c r="AC1527" s="106">
        <v>30460</v>
      </c>
    </row>
    <row r="1528" spans="26:29" x14ac:dyDescent="0.2">
      <c r="Z1528" s="106">
        <v>7620</v>
      </c>
      <c r="AA1528" s="106">
        <v>15240</v>
      </c>
      <c r="AB1528" s="106">
        <v>6096</v>
      </c>
      <c r="AC1528" s="106">
        <v>30480</v>
      </c>
    </row>
    <row r="1529" spans="26:29" x14ac:dyDescent="0.2">
      <c r="Z1529" s="106">
        <v>7625</v>
      </c>
      <c r="AA1529" s="106">
        <v>15250</v>
      </c>
      <c r="AB1529" s="106">
        <v>6100</v>
      </c>
      <c r="AC1529" s="106">
        <v>30500</v>
      </c>
    </row>
    <row r="1530" spans="26:29" x14ac:dyDescent="0.2">
      <c r="Z1530" s="106">
        <v>7630</v>
      </c>
      <c r="AA1530" s="106">
        <v>15260</v>
      </c>
      <c r="AB1530" s="106">
        <v>6104</v>
      </c>
      <c r="AC1530" s="106">
        <v>30520</v>
      </c>
    </row>
    <row r="1531" spans="26:29" x14ac:dyDescent="0.2">
      <c r="Z1531" s="106">
        <v>7635</v>
      </c>
      <c r="AA1531" s="106">
        <v>15270</v>
      </c>
      <c r="AB1531" s="106">
        <v>6108</v>
      </c>
      <c r="AC1531" s="106">
        <v>30540</v>
      </c>
    </row>
    <row r="1532" spans="26:29" x14ac:dyDescent="0.2">
      <c r="Z1532" s="106">
        <v>7640</v>
      </c>
      <c r="AA1532" s="106">
        <v>15280</v>
      </c>
      <c r="AB1532" s="106">
        <v>6112</v>
      </c>
      <c r="AC1532" s="106">
        <v>30560</v>
      </c>
    </row>
    <row r="1533" spans="26:29" x14ac:dyDescent="0.2">
      <c r="Z1533" s="106">
        <v>7645</v>
      </c>
      <c r="AA1533" s="106">
        <v>15290</v>
      </c>
      <c r="AB1533" s="106">
        <v>6116</v>
      </c>
      <c r="AC1533" s="106">
        <v>30580</v>
      </c>
    </row>
    <row r="1534" spans="26:29" x14ac:dyDescent="0.2">
      <c r="Z1534" s="106">
        <v>7650</v>
      </c>
      <c r="AA1534" s="106">
        <v>15300</v>
      </c>
      <c r="AB1534" s="106">
        <v>6120</v>
      </c>
      <c r="AC1534" s="106">
        <v>30600</v>
      </c>
    </row>
    <row r="1535" spans="26:29" x14ac:dyDescent="0.2">
      <c r="Z1535" s="106">
        <v>7655</v>
      </c>
      <c r="AA1535" s="106">
        <v>15310</v>
      </c>
      <c r="AB1535" s="106">
        <v>6124</v>
      </c>
      <c r="AC1535" s="106">
        <v>30620</v>
      </c>
    </row>
    <row r="1536" spans="26:29" x14ac:dyDescent="0.2">
      <c r="Z1536" s="106">
        <v>7660</v>
      </c>
      <c r="AA1536" s="106">
        <v>15320</v>
      </c>
      <c r="AB1536" s="106">
        <v>6128</v>
      </c>
      <c r="AC1536" s="106">
        <v>30640</v>
      </c>
    </row>
    <row r="1537" spans="26:29" x14ac:dyDescent="0.2">
      <c r="Z1537" s="106">
        <v>7665</v>
      </c>
      <c r="AA1537" s="106">
        <v>15330</v>
      </c>
      <c r="AB1537" s="106">
        <v>6132</v>
      </c>
      <c r="AC1537" s="106">
        <v>30660</v>
      </c>
    </row>
    <row r="1538" spans="26:29" x14ac:dyDescent="0.2">
      <c r="Z1538" s="106">
        <v>7670</v>
      </c>
      <c r="AA1538" s="106">
        <v>15340</v>
      </c>
      <c r="AB1538" s="106">
        <v>6136</v>
      </c>
      <c r="AC1538" s="106">
        <v>30680</v>
      </c>
    </row>
    <row r="1539" spans="26:29" x14ac:dyDescent="0.2">
      <c r="Z1539" s="106">
        <v>7675</v>
      </c>
      <c r="AA1539" s="106">
        <v>15350</v>
      </c>
      <c r="AB1539" s="106">
        <v>6140</v>
      </c>
      <c r="AC1539" s="106">
        <v>30700</v>
      </c>
    </row>
    <row r="1540" spans="26:29" x14ac:dyDescent="0.2">
      <c r="Z1540" s="106">
        <v>7680</v>
      </c>
      <c r="AA1540" s="106">
        <v>15360</v>
      </c>
      <c r="AB1540" s="106">
        <v>6144</v>
      </c>
      <c r="AC1540" s="106">
        <v>30720</v>
      </c>
    </row>
    <row r="1541" spans="26:29" x14ac:dyDescent="0.2">
      <c r="Z1541" s="106">
        <v>7685</v>
      </c>
      <c r="AA1541" s="106">
        <v>15370</v>
      </c>
      <c r="AB1541" s="106">
        <v>6148</v>
      </c>
      <c r="AC1541" s="106">
        <v>30740</v>
      </c>
    </row>
    <row r="1542" spans="26:29" x14ac:dyDescent="0.2">
      <c r="Z1542" s="106">
        <v>7690</v>
      </c>
      <c r="AA1542" s="106">
        <v>15380</v>
      </c>
      <c r="AB1542" s="106">
        <v>6152</v>
      </c>
      <c r="AC1542" s="106">
        <v>30760</v>
      </c>
    </row>
    <row r="1543" spans="26:29" x14ac:dyDescent="0.2">
      <c r="Z1543" s="106">
        <v>7695</v>
      </c>
      <c r="AA1543" s="106">
        <v>15390</v>
      </c>
      <c r="AB1543" s="106">
        <v>6156</v>
      </c>
      <c r="AC1543" s="106">
        <v>30780</v>
      </c>
    </row>
    <row r="1544" spans="26:29" x14ac:dyDescent="0.2">
      <c r="Z1544" s="106">
        <v>7700</v>
      </c>
      <c r="AA1544" s="106">
        <v>15400</v>
      </c>
      <c r="AB1544" s="106">
        <v>6160</v>
      </c>
      <c r="AC1544" s="106">
        <v>30800</v>
      </c>
    </row>
    <row r="1545" spans="26:29" x14ac:dyDescent="0.2">
      <c r="Z1545" s="106">
        <v>7705</v>
      </c>
      <c r="AA1545" s="106">
        <v>15410</v>
      </c>
      <c r="AB1545" s="106">
        <v>6164</v>
      </c>
      <c r="AC1545" s="106">
        <v>30820</v>
      </c>
    </row>
    <row r="1546" spans="26:29" x14ac:dyDescent="0.2">
      <c r="Z1546" s="106">
        <v>7710</v>
      </c>
      <c r="AA1546" s="106">
        <v>15420</v>
      </c>
      <c r="AB1546" s="106">
        <v>6168</v>
      </c>
      <c r="AC1546" s="106">
        <v>30840</v>
      </c>
    </row>
    <row r="1547" spans="26:29" x14ac:dyDescent="0.2">
      <c r="Z1547" s="106">
        <v>7715</v>
      </c>
      <c r="AA1547" s="106">
        <v>15430</v>
      </c>
      <c r="AB1547" s="106">
        <v>6172</v>
      </c>
      <c r="AC1547" s="106">
        <v>30860</v>
      </c>
    </row>
    <row r="1548" spans="26:29" x14ac:dyDescent="0.2">
      <c r="Z1548" s="106">
        <v>7720</v>
      </c>
      <c r="AA1548" s="106">
        <v>15440</v>
      </c>
      <c r="AB1548" s="106">
        <v>6176</v>
      </c>
      <c r="AC1548" s="106">
        <v>30880</v>
      </c>
    </row>
    <row r="1549" spans="26:29" x14ac:dyDescent="0.2">
      <c r="Z1549" s="106">
        <v>7725</v>
      </c>
      <c r="AA1549" s="106">
        <v>15450</v>
      </c>
      <c r="AB1549" s="106">
        <v>6180</v>
      </c>
      <c r="AC1549" s="106">
        <v>30900</v>
      </c>
    </row>
    <row r="1550" spans="26:29" x14ac:dyDescent="0.2">
      <c r="Z1550" s="106">
        <v>7730</v>
      </c>
      <c r="AA1550" s="106">
        <v>15460</v>
      </c>
      <c r="AB1550" s="106">
        <v>6184</v>
      </c>
      <c r="AC1550" s="106">
        <v>30920</v>
      </c>
    </row>
    <row r="1551" spans="26:29" x14ac:dyDescent="0.2">
      <c r="Z1551" s="106">
        <v>7735</v>
      </c>
      <c r="AA1551" s="106">
        <v>15470</v>
      </c>
      <c r="AB1551" s="106">
        <v>6188</v>
      </c>
      <c r="AC1551" s="106">
        <v>30940</v>
      </c>
    </row>
    <row r="1552" spans="26:29" x14ac:dyDescent="0.2">
      <c r="Z1552" s="106">
        <v>7740</v>
      </c>
      <c r="AA1552" s="106">
        <v>15480</v>
      </c>
      <c r="AB1552" s="106">
        <v>6192</v>
      </c>
      <c r="AC1552" s="106">
        <v>30960</v>
      </c>
    </row>
    <row r="1553" spans="26:29" x14ac:dyDescent="0.2">
      <c r="Z1553" s="106">
        <v>7745</v>
      </c>
      <c r="AA1553" s="106">
        <v>15490</v>
      </c>
      <c r="AB1553" s="106">
        <v>6196</v>
      </c>
      <c r="AC1553" s="106">
        <v>30980</v>
      </c>
    </row>
    <row r="1554" spans="26:29" x14ac:dyDescent="0.2">
      <c r="Z1554" s="106">
        <v>7750</v>
      </c>
      <c r="AA1554" s="106">
        <v>15500</v>
      </c>
      <c r="AB1554" s="106">
        <v>6200</v>
      </c>
      <c r="AC1554" s="106">
        <v>31000</v>
      </c>
    </row>
    <row r="1555" spans="26:29" x14ac:dyDescent="0.2">
      <c r="Z1555" s="106">
        <v>7755</v>
      </c>
      <c r="AA1555" s="106">
        <v>15510</v>
      </c>
      <c r="AB1555" s="106">
        <v>6204</v>
      </c>
      <c r="AC1555" s="106">
        <v>31020</v>
      </c>
    </row>
    <row r="1556" spans="26:29" x14ac:dyDescent="0.2">
      <c r="Z1556" s="106">
        <v>7760</v>
      </c>
      <c r="AA1556" s="106">
        <v>15520</v>
      </c>
      <c r="AB1556" s="106">
        <v>6208</v>
      </c>
      <c r="AC1556" s="106">
        <v>31040</v>
      </c>
    </row>
    <row r="1557" spans="26:29" x14ac:dyDescent="0.2">
      <c r="Z1557" s="106">
        <v>7765</v>
      </c>
      <c r="AA1557" s="106">
        <v>15530</v>
      </c>
      <c r="AB1557" s="106">
        <v>6212</v>
      </c>
      <c r="AC1557" s="106">
        <v>31060</v>
      </c>
    </row>
    <row r="1558" spans="26:29" x14ac:dyDescent="0.2">
      <c r="Z1558" s="106">
        <v>7770</v>
      </c>
      <c r="AA1558" s="106">
        <v>15540</v>
      </c>
      <c r="AB1558" s="106">
        <v>6216</v>
      </c>
      <c r="AC1558" s="106">
        <v>31080</v>
      </c>
    </row>
    <row r="1559" spans="26:29" x14ac:dyDescent="0.2">
      <c r="Z1559" s="106">
        <v>7775</v>
      </c>
      <c r="AA1559" s="106">
        <v>15550</v>
      </c>
      <c r="AB1559" s="106">
        <v>6220</v>
      </c>
      <c r="AC1559" s="106">
        <v>31100</v>
      </c>
    </row>
    <row r="1560" spans="26:29" x14ac:dyDescent="0.2">
      <c r="Z1560" s="106">
        <v>7780</v>
      </c>
      <c r="AA1560" s="106">
        <v>15560</v>
      </c>
      <c r="AB1560" s="106">
        <v>6224</v>
      </c>
      <c r="AC1560" s="106">
        <v>31120</v>
      </c>
    </row>
    <row r="1561" spans="26:29" x14ac:dyDescent="0.2">
      <c r="Z1561" s="106">
        <v>7785</v>
      </c>
      <c r="AA1561" s="106">
        <v>15570</v>
      </c>
      <c r="AB1561" s="106">
        <v>6228</v>
      </c>
      <c r="AC1561" s="106">
        <v>31140</v>
      </c>
    </row>
    <row r="1562" spans="26:29" x14ac:dyDescent="0.2">
      <c r="Z1562" s="106">
        <v>7790</v>
      </c>
      <c r="AA1562" s="106">
        <v>15580</v>
      </c>
      <c r="AB1562" s="106">
        <v>6232</v>
      </c>
      <c r="AC1562" s="106">
        <v>31160</v>
      </c>
    </row>
    <row r="1563" spans="26:29" x14ac:dyDescent="0.2">
      <c r="Z1563" s="106">
        <v>7795</v>
      </c>
      <c r="AA1563" s="106">
        <v>15590</v>
      </c>
      <c r="AB1563" s="106">
        <v>6236</v>
      </c>
      <c r="AC1563" s="106">
        <v>31180</v>
      </c>
    </row>
    <row r="1564" spans="26:29" x14ac:dyDescent="0.2">
      <c r="Z1564" s="106">
        <v>7800</v>
      </c>
      <c r="AA1564" s="106">
        <v>15600</v>
      </c>
      <c r="AB1564" s="106">
        <v>6240</v>
      </c>
      <c r="AC1564" s="106">
        <v>31200</v>
      </c>
    </row>
    <row r="1565" spans="26:29" x14ac:dyDescent="0.2">
      <c r="Z1565" s="106">
        <v>7805</v>
      </c>
      <c r="AA1565" s="106">
        <v>15610</v>
      </c>
      <c r="AB1565" s="106">
        <v>6244</v>
      </c>
      <c r="AC1565" s="106">
        <v>31220</v>
      </c>
    </row>
    <row r="1566" spans="26:29" x14ac:dyDescent="0.2">
      <c r="Z1566" s="106">
        <v>7810</v>
      </c>
      <c r="AA1566" s="106">
        <v>15620</v>
      </c>
      <c r="AB1566" s="106">
        <v>6248</v>
      </c>
      <c r="AC1566" s="106">
        <v>31240</v>
      </c>
    </row>
    <row r="1567" spans="26:29" x14ac:dyDescent="0.2">
      <c r="Z1567" s="106">
        <v>7815</v>
      </c>
      <c r="AA1567" s="106">
        <v>15630</v>
      </c>
      <c r="AB1567" s="106">
        <v>6252</v>
      </c>
      <c r="AC1567" s="106">
        <v>31260</v>
      </c>
    </row>
    <row r="1568" spans="26:29" x14ac:dyDescent="0.2">
      <c r="Z1568" s="106">
        <v>7820</v>
      </c>
      <c r="AA1568" s="106">
        <v>15640</v>
      </c>
      <c r="AB1568" s="106">
        <v>6256</v>
      </c>
      <c r="AC1568" s="106">
        <v>31280</v>
      </c>
    </row>
    <row r="1569" spans="26:29" x14ac:dyDescent="0.2">
      <c r="Z1569" s="106">
        <v>7825</v>
      </c>
      <c r="AA1569" s="106">
        <v>15650</v>
      </c>
      <c r="AB1569" s="106">
        <v>6260</v>
      </c>
      <c r="AC1569" s="106">
        <v>31300</v>
      </c>
    </row>
    <row r="1570" spans="26:29" x14ac:dyDescent="0.2">
      <c r="Z1570" s="106">
        <v>7830</v>
      </c>
      <c r="AA1570" s="106">
        <v>15660</v>
      </c>
      <c r="AB1570" s="106">
        <v>6264</v>
      </c>
      <c r="AC1570" s="106">
        <v>31320</v>
      </c>
    </row>
    <row r="1571" spans="26:29" x14ac:dyDescent="0.2">
      <c r="Z1571" s="106">
        <v>7835</v>
      </c>
      <c r="AA1571" s="106">
        <v>15670</v>
      </c>
      <c r="AB1571" s="106">
        <v>6268</v>
      </c>
      <c r="AC1571" s="106">
        <v>31340</v>
      </c>
    </row>
    <row r="1572" spans="26:29" x14ac:dyDescent="0.2">
      <c r="Z1572" s="106">
        <v>7840</v>
      </c>
      <c r="AA1572" s="106">
        <v>15680</v>
      </c>
      <c r="AB1572" s="106">
        <v>6272</v>
      </c>
      <c r="AC1572" s="106">
        <v>31360</v>
      </c>
    </row>
    <row r="1573" spans="26:29" x14ac:dyDescent="0.2">
      <c r="Z1573" s="106">
        <v>7845</v>
      </c>
      <c r="AA1573" s="106">
        <v>15690</v>
      </c>
      <c r="AB1573" s="106">
        <v>6276</v>
      </c>
      <c r="AC1573" s="106">
        <v>31380</v>
      </c>
    </row>
    <row r="1574" spans="26:29" x14ac:dyDescent="0.2">
      <c r="Z1574" s="106">
        <v>7850</v>
      </c>
      <c r="AA1574" s="106">
        <v>15700</v>
      </c>
      <c r="AB1574" s="106">
        <v>6280</v>
      </c>
      <c r="AC1574" s="106">
        <v>31400</v>
      </c>
    </row>
    <row r="1575" spans="26:29" x14ac:dyDescent="0.2">
      <c r="Z1575" s="106">
        <v>7855</v>
      </c>
      <c r="AA1575" s="106">
        <v>15710</v>
      </c>
      <c r="AB1575" s="106">
        <v>6284</v>
      </c>
      <c r="AC1575" s="106">
        <v>31420</v>
      </c>
    </row>
    <row r="1576" spans="26:29" x14ac:dyDescent="0.2">
      <c r="Z1576" s="106">
        <v>7860</v>
      </c>
      <c r="AA1576" s="106">
        <v>15720</v>
      </c>
      <c r="AB1576" s="106">
        <v>6288</v>
      </c>
      <c r="AC1576" s="106">
        <v>31440</v>
      </c>
    </row>
    <row r="1577" spans="26:29" x14ac:dyDescent="0.2">
      <c r="Z1577" s="106">
        <v>7865</v>
      </c>
      <c r="AA1577" s="106">
        <v>15730</v>
      </c>
      <c r="AB1577" s="106">
        <v>6292</v>
      </c>
      <c r="AC1577" s="106">
        <v>31460</v>
      </c>
    </row>
    <row r="1578" spans="26:29" x14ac:dyDescent="0.2">
      <c r="Z1578" s="106">
        <v>7870</v>
      </c>
      <c r="AA1578" s="106">
        <v>15740</v>
      </c>
      <c r="AB1578" s="106">
        <v>6296</v>
      </c>
      <c r="AC1578" s="106">
        <v>31480</v>
      </c>
    </row>
    <row r="1579" spans="26:29" x14ac:dyDescent="0.2">
      <c r="Z1579" s="106">
        <v>7875</v>
      </c>
      <c r="AA1579" s="106">
        <v>15750</v>
      </c>
      <c r="AB1579" s="106">
        <v>6300</v>
      </c>
      <c r="AC1579" s="106">
        <v>31500</v>
      </c>
    </row>
    <row r="1580" spans="26:29" x14ac:dyDescent="0.2">
      <c r="Z1580" s="106">
        <v>7880</v>
      </c>
      <c r="AA1580" s="106">
        <v>15760</v>
      </c>
      <c r="AB1580" s="106">
        <v>6304</v>
      </c>
      <c r="AC1580" s="106">
        <v>31520</v>
      </c>
    </row>
    <row r="1581" spans="26:29" x14ac:dyDescent="0.2">
      <c r="Z1581" s="106">
        <v>7885</v>
      </c>
      <c r="AA1581" s="106">
        <v>15770</v>
      </c>
      <c r="AB1581" s="106">
        <v>6308</v>
      </c>
      <c r="AC1581" s="106">
        <v>31540</v>
      </c>
    </row>
    <row r="1582" spans="26:29" x14ac:dyDescent="0.2">
      <c r="Z1582" s="106">
        <v>7890</v>
      </c>
      <c r="AA1582" s="106">
        <v>15780</v>
      </c>
      <c r="AB1582" s="106">
        <v>6312</v>
      </c>
      <c r="AC1582" s="106">
        <v>31560</v>
      </c>
    </row>
    <row r="1583" spans="26:29" x14ac:dyDescent="0.2">
      <c r="Z1583" s="106">
        <v>7895</v>
      </c>
      <c r="AA1583" s="106">
        <v>15790</v>
      </c>
      <c r="AB1583" s="106">
        <v>6316</v>
      </c>
      <c r="AC1583" s="106">
        <v>31580</v>
      </c>
    </row>
    <row r="1584" spans="26:29" x14ac:dyDescent="0.2">
      <c r="Z1584" s="106">
        <v>7900</v>
      </c>
      <c r="AA1584" s="106">
        <v>15800</v>
      </c>
      <c r="AB1584" s="106">
        <v>6320</v>
      </c>
      <c r="AC1584" s="106">
        <v>31600</v>
      </c>
    </row>
    <row r="1585" spans="26:29" x14ac:dyDescent="0.2">
      <c r="Z1585" s="106">
        <v>7905</v>
      </c>
      <c r="AA1585" s="106">
        <v>15810</v>
      </c>
      <c r="AB1585" s="106">
        <v>6324</v>
      </c>
      <c r="AC1585" s="106">
        <v>31620</v>
      </c>
    </row>
    <row r="1586" spans="26:29" x14ac:dyDescent="0.2">
      <c r="Z1586" s="106">
        <v>7910</v>
      </c>
      <c r="AA1586" s="106">
        <v>15820</v>
      </c>
      <c r="AB1586" s="106">
        <v>6328</v>
      </c>
      <c r="AC1586" s="106">
        <v>31640</v>
      </c>
    </row>
    <row r="1587" spans="26:29" x14ac:dyDescent="0.2">
      <c r="Z1587" s="106">
        <v>7915</v>
      </c>
      <c r="AA1587" s="106">
        <v>15830</v>
      </c>
      <c r="AB1587" s="106">
        <v>6332</v>
      </c>
      <c r="AC1587" s="106">
        <v>31660</v>
      </c>
    </row>
    <row r="1588" spans="26:29" x14ac:dyDescent="0.2">
      <c r="Z1588" s="106">
        <v>7920</v>
      </c>
      <c r="AA1588" s="106">
        <v>15840</v>
      </c>
      <c r="AB1588" s="106">
        <v>6336</v>
      </c>
      <c r="AC1588" s="106">
        <v>31680</v>
      </c>
    </row>
    <row r="1589" spans="26:29" x14ac:dyDescent="0.2">
      <c r="Z1589" s="106">
        <v>7925</v>
      </c>
      <c r="AA1589" s="106">
        <v>15850</v>
      </c>
      <c r="AB1589" s="106">
        <v>6340</v>
      </c>
      <c r="AC1589" s="106">
        <v>31700</v>
      </c>
    </row>
    <row r="1590" spans="26:29" x14ac:dyDescent="0.2">
      <c r="Z1590" s="106">
        <v>7930</v>
      </c>
      <c r="AA1590" s="106">
        <v>15860</v>
      </c>
      <c r="AB1590" s="106">
        <v>6344</v>
      </c>
      <c r="AC1590" s="106">
        <v>31720</v>
      </c>
    </row>
    <row r="1591" spans="26:29" x14ac:dyDescent="0.2">
      <c r="Z1591" s="106">
        <v>7935</v>
      </c>
      <c r="AA1591" s="106">
        <v>15870</v>
      </c>
      <c r="AB1591" s="106">
        <v>6348</v>
      </c>
      <c r="AC1591" s="106">
        <v>31740</v>
      </c>
    </row>
    <row r="1592" spans="26:29" x14ac:dyDescent="0.2">
      <c r="Z1592" s="106">
        <v>7940</v>
      </c>
      <c r="AA1592" s="106">
        <v>15880</v>
      </c>
      <c r="AB1592" s="106">
        <v>6352</v>
      </c>
      <c r="AC1592" s="106">
        <v>31760</v>
      </c>
    </row>
    <row r="1593" spans="26:29" x14ac:dyDescent="0.2">
      <c r="Z1593" s="106">
        <v>7945</v>
      </c>
      <c r="AA1593" s="106">
        <v>15890</v>
      </c>
      <c r="AB1593" s="106">
        <v>6356</v>
      </c>
      <c r="AC1593" s="106">
        <v>31780</v>
      </c>
    </row>
    <row r="1594" spans="26:29" x14ac:dyDescent="0.2">
      <c r="Z1594" s="106">
        <v>7950</v>
      </c>
      <c r="AA1594" s="106">
        <v>15900</v>
      </c>
      <c r="AB1594" s="106">
        <v>6360</v>
      </c>
      <c r="AC1594" s="106">
        <v>31800</v>
      </c>
    </row>
    <row r="1595" spans="26:29" x14ac:dyDescent="0.2">
      <c r="Z1595" s="106">
        <v>7955</v>
      </c>
      <c r="AA1595" s="106">
        <v>15910</v>
      </c>
      <c r="AB1595" s="106">
        <v>6364</v>
      </c>
      <c r="AC1595" s="106">
        <v>31820</v>
      </c>
    </row>
    <row r="1596" spans="26:29" x14ac:dyDescent="0.2">
      <c r="Z1596" s="106">
        <v>7960</v>
      </c>
      <c r="AA1596" s="106">
        <v>15920</v>
      </c>
      <c r="AB1596" s="106">
        <v>6368</v>
      </c>
      <c r="AC1596" s="106">
        <v>31840</v>
      </c>
    </row>
    <row r="1597" spans="26:29" x14ac:dyDescent="0.2">
      <c r="Z1597" s="106">
        <v>7965</v>
      </c>
      <c r="AA1597" s="106">
        <v>15930</v>
      </c>
      <c r="AB1597" s="106">
        <v>6372</v>
      </c>
      <c r="AC1597" s="106">
        <v>31860</v>
      </c>
    </row>
    <row r="1598" spans="26:29" x14ac:dyDescent="0.2">
      <c r="Z1598" s="106">
        <v>7970</v>
      </c>
      <c r="AA1598" s="106">
        <v>15940</v>
      </c>
      <c r="AB1598" s="106">
        <v>6376</v>
      </c>
      <c r="AC1598" s="106">
        <v>31880</v>
      </c>
    </row>
    <row r="1599" spans="26:29" x14ac:dyDescent="0.2">
      <c r="Z1599" s="106">
        <v>7975</v>
      </c>
      <c r="AA1599" s="106">
        <v>15950</v>
      </c>
      <c r="AB1599" s="106">
        <v>6380</v>
      </c>
      <c r="AC1599" s="106">
        <v>31900</v>
      </c>
    </row>
    <row r="1600" spans="26:29" x14ac:dyDescent="0.2">
      <c r="Z1600" s="106">
        <v>7980</v>
      </c>
      <c r="AA1600" s="106">
        <v>15960</v>
      </c>
      <c r="AB1600" s="106">
        <v>6384</v>
      </c>
      <c r="AC1600" s="106">
        <v>31920</v>
      </c>
    </row>
    <row r="1601" spans="26:29" x14ac:dyDescent="0.2">
      <c r="Z1601" s="106">
        <v>7985</v>
      </c>
      <c r="AA1601" s="106">
        <v>15970</v>
      </c>
      <c r="AB1601" s="106">
        <v>6388</v>
      </c>
      <c r="AC1601" s="106">
        <v>31940</v>
      </c>
    </row>
    <row r="1602" spans="26:29" x14ac:dyDescent="0.2">
      <c r="Z1602" s="106">
        <v>7990</v>
      </c>
      <c r="AA1602" s="106">
        <v>15980</v>
      </c>
      <c r="AB1602" s="106">
        <v>6392</v>
      </c>
      <c r="AC1602" s="106">
        <v>31960</v>
      </c>
    </row>
    <row r="1603" spans="26:29" x14ac:dyDescent="0.2">
      <c r="Z1603" s="106">
        <v>7995</v>
      </c>
      <c r="AA1603" s="106">
        <v>15990</v>
      </c>
      <c r="AB1603" s="106">
        <v>6396</v>
      </c>
      <c r="AC1603" s="106">
        <v>31980</v>
      </c>
    </row>
    <row r="1604" spans="26:29" x14ac:dyDescent="0.2">
      <c r="Z1604" s="106">
        <v>8000</v>
      </c>
      <c r="AA1604" s="106">
        <v>16000</v>
      </c>
      <c r="AB1604" s="106">
        <v>6400</v>
      </c>
      <c r="AC1604" s="106">
        <v>32000</v>
      </c>
    </row>
  </sheetData>
  <sheetProtection selectLockedCells="1"/>
  <mergeCells count="138">
    <mergeCell ref="I140:S140"/>
    <mergeCell ref="I63:X63"/>
    <mergeCell ref="D122:D128"/>
    <mergeCell ref="A142:A148"/>
    <mergeCell ref="D142:D148"/>
    <mergeCell ref="A1:X1"/>
    <mergeCell ref="B12:B13"/>
    <mergeCell ref="B8:B9"/>
    <mergeCell ref="B6:B7"/>
    <mergeCell ref="C143:C145"/>
    <mergeCell ref="C146:C148"/>
    <mergeCell ref="C136:C138"/>
    <mergeCell ref="A50:A51"/>
    <mergeCell ref="C54:C55"/>
    <mergeCell ref="I75:R75"/>
    <mergeCell ref="C122:C125"/>
    <mergeCell ref="C59:C61"/>
    <mergeCell ref="D59:D61"/>
    <mergeCell ref="C77:C79"/>
    <mergeCell ref="C80:C82"/>
    <mergeCell ref="I130:S130"/>
    <mergeCell ref="I120:S120"/>
    <mergeCell ref="G2:H2"/>
    <mergeCell ref="I43:N43"/>
    <mergeCell ref="A216:A217"/>
    <mergeCell ref="B190:D190"/>
    <mergeCell ref="B193:D193"/>
    <mergeCell ref="B194:D194"/>
    <mergeCell ref="B216:D216"/>
    <mergeCell ref="B217:D217"/>
    <mergeCell ref="B215:D215"/>
    <mergeCell ref="B191:D191"/>
    <mergeCell ref="B206:D206"/>
    <mergeCell ref="I98:T98"/>
    <mergeCell ref="A100:A107"/>
    <mergeCell ref="D100:D107"/>
    <mergeCell ref="C86:C88"/>
    <mergeCell ref="D86:D88"/>
    <mergeCell ref="C92:C94"/>
    <mergeCell ref="C95:C97"/>
    <mergeCell ref="A54:A55"/>
    <mergeCell ref="A59:A61"/>
    <mergeCell ref="A65:A73"/>
    <mergeCell ref="C71:C73"/>
    <mergeCell ref="C68:C70"/>
    <mergeCell ref="D77:D82"/>
    <mergeCell ref="C65:C67"/>
    <mergeCell ref="A92:A97"/>
    <mergeCell ref="D65:D73"/>
    <mergeCell ref="I84:N84"/>
    <mergeCell ref="I90:R90"/>
    <mergeCell ref="I57:M57"/>
    <mergeCell ref="I150:S150"/>
    <mergeCell ref="I158:P158"/>
    <mergeCell ref="I169:Q169"/>
    <mergeCell ref="A152:A153"/>
    <mergeCell ref="I182:P182"/>
    <mergeCell ref="C183:D183"/>
    <mergeCell ref="C162:D164"/>
    <mergeCell ref="C159:D159"/>
    <mergeCell ref="A160:A161"/>
    <mergeCell ref="A155:A156"/>
    <mergeCell ref="I179:J179"/>
    <mergeCell ref="I180:J180"/>
    <mergeCell ref="A165:A167"/>
    <mergeCell ref="A171:A173"/>
    <mergeCell ref="A174:A176"/>
    <mergeCell ref="C174:D176"/>
    <mergeCell ref="C171:D173"/>
    <mergeCell ref="A162:A164"/>
    <mergeCell ref="C160:D161"/>
    <mergeCell ref="C170:D170"/>
    <mergeCell ref="C155:D156"/>
    <mergeCell ref="C154:D154"/>
    <mergeCell ref="I199:K199"/>
    <mergeCell ref="B200:D200"/>
    <mergeCell ref="B201:D201"/>
    <mergeCell ref="B210:D210"/>
    <mergeCell ref="B211:D211"/>
    <mergeCell ref="I189:K189"/>
    <mergeCell ref="B207:D207"/>
    <mergeCell ref="B208:D208"/>
    <mergeCell ref="B195:D195"/>
    <mergeCell ref="B197:D197"/>
    <mergeCell ref="B203:D203"/>
    <mergeCell ref="C186:D187"/>
    <mergeCell ref="D132:D138"/>
    <mergeCell ref="A184:A185"/>
    <mergeCell ref="C184:D185"/>
    <mergeCell ref="B192:D192"/>
    <mergeCell ref="B196:D196"/>
    <mergeCell ref="B209:D209"/>
    <mergeCell ref="B212:D212"/>
    <mergeCell ref="B202:D202"/>
    <mergeCell ref="B204:D204"/>
    <mergeCell ref="B205:D205"/>
    <mergeCell ref="A132:A138"/>
    <mergeCell ref="C133:C135"/>
    <mergeCell ref="A186:A187"/>
    <mergeCell ref="C152:D153"/>
    <mergeCell ref="C165:D167"/>
    <mergeCell ref="C151:D151"/>
    <mergeCell ref="I15:V15"/>
    <mergeCell ref="A17:A24"/>
    <mergeCell ref="B17:B18"/>
    <mergeCell ref="D17:D24"/>
    <mergeCell ref="B19:B20"/>
    <mergeCell ref="B23:B24"/>
    <mergeCell ref="C50:C51"/>
    <mergeCell ref="I35:N35"/>
    <mergeCell ref="A45:A47"/>
    <mergeCell ref="C45:C47"/>
    <mergeCell ref="D45:D47"/>
    <mergeCell ref="B21:B22"/>
    <mergeCell ref="I4:V4"/>
    <mergeCell ref="C126:C128"/>
    <mergeCell ref="A122:A128"/>
    <mergeCell ref="C116:C118"/>
    <mergeCell ref="C113:C115"/>
    <mergeCell ref="D112:D118"/>
    <mergeCell ref="A112:A118"/>
    <mergeCell ref="I28:J28"/>
    <mergeCell ref="I29:J29"/>
    <mergeCell ref="I31:K31"/>
    <mergeCell ref="D48:D49"/>
    <mergeCell ref="C102:C104"/>
    <mergeCell ref="C105:C107"/>
    <mergeCell ref="D92:D97"/>
    <mergeCell ref="D54:D55"/>
    <mergeCell ref="A77:A82"/>
    <mergeCell ref="A48:A49"/>
    <mergeCell ref="C48:C49"/>
    <mergeCell ref="I110:S110"/>
    <mergeCell ref="A86:A88"/>
    <mergeCell ref="D50:D51"/>
    <mergeCell ref="B10:B11"/>
    <mergeCell ref="A6:A13"/>
    <mergeCell ref="D6:D13"/>
  </mergeCells>
  <phoneticPr fontId="0" type="noConversion"/>
  <conditionalFormatting sqref="E193:E194 E77:E82 E101:E107 E92:E97 E152:E153 E160:E162 E171:E176 E216:E217 E164:E165 E167 E6:E9 E12:E13">
    <cfRule type="expression" dxfId="179" priority="308" stopIfTrue="1">
      <formula>(#REF!="ДА")</formula>
    </cfRule>
  </conditionalFormatting>
  <conditionalFormatting sqref="F77:F78 F101:F103 F92:F93 F160:F162 F171 F174 F164 F6:F9 F12:F13">
    <cfRule type="expression" dxfId="178" priority="309" stopIfTrue="1">
      <formula>(#REF!="НЕТ")</formula>
    </cfRule>
  </conditionalFormatting>
  <conditionalFormatting sqref="E180">
    <cfRule type="expression" dxfId="177" priority="278" stopIfTrue="1">
      <formula>(#REF!="ДА")</formula>
    </cfRule>
  </conditionalFormatting>
  <conditionalFormatting sqref="E45 E47:E55">
    <cfRule type="expression" dxfId="176" priority="265" stopIfTrue="1">
      <formula>(#REF!="ДА")</formula>
    </cfRule>
  </conditionalFormatting>
  <conditionalFormatting sqref="E191">
    <cfRule type="expression" dxfId="175" priority="255" stopIfTrue="1">
      <formula>(#REF!="ДА")</formula>
    </cfRule>
  </conditionalFormatting>
  <conditionalFormatting sqref="I191:J191 N8:P9 S71:T71 N67 P69 O68 Q70:R70 N88 I155:L155 M156:O156 I162:L162 O164:P164 I193:J194 I180:J180 U72:V72 W73:X73 K33 I33 K52:N52">
    <cfRule type="cellIs" dxfId="174" priority="253" stopIfTrue="1" operator="equal">
      <formula>""</formula>
    </cfRule>
  </conditionalFormatting>
  <conditionalFormatting sqref="F180">
    <cfRule type="expression" dxfId="173" priority="243" stopIfTrue="1">
      <formula>(#REF!="НЕТ")</formula>
    </cfRule>
  </conditionalFormatting>
  <conditionalFormatting sqref="F216:F217 F191 F152:F153 F86:F88 F65 F61 F70:F73 F33 F45 F47 F50:F53 F193:F211">
    <cfRule type="expression" dxfId="172" priority="236" stopIfTrue="1">
      <formula>(#REF!="НЕТ")</formula>
    </cfRule>
  </conditionalFormatting>
  <conditionalFormatting sqref="E86:E87">
    <cfRule type="expression" dxfId="171" priority="231" stopIfTrue="1">
      <formula>(#REF!="ДА")</formula>
    </cfRule>
  </conditionalFormatting>
  <conditionalFormatting sqref="E65:E73">
    <cfRule type="expression" dxfId="170" priority="234" stopIfTrue="1">
      <formula>(#REF!="ДА")</formula>
    </cfRule>
  </conditionalFormatting>
  <conditionalFormatting sqref="E88">
    <cfRule type="expression" dxfId="169" priority="230" stopIfTrue="1">
      <formula>(#REF!="ДА")</formula>
    </cfRule>
  </conditionalFormatting>
  <conditionalFormatting sqref="K49:N49">
    <cfRule type="cellIs" dxfId="168" priority="227" stopIfTrue="1" operator="equal">
      <formula>""</formula>
    </cfRule>
  </conditionalFormatting>
  <conditionalFormatting sqref="F48:F49">
    <cfRule type="expression" dxfId="167" priority="226" stopIfTrue="1">
      <formula>(#REF!="НЕТ")</formula>
    </cfRule>
  </conditionalFormatting>
  <conditionalFormatting sqref="F54:F55">
    <cfRule type="expression" dxfId="166" priority="223" stopIfTrue="1">
      <formula>(#REF!="НЕТ")</formula>
    </cfRule>
  </conditionalFormatting>
  <conditionalFormatting sqref="F59:F60">
    <cfRule type="expression" dxfId="165" priority="221" stopIfTrue="1">
      <formula>(#REF!="НЕТ")</formula>
    </cfRule>
  </conditionalFormatting>
  <conditionalFormatting sqref="E59:E61">
    <cfRule type="expression" dxfId="164" priority="220" stopIfTrue="1">
      <formula>(#REF!="ДА")</formula>
    </cfRule>
  </conditionalFormatting>
  <conditionalFormatting sqref="F66:F69">
    <cfRule type="expression" dxfId="163" priority="214" stopIfTrue="1">
      <formula>(#REF!="НЕТ")</formula>
    </cfRule>
  </conditionalFormatting>
  <conditionalFormatting sqref="F79:F82">
    <cfRule type="expression" dxfId="162" priority="211" stopIfTrue="1">
      <formula>(#REF!="НЕТ")</formula>
    </cfRule>
  </conditionalFormatting>
  <conditionalFormatting sqref="M80:N80 Q82:R82 O81:P81 J78 I77 K79:L79">
    <cfRule type="cellIs" dxfId="161" priority="208" stopIfTrue="1" operator="equal">
      <formula>""</formula>
    </cfRule>
  </conditionalFormatting>
  <conditionalFormatting sqref="F104:F107">
    <cfRule type="expression" dxfId="160" priority="206" stopIfTrue="1">
      <formula>(#REF!="НЕТ")</formula>
    </cfRule>
  </conditionalFormatting>
  <conditionalFormatting sqref="F94:F97">
    <cfRule type="expression" dxfId="159" priority="200" stopIfTrue="1">
      <formula>(#REF!="НЕТ")</formula>
    </cfRule>
  </conditionalFormatting>
  <conditionalFormatting sqref="E112:E118 E122:E128 E33">
    <cfRule type="expression" dxfId="158" priority="197" stopIfTrue="1">
      <formula>(#REF!="ДА")</formula>
    </cfRule>
  </conditionalFormatting>
  <conditionalFormatting sqref="F112:F114 F122:F124">
    <cfRule type="expression" dxfId="157" priority="198" stopIfTrue="1">
      <formula>(#REF!="НЕТ")</formula>
    </cfRule>
  </conditionalFormatting>
  <conditionalFormatting sqref="F115:F118">
    <cfRule type="expression" dxfId="156" priority="195" stopIfTrue="1">
      <formula>(#REF!="НЕТ")</formula>
    </cfRule>
  </conditionalFormatting>
  <conditionalFormatting sqref="F125:F128">
    <cfRule type="expression" dxfId="155" priority="194" stopIfTrue="1">
      <formula>(#REF!="НЕТ")</formula>
    </cfRule>
  </conditionalFormatting>
  <conditionalFormatting sqref="E132:E138 E143:E148">
    <cfRule type="expression" dxfId="154" priority="191" stopIfTrue="1">
      <formula>(#REF!="ДА")</formula>
    </cfRule>
  </conditionalFormatting>
  <conditionalFormatting sqref="F132:F134 F143:F144">
    <cfRule type="expression" dxfId="153" priority="192" stopIfTrue="1">
      <formula>(#REF!="НЕТ")</formula>
    </cfRule>
  </conditionalFormatting>
  <conditionalFormatting sqref="F135:F138">
    <cfRule type="expression" dxfId="152" priority="189" stopIfTrue="1">
      <formula>(#REF!="НЕТ")</formula>
    </cfRule>
  </conditionalFormatting>
  <conditionalFormatting sqref="F145:F148">
    <cfRule type="expression" dxfId="151" priority="188" stopIfTrue="1">
      <formula>(#REF!="НЕТ")</formula>
    </cfRule>
  </conditionalFormatting>
  <conditionalFormatting sqref="E155:E156">
    <cfRule type="expression" dxfId="150" priority="186" stopIfTrue="1">
      <formula>(#REF!="ДА")</formula>
    </cfRule>
  </conditionalFormatting>
  <conditionalFormatting sqref="F155:F156">
    <cfRule type="expression" dxfId="149" priority="184" stopIfTrue="1">
      <formula>(#REF!="НЕТ")</formula>
    </cfRule>
  </conditionalFormatting>
  <conditionalFormatting sqref="F165 F167">
    <cfRule type="expression" dxfId="148" priority="183" stopIfTrue="1">
      <formula>(#REF!="НЕТ")</formula>
    </cfRule>
  </conditionalFormatting>
  <conditionalFormatting sqref="F172:F173">
    <cfRule type="expression" dxfId="147" priority="180" stopIfTrue="1">
      <formula>(#REF!="НЕТ")</formula>
    </cfRule>
  </conditionalFormatting>
  <conditionalFormatting sqref="F175:F176">
    <cfRule type="expression" dxfId="146" priority="177" stopIfTrue="1">
      <formula>(#REF!="НЕТ")</formula>
    </cfRule>
  </conditionalFormatting>
  <conditionalFormatting sqref="I202:J205 I207:J209">
    <cfRule type="cellIs" dxfId="145" priority="156" stopIfTrue="1" operator="equal">
      <formula>""</formula>
    </cfRule>
  </conditionalFormatting>
  <conditionalFormatting sqref="E197">
    <cfRule type="expression" dxfId="144" priority="171" stopIfTrue="1">
      <formula>(#REF!="ДА")</formula>
    </cfRule>
  </conditionalFormatting>
  <conditionalFormatting sqref="E195">
    <cfRule type="expression" dxfId="143" priority="170" stopIfTrue="1">
      <formula>(#REF!="ДА")</formula>
    </cfRule>
  </conditionalFormatting>
  <conditionalFormatting sqref="I195:J195">
    <cfRule type="cellIs" dxfId="142" priority="169" stopIfTrue="1" operator="equal">
      <formula>""</formula>
    </cfRule>
  </conditionalFormatting>
  <conditionalFormatting sqref="K195 K197">
    <cfRule type="cellIs" dxfId="141" priority="167" stopIfTrue="1" operator="equal">
      <formula>""</formula>
    </cfRule>
  </conditionalFormatting>
  <conditionalFormatting sqref="E201:E212">
    <cfRule type="expression" dxfId="140" priority="165" stopIfTrue="1">
      <formula>(#REF!="ДА")</formula>
    </cfRule>
  </conditionalFormatting>
  <conditionalFormatting sqref="I201:J201 I210:J210">
    <cfRule type="cellIs" dxfId="139" priority="164" stopIfTrue="1" operator="equal">
      <formula>""</formula>
    </cfRule>
  </conditionalFormatting>
  <conditionalFormatting sqref="F212">
    <cfRule type="expression" dxfId="138" priority="159" stopIfTrue="1">
      <formula>(#REF!="НЕТ")</formula>
    </cfRule>
  </conditionalFormatting>
  <conditionalFormatting sqref="K211:K212">
    <cfRule type="cellIs" dxfId="137" priority="158" stopIfTrue="1" operator="equal">
      <formula>""</formula>
    </cfRule>
  </conditionalFormatting>
  <conditionalFormatting sqref="K205:K206">
    <cfRule type="cellIs" dxfId="136" priority="154" stopIfTrue="1" operator="equal">
      <formula>""</formula>
    </cfRule>
  </conditionalFormatting>
  <conditionalFormatting sqref="E166">
    <cfRule type="expression" dxfId="135" priority="147" stopIfTrue="1">
      <formula>(#REF!="ДА")</formula>
    </cfRule>
  </conditionalFormatting>
  <conditionalFormatting sqref="F186:F187">
    <cfRule type="expression" dxfId="134" priority="151" stopIfTrue="1">
      <formula>(#REF!="НЕТ")</formula>
    </cfRule>
  </conditionalFormatting>
  <conditionalFormatting sqref="E163">
    <cfRule type="expression" dxfId="133" priority="149" stopIfTrue="1">
      <formula>(#REF!="ДА")</formula>
    </cfRule>
  </conditionalFormatting>
  <conditionalFormatting sqref="F163">
    <cfRule type="expression" dxfId="132" priority="150" stopIfTrue="1">
      <formula>(#REF!="НЕТ")</formula>
    </cfRule>
  </conditionalFormatting>
  <conditionalFormatting sqref="M163:N163">
    <cfRule type="cellIs" dxfId="131" priority="148" stopIfTrue="1" operator="equal">
      <formula>""</formula>
    </cfRule>
  </conditionalFormatting>
  <conditionalFormatting sqref="F166">
    <cfRule type="expression" dxfId="130" priority="146" stopIfTrue="1">
      <formula>(#REF!="НЕТ")</formula>
    </cfRule>
  </conditionalFormatting>
  <conditionalFormatting sqref="E184:E187">
    <cfRule type="expression" dxfId="129" priority="144" stopIfTrue="1">
      <formula>(#REF!="ДА")</formula>
    </cfRule>
  </conditionalFormatting>
  <conditionalFormatting sqref="I184:M184 N185:P185">
    <cfRule type="cellIs" dxfId="128" priority="143" stopIfTrue="1" operator="equal">
      <formula>""</formula>
    </cfRule>
  </conditionalFormatting>
  <conditionalFormatting sqref="F184:F185">
    <cfRule type="expression" dxfId="127" priority="142" stopIfTrue="1">
      <formula>(#REF!="НЕТ")</formula>
    </cfRule>
  </conditionalFormatting>
  <conditionalFormatting sqref="E192">
    <cfRule type="expression" dxfId="126" priority="141" stopIfTrue="1">
      <formula>(#REF!="ДА")</formula>
    </cfRule>
  </conditionalFormatting>
  <conditionalFormatting sqref="I192:J192">
    <cfRule type="cellIs" dxfId="125" priority="140" stopIfTrue="1" operator="equal">
      <formula>""</formula>
    </cfRule>
  </conditionalFormatting>
  <conditionalFormatting sqref="F192">
    <cfRule type="expression" dxfId="124" priority="139" stopIfTrue="1">
      <formula>(#REF!="НЕТ")</formula>
    </cfRule>
  </conditionalFormatting>
  <conditionalFormatting sqref="E196">
    <cfRule type="expression" dxfId="123" priority="138" stopIfTrue="1">
      <formula>(#REF!="ДА")</formula>
    </cfRule>
  </conditionalFormatting>
  <conditionalFormatting sqref="K196">
    <cfRule type="cellIs" dxfId="122" priority="136" stopIfTrue="1" operator="equal">
      <formula>""</formula>
    </cfRule>
  </conditionalFormatting>
  <conditionalFormatting sqref="E142">
    <cfRule type="expression" dxfId="121" priority="125" stopIfTrue="1">
      <formula>(#REF!="ДА")</formula>
    </cfRule>
  </conditionalFormatting>
  <conditionalFormatting sqref="F142">
    <cfRule type="expression" dxfId="120" priority="126" stopIfTrue="1">
      <formula>(#REF!="НЕТ")</formula>
    </cfRule>
  </conditionalFormatting>
  <conditionalFormatting sqref="O176:Q176 L175:N175 I174:K174">
    <cfRule type="cellIs" dxfId="119" priority="117" stopIfTrue="1" operator="equal">
      <formula>""</formula>
    </cfRule>
  </conditionalFormatting>
  <conditionalFormatting sqref="F37:F41">
    <cfRule type="expression" dxfId="118" priority="111" stopIfTrue="1">
      <formula>(#REF!="НЕТ")</formula>
    </cfRule>
  </conditionalFormatting>
  <conditionalFormatting sqref="E37:E41">
    <cfRule type="expression" dxfId="117" priority="110" stopIfTrue="1">
      <formula>(#REF!="ДА")</formula>
    </cfRule>
  </conditionalFormatting>
  <conditionalFormatting sqref="M8:M9">
    <cfRule type="cellIs" dxfId="116" priority="108" stopIfTrue="1" operator="equal">
      <formula>""</formula>
    </cfRule>
  </conditionalFormatting>
  <conditionalFormatting sqref="E10:E11">
    <cfRule type="expression" dxfId="115" priority="105" stopIfTrue="1">
      <formula>(#REF!="ДА")</formula>
    </cfRule>
  </conditionalFormatting>
  <conditionalFormatting sqref="F10:F11">
    <cfRule type="expression" dxfId="114" priority="106" stopIfTrue="1">
      <formula>(#REF!="НЕТ")</formula>
    </cfRule>
  </conditionalFormatting>
  <conditionalFormatting sqref="E17:E20 E23:E24">
    <cfRule type="expression" dxfId="113" priority="101" stopIfTrue="1">
      <formula>(#REF!="ДА")</formula>
    </cfRule>
  </conditionalFormatting>
  <conditionalFormatting sqref="F17:F20 F23:F24">
    <cfRule type="expression" dxfId="112" priority="102" stopIfTrue="1">
      <formula>(#REF!="НЕТ")</formula>
    </cfRule>
  </conditionalFormatting>
  <conditionalFormatting sqref="E21:E22">
    <cfRule type="expression" dxfId="111" priority="97" stopIfTrue="1">
      <formula>(#REF!="ДА")</formula>
    </cfRule>
  </conditionalFormatting>
  <conditionalFormatting sqref="F21:F22">
    <cfRule type="expression" dxfId="110" priority="98" stopIfTrue="1">
      <formula>(#REF!="НЕТ")</formula>
    </cfRule>
  </conditionalFormatting>
  <conditionalFormatting sqref="E29">
    <cfRule type="expression" dxfId="109" priority="94" stopIfTrue="1">
      <formula>(#REF!="ДА")</formula>
    </cfRule>
  </conditionalFormatting>
  <conditionalFormatting sqref="I29:J29">
    <cfRule type="cellIs" dxfId="108" priority="93" stopIfTrue="1" operator="equal">
      <formula>""</formula>
    </cfRule>
  </conditionalFormatting>
  <conditionalFormatting sqref="F29">
    <cfRule type="expression" dxfId="107" priority="92" stopIfTrue="1">
      <formula>(#REF!="НЕТ")</formula>
    </cfRule>
  </conditionalFormatting>
  <conditionalFormatting sqref="E100">
    <cfRule type="expression" dxfId="106" priority="90" stopIfTrue="1">
      <formula>(#REF!="ДА")</formula>
    </cfRule>
  </conditionalFormatting>
  <conditionalFormatting sqref="F100">
    <cfRule type="expression" dxfId="105" priority="91" stopIfTrue="1">
      <formula>(#REF!="НЕТ")</formula>
    </cfRule>
  </conditionalFormatting>
  <conditionalFormatting sqref="J45">
    <cfRule type="cellIs" dxfId="104" priority="81" stopIfTrue="1" operator="equal">
      <formula>""</formula>
    </cfRule>
  </conditionalFormatting>
  <conditionalFormatting sqref="E46">
    <cfRule type="expression" dxfId="103" priority="87" stopIfTrue="1">
      <formula>(#REF!="ДА")</formula>
    </cfRule>
  </conditionalFormatting>
  <conditionalFormatting sqref="F46">
    <cfRule type="expression" dxfId="102" priority="85" stopIfTrue="1">
      <formula>(#REF!="НЕТ")</formula>
    </cfRule>
  </conditionalFormatting>
  <conditionalFormatting sqref="I37:J37">
    <cfRule type="cellIs" dxfId="101" priority="84" stopIfTrue="1" operator="equal">
      <formula>""</formula>
    </cfRule>
  </conditionalFormatting>
  <conditionalFormatting sqref="M38:M39">
    <cfRule type="cellIs" dxfId="100" priority="83" stopIfTrue="1" operator="equal">
      <formula>""</formula>
    </cfRule>
  </conditionalFormatting>
  <conditionalFormatting sqref="K38:L38">
    <cfRule type="cellIs" dxfId="99" priority="82" stopIfTrue="1" operator="equal">
      <formula>""</formula>
    </cfRule>
  </conditionalFormatting>
  <conditionalFormatting sqref="K46:L46">
    <cfRule type="cellIs" dxfId="98" priority="80" stopIfTrue="1" operator="equal">
      <formula>""</formula>
    </cfRule>
  </conditionalFormatting>
  <conditionalFormatting sqref="M47:N47">
    <cfRule type="cellIs" dxfId="97" priority="79" stopIfTrue="1" operator="equal">
      <formula>""</formula>
    </cfRule>
  </conditionalFormatting>
  <conditionalFormatting sqref="I6:L7">
    <cfRule type="cellIs" dxfId="96" priority="78" stopIfTrue="1" operator="equal">
      <formula>""</formula>
    </cfRule>
  </conditionalFormatting>
  <conditionalFormatting sqref="I50:J50">
    <cfRule type="cellIs" dxfId="95" priority="72" stopIfTrue="1" operator="equal">
      <formula>""</formula>
    </cfRule>
  </conditionalFormatting>
  <conditionalFormatting sqref="U12:V13">
    <cfRule type="cellIs" dxfId="94" priority="76" stopIfTrue="1" operator="equal">
      <formula>""</formula>
    </cfRule>
  </conditionalFormatting>
  <conditionalFormatting sqref="K66:M66">
    <cfRule type="cellIs" dxfId="93" priority="70" stopIfTrue="1" operator="equal">
      <formula>""</formula>
    </cfRule>
  </conditionalFormatting>
  <conditionalFormatting sqref="K51:M51">
    <cfRule type="cellIs" dxfId="92" priority="74" stopIfTrue="1" operator="equal">
      <formula>""</formula>
    </cfRule>
  </conditionalFormatting>
  <conditionalFormatting sqref="K55:N55 I54:J54">
    <cfRule type="cellIs" dxfId="91" priority="73" stopIfTrue="1" operator="equal">
      <formula>""</formula>
    </cfRule>
  </conditionalFormatting>
  <conditionalFormatting sqref="L172:N172">
    <cfRule type="cellIs" dxfId="90" priority="59" stopIfTrue="1" operator="equal">
      <formula>""</formula>
    </cfRule>
  </conditionalFormatting>
  <conditionalFormatting sqref="I65:J65">
    <cfRule type="cellIs" dxfId="89" priority="71" stopIfTrue="1" operator="equal">
      <formula>""</formula>
    </cfRule>
  </conditionalFormatting>
  <conditionalFormatting sqref="I86:J86">
    <cfRule type="cellIs" dxfId="88" priority="69" stopIfTrue="1" operator="equal">
      <formula>""</formula>
    </cfRule>
  </conditionalFormatting>
  <conditionalFormatting sqref="I92">
    <cfRule type="cellIs" dxfId="87" priority="68" stopIfTrue="1" operator="equal">
      <formula>""</formula>
    </cfRule>
  </conditionalFormatting>
  <conditionalFormatting sqref="J93">
    <cfRule type="cellIs" dxfId="86" priority="67" stopIfTrue="1" operator="equal">
      <formula>""</formula>
    </cfRule>
  </conditionalFormatting>
  <conditionalFormatting sqref="I100">
    <cfRule type="cellIs" dxfId="85" priority="66" stopIfTrue="1" operator="equal">
      <formula>""</formula>
    </cfRule>
  </conditionalFormatting>
  <conditionalFormatting sqref="J101">
    <cfRule type="cellIs" dxfId="84" priority="65" stopIfTrue="1" operator="equal">
      <formula>""</formula>
    </cfRule>
  </conditionalFormatting>
  <conditionalFormatting sqref="I216:I217">
    <cfRule type="cellIs" dxfId="83" priority="64" stopIfTrue="1" operator="equal">
      <formula>""</formula>
    </cfRule>
  </conditionalFormatting>
  <conditionalFormatting sqref="I186:M186">
    <cfRule type="cellIs" dxfId="82" priority="63" stopIfTrue="1" operator="equal">
      <formula>""</formula>
    </cfRule>
  </conditionalFormatting>
  <conditionalFormatting sqref="N187:P187">
    <cfRule type="cellIs" dxfId="81" priority="62" stopIfTrue="1" operator="equal">
      <formula>""</formula>
    </cfRule>
  </conditionalFormatting>
  <conditionalFormatting sqref="I171:K171">
    <cfRule type="cellIs" dxfId="80" priority="61" stopIfTrue="1" operator="equal">
      <formula>""</formula>
    </cfRule>
  </conditionalFormatting>
  <conditionalFormatting sqref="O173:Q173">
    <cfRule type="cellIs" dxfId="79" priority="60" stopIfTrue="1" operator="equal">
      <formula>""</formula>
    </cfRule>
  </conditionalFormatting>
  <conditionalFormatting sqref="I59">
    <cfRule type="cellIs" dxfId="78" priority="58" stopIfTrue="1" operator="equal">
      <formula>""</formula>
    </cfRule>
  </conditionalFormatting>
  <conditionalFormatting sqref="I17:L18">
    <cfRule type="cellIs" dxfId="77" priority="51" stopIfTrue="1" operator="equal">
      <formula>""</formula>
    </cfRule>
  </conditionalFormatting>
  <conditionalFormatting sqref="L61:M61">
    <cfRule type="cellIs" dxfId="76" priority="56" stopIfTrue="1" operator="equal">
      <formula>""</formula>
    </cfRule>
  </conditionalFormatting>
  <conditionalFormatting sqref="J60:K60">
    <cfRule type="cellIs" dxfId="75" priority="55" stopIfTrue="1" operator="equal">
      <formula>""</formula>
    </cfRule>
  </conditionalFormatting>
  <conditionalFormatting sqref="Q21:T23">
    <cfRule type="cellIs" dxfId="74" priority="49" stopIfTrue="1" operator="equal">
      <formula>""</formula>
    </cfRule>
  </conditionalFormatting>
  <conditionalFormatting sqref="Q10:T11">
    <cfRule type="cellIs" dxfId="73" priority="54" stopIfTrue="1" operator="equal">
      <formula>""</formula>
    </cfRule>
  </conditionalFormatting>
  <conditionalFormatting sqref="N19:P20">
    <cfRule type="cellIs" dxfId="72" priority="53" stopIfTrue="1" operator="equal">
      <formula>""</formula>
    </cfRule>
  </conditionalFormatting>
  <conditionalFormatting sqref="M19:M20">
    <cfRule type="cellIs" dxfId="71" priority="52" stopIfTrue="1" operator="equal">
      <formula>""</formula>
    </cfRule>
  </conditionalFormatting>
  <conditionalFormatting sqref="U21:V23">
    <cfRule type="cellIs" dxfId="70" priority="50" stopIfTrue="1" operator="equal">
      <formula>""</formula>
    </cfRule>
  </conditionalFormatting>
  <conditionalFormatting sqref="M161:P161">
    <cfRule type="cellIs" dxfId="69" priority="40" stopIfTrue="1" operator="equal">
      <formula>""</formula>
    </cfRule>
  </conditionalFormatting>
  <conditionalFormatting sqref="M152:N152">
    <cfRule type="cellIs" dxfId="68" priority="48" stopIfTrue="1" operator="equal">
      <formula>""</formula>
    </cfRule>
  </conditionalFormatting>
  <conditionalFormatting sqref="O153:S153">
    <cfRule type="cellIs" dxfId="67" priority="47" stopIfTrue="1" operator="equal">
      <formula>""</formula>
    </cfRule>
  </conditionalFormatting>
  <conditionalFormatting sqref="I165:L165">
    <cfRule type="cellIs" dxfId="66" priority="44" stopIfTrue="1" operator="equal">
      <formula>""</formula>
    </cfRule>
  </conditionalFormatting>
  <conditionalFormatting sqref="M166:N166">
    <cfRule type="cellIs" dxfId="65" priority="43" stopIfTrue="1" operator="equal">
      <formula>""</formula>
    </cfRule>
  </conditionalFormatting>
  <conditionalFormatting sqref="O167:P167">
    <cfRule type="cellIs" dxfId="64" priority="42" stopIfTrue="1" operator="equal">
      <formula>""</formula>
    </cfRule>
  </conditionalFormatting>
  <conditionalFormatting sqref="I160:L160">
    <cfRule type="cellIs" dxfId="63" priority="41" stopIfTrue="1" operator="equal">
      <formula>""</formula>
    </cfRule>
  </conditionalFormatting>
  <conditionalFormatting sqref="K94:L94">
    <cfRule type="cellIs" dxfId="62" priority="39" stopIfTrue="1" operator="equal">
      <formula>""</formula>
    </cfRule>
  </conditionalFormatting>
  <conditionalFormatting sqref="M95:N95">
    <cfRule type="cellIs" dxfId="61" priority="38" stopIfTrue="1" operator="equal">
      <formula>""</formula>
    </cfRule>
  </conditionalFormatting>
  <conditionalFormatting sqref="O96:P96">
    <cfRule type="cellIs" dxfId="60" priority="37" stopIfTrue="1" operator="equal">
      <formula>""</formula>
    </cfRule>
  </conditionalFormatting>
  <conditionalFormatting sqref="Q97:R97">
    <cfRule type="cellIs" dxfId="59" priority="36" stopIfTrue="1" operator="equal">
      <formula>""</formula>
    </cfRule>
  </conditionalFormatting>
  <conditionalFormatting sqref="K102">
    <cfRule type="cellIs" dxfId="58" priority="35" stopIfTrue="1" operator="equal">
      <formula>""</formula>
    </cfRule>
  </conditionalFormatting>
  <conditionalFormatting sqref="L103">
    <cfRule type="cellIs" dxfId="57" priority="34" stopIfTrue="1" operator="equal">
      <formula>""</formula>
    </cfRule>
  </conditionalFormatting>
  <conditionalFormatting sqref="M104:N104">
    <cfRule type="cellIs" dxfId="56" priority="33" stopIfTrue="1" operator="equal">
      <formula>""</formula>
    </cfRule>
  </conditionalFormatting>
  <conditionalFormatting sqref="O105:P105">
    <cfRule type="cellIs" dxfId="55" priority="32" stopIfTrue="1" operator="equal">
      <formula>""</formula>
    </cfRule>
  </conditionalFormatting>
  <conditionalFormatting sqref="Q106:R106">
    <cfRule type="cellIs" dxfId="54" priority="31" stopIfTrue="1" operator="equal">
      <formula>""</formula>
    </cfRule>
  </conditionalFormatting>
  <conditionalFormatting sqref="S107:T107">
    <cfRule type="cellIs" dxfId="53" priority="30" stopIfTrue="1" operator="equal">
      <formula>""</formula>
    </cfRule>
  </conditionalFormatting>
  <conditionalFormatting sqref="I112">
    <cfRule type="cellIs" dxfId="52" priority="29" stopIfTrue="1" operator="equal">
      <formula>""</formula>
    </cfRule>
  </conditionalFormatting>
  <conditionalFormatting sqref="J113">
    <cfRule type="cellIs" dxfId="51" priority="28" stopIfTrue="1" operator="equal">
      <formula>""</formula>
    </cfRule>
  </conditionalFormatting>
  <conditionalFormatting sqref="K114">
    <cfRule type="cellIs" dxfId="50" priority="27" stopIfTrue="1" operator="equal">
      <formula>""</formula>
    </cfRule>
  </conditionalFormatting>
  <conditionalFormatting sqref="L115:M115">
    <cfRule type="cellIs" dxfId="49" priority="26" stopIfTrue="1" operator="equal">
      <formula>""</formula>
    </cfRule>
  </conditionalFormatting>
  <conditionalFormatting sqref="N116:O116">
    <cfRule type="cellIs" dxfId="48" priority="25" stopIfTrue="1" operator="equal">
      <formula>""</formula>
    </cfRule>
  </conditionalFormatting>
  <conditionalFormatting sqref="P117:Q117">
    <cfRule type="cellIs" dxfId="47" priority="24" stopIfTrue="1" operator="equal">
      <formula>""</formula>
    </cfRule>
  </conditionalFormatting>
  <conditionalFormatting sqref="R118:S118">
    <cfRule type="cellIs" dxfId="46" priority="23" stopIfTrue="1" operator="equal">
      <formula>""</formula>
    </cfRule>
  </conditionalFormatting>
  <conditionalFormatting sqref="I122">
    <cfRule type="cellIs" dxfId="45" priority="22" stopIfTrue="1" operator="equal">
      <formula>""</formula>
    </cfRule>
  </conditionalFormatting>
  <conditionalFormatting sqref="J123">
    <cfRule type="cellIs" dxfId="44" priority="21" stopIfTrue="1" operator="equal">
      <formula>""</formula>
    </cfRule>
  </conditionalFormatting>
  <conditionalFormatting sqref="K124">
    <cfRule type="cellIs" dxfId="43" priority="20" stopIfTrue="1" operator="equal">
      <formula>""</formula>
    </cfRule>
  </conditionalFormatting>
  <conditionalFormatting sqref="L125:M125">
    <cfRule type="cellIs" dxfId="42" priority="19" stopIfTrue="1" operator="equal">
      <formula>""</formula>
    </cfRule>
  </conditionalFormatting>
  <conditionalFormatting sqref="N126:O126">
    <cfRule type="cellIs" dxfId="41" priority="18" stopIfTrue="1" operator="equal">
      <formula>""</formula>
    </cfRule>
  </conditionalFormatting>
  <conditionalFormatting sqref="P127:Q127">
    <cfRule type="cellIs" dxfId="40" priority="17" stopIfTrue="1" operator="equal">
      <formula>""</formula>
    </cfRule>
  </conditionalFormatting>
  <conditionalFormatting sqref="R128:S128">
    <cfRule type="cellIs" dxfId="39" priority="16" stopIfTrue="1" operator="equal">
      <formula>""</formula>
    </cfRule>
  </conditionalFormatting>
  <conditionalFormatting sqref="I132">
    <cfRule type="cellIs" dxfId="38" priority="15" stopIfTrue="1" operator="equal">
      <formula>""</formula>
    </cfRule>
  </conditionalFormatting>
  <conditionalFormatting sqref="J133">
    <cfRule type="cellIs" dxfId="37" priority="14" stopIfTrue="1" operator="equal">
      <formula>""</formula>
    </cfRule>
  </conditionalFormatting>
  <conditionalFormatting sqref="K134">
    <cfRule type="cellIs" dxfId="36" priority="13" stopIfTrue="1" operator="equal">
      <formula>""</formula>
    </cfRule>
  </conditionalFormatting>
  <conditionalFormatting sqref="L135:M135">
    <cfRule type="cellIs" dxfId="35" priority="12" stopIfTrue="1" operator="equal">
      <formula>""</formula>
    </cfRule>
  </conditionalFormatting>
  <conditionalFormatting sqref="N136:O136">
    <cfRule type="cellIs" dxfId="34" priority="11" stopIfTrue="1" operator="equal">
      <formula>""</formula>
    </cfRule>
  </conditionalFormatting>
  <conditionalFormatting sqref="P137:Q137">
    <cfRule type="cellIs" dxfId="33" priority="10" stopIfTrue="1" operator="equal">
      <formula>""</formula>
    </cfRule>
  </conditionalFormatting>
  <conditionalFormatting sqref="R138:S138">
    <cfRule type="cellIs" dxfId="32" priority="9" stopIfTrue="1" operator="equal">
      <formula>""</formula>
    </cfRule>
  </conditionalFormatting>
  <conditionalFormatting sqref="I142">
    <cfRule type="cellIs" dxfId="31" priority="8" stopIfTrue="1" operator="equal">
      <formula>""</formula>
    </cfRule>
  </conditionalFormatting>
  <conditionalFormatting sqref="J143">
    <cfRule type="cellIs" dxfId="30" priority="7" stopIfTrue="1" operator="equal">
      <formula>""</formula>
    </cfRule>
  </conditionalFormatting>
  <conditionalFormatting sqref="K144">
    <cfRule type="cellIs" dxfId="29" priority="6" stopIfTrue="1" operator="equal">
      <formula>""</formula>
    </cfRule>
  </conditionalFormatting>
  <conditionalFormatting sqref="L145:M145">
    <cfRule type="cellIs" dxfId="28" priority="5" stopIfTrue="1" operator="equal">
      <formula>""</formula>
    </cfRule>
  </conditionalFormatting>
  <conditionalFormatting sqref="N146:O146">
    <cfRule type="cellIs" dxfId="27" priority="4" stopIfTrue="1" operator="equal">
      <formula>""</formula>
    </cfRule>
  </conditionalFormatting>
  <conditionalFormatting sqref="P147:Q147">
    <cfRule type="cellIs" dxfId="26" priority="3" stopIfTrue="1" operator="equal">
      <formula>""</formula>
    </cfRule>
  </conditionalFormatting>
  <conditionalFormatting sqref="R148:S148">
    <cfRule type="cellIs" dxfId="25" priority="2" stopIfTrue="1" operator="equal">
      <formula>""</formula>
    </cfRule>
  </conditionalFormatting>
  <conditionalFormatting sqref="K87:M87">
    <cfRule type="cellIs" dxfId="24" priority="1" stopIfTrue="1" operator="equal">
      <formula>""</formula>
    </cfRule>
  </conditionalFormatting>
  <dataValidations xWindow="729" yWindow="354" count="5">
    <dataValidation allowBlank="1" error="Количество заказа некратно 5 парам!" promptTitle="Внимание!" prompt="Кол-во заказа кратно 5 парам!" sqref="I37:J37 J60:K60 K38:M38 M39 K46:L46 M47:N47 I6:L7 L172:N172 U12:V13 J45 K55:N55 I50:J50 I54:J54 K51:L52 M52:N52 M51 I65:J65 K66:M66 I86:J86 I92 J93 I100 J101 I216:I217 I186:M186 N187:P187 I171:K171 O173:Q173 Q10:T11 I59 L61:M61 I17:L18 K144 I165:L165 M166:N166 O167:P167 I160:L160 M161:P161 K102 L103 I112 J113 K114 I122 J123 K124 I132 J133 K134 I142 J143 Q21:V23"/>
    <dataValidation type="list" allowBlank="1" showInputMessage="1" showErrorMessage="1" error="ВНИМАНИЕ! Кол-во заказа не кратно 5 парам!" prompt="Введите кол-во кратное 5 парам!" sqref="K33 O176:Q176 N67 O68 P69 I33 S71:T71 I29 L175:N175 M152:N152 J78 K79:L79 Q70:R70 M19:P20 M8:P9 U72 I174:K174 O153:S153 I77 M80:N80 I180 O81">
      <formula1>$Z$4:$Z$1604</formula1>
    </dataValidation>
    <dataValidation type="list" allowBlank="1" showInputMessage="1" showErrorMessage="1" error="ВНИМАНИЕ! Кол-во заказа не кратно 10 шт.!" prompt="Введите кол-во кратное 10 шт.!" sqref="I191:J195 I207:J210 K211:K212 K195:K197 I201:J205 K205:K206">
      <formula1>$AA$4:$AA$1604</formula1>
    </dataValidation>
    <dataValidation type="list" allowBlank="1" showInputMessage="1" showErrorMessage="1" error="ВНИМАНИЕ! Кол-во заказа не кратно 10 парам!" prompt="Введите кол-во кратное 10 парам!" sqref="I162:L162 I184:M184 N185:P185 M163:N163 O164:P164 I155:L155 M156:O156">
      <formula1>$AA$4:$AA$1604</formula1>
    </dataValidation>
    <dataValidation type="list" allowBlank="1" showInputMessage="1" showErrorMessage="1" error="ВНИМАНИЕ! Кол-во заказа не кратно 4 парам!" prompt="Введите кол-во кратное 4 парам!" sqref="W73:X73 V72 Q82:R82 P81 N88 R148:S148 K49:N49 K94:L94 M95:N95 O96:P96 Q97:R97 M104:N104 O105:P105 Q106:R106 S107:T107 L115:M115 N116:O116 P117:Q117 R118:S118 L125:M125 N126:O126 P127:Q127 R128:S128 L135:M135 N136:O136 P137:Q137 R138:S138 L145:M145 N146:O146 P147:Q147 K87:M87">
      <formula1>$AB$4:$AB$1604</formula1>
    </dataValidation>
  </dataValidations>
  <pageMargins left="0.19685039370078741" right="0.19685039370078741" top="0.19685039370078741" bottom="0.59055118110236227" header="0.19685039370078741" footer="7.874015748031496E-2"/>
  <pageSetup paperSize="9" scale="88" fitToHeight="0" orientation="landscape" r:id="rId1"/>
  <headerFooter alignWithMargins="0">
    <oddFooter>Страница &amp;P&amp;R&amp;A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autoPageBreaks="0" fitToPage="1"/>
  </sheetPr>
  <dimension ref="A1:V251"/>
  <sheetViews>
    <sheetView showGridLines="0" showZeros="0" showOutlineSymbols="0" workbookViewId="0">
      <pane ySplit="4" topLeftCell="A5" activePane="bottomLeft" state="frozen"/>
      <selection pane="bottomLeft" activeCell="G9" sqref="G9"/>
    </sheetView>
  </sheetViews>
  <sheetFormatPr defaultColWidth="9.140625" defaultRowHeight="12.75" x14ac:dyDescent="0.2"/>
  <cols>
    <col min="1" max="1" width="12.85546875" style="140" customWidth="1"/>
    <col min="2" max="2" width="49.85546875" style="140" bestFit="1" customWidth="1"/>
    <col min="3" max="3" width="35.140625" style="140" customWidth="1"/>
    <col min="4" max="4" width="10.140625" style="140" bestFit="1" customWidth="1"/>
    <col min="5" max="5" width="10.140625" style="141" customWidth="1"/>
    <col min="6" max="6" width="14.5703125" style="141" customWidth="1"/>
    <col min="7" max="7" width="11.140625" style="141" customWidth="1"/>
    <col min="8" max="8" width="10.42578125" style="141" bestFit="1" customWidth="1"/>
    <col min="9" max="9" width="10.42578125" style="729" customWidth="1"/>
    <col min="10" max="14" width="4.42578125" style="140" hidden="1" customWidth="1"/>
    <col min="15" max="15" width="5.42578125" style="140" hidden="1" customWidth="1"/>
    <col min="16" max="16" width="5" style="658" hidden="1" customWidth="1"/>
    <col min="17" max="18" width="2.5703125" style="140" hidden="1" customWidth="1"/>
    <col min="19" max="19" width="0.140625" style="140" customWidth="1"/>
    <col min="20" max="20" width="54.28515625" style="140" bestFit="1" customWidth="1"/>
    <col min="21" max="16384" width="9.140625" style="140"/>
  </cols>
  <sheetData>
    <row r="1" spans="1:22" s="120" customFormat="1" ht="19.5" thickBot="1" x14ac:dyDescent="0.25">
      <c r="A1" s="1781" t="s">
        <v>866</v>
      </c>
      <c r="B1" s="1782"/>
      <c r="C1" s="1782"/>
      <c r="D1" s="1782"/>
      <c r="E1" s="1782"/>
      <c r="F1" s="1782"/>
      <c r="G1" s="1782"/>
      <c r="H1" s="1783"/>
      <c r="I1" s="728"/>
      <c r="J1" s="139"/>
      <c r="K1" s="139"/>
      <c r="L1" s="139"/>
      <c r="M1" s="139"/>
      <c r="N1" s="139"/>
      <c r="O1" s="139"/>
      <c r="P1" s="657"/>
      <c r="Q1" s="139"/>
      <c r="R1" s="139"/>
      <c r="S1" s="139"/>
      <c r="T1" s="139"/>
    </row>
    <row r="2" spans="1:22" ht="6" customHeight="1" thickTop="1" thickBot="1" x14ac:dyDescent="0.25">
      <c r="A2" s="452"/>
      <c r="H2" s="357"/>
      <c r="L2" s="225"/>
    </row>
    <row r="3" spans="1:22" ht="13.5" thickBot="1" x14ac:dyDescent="0.25">
      <c r="A3" s="1788" t="s">
        <v>191</v>
      </c>
      <c r="B3" s="1784" t="s">
        <v>360</v>
      </c>
      <c r="C3" s="840"/>
      <c r="D3" s="1784" t="s">
        <v>363</v>
      </c>
      <c r="E3" s="1786" t="s">
        <v>156</v>
      </c>
      <c r="F3" s="727">
        <f>'Условия+Итоги'!H56</f>
        <v>0</v>
      </c>
      <c r="G3" s="674">
        <f>SUM(G5:G28)</f>
        <v>0</v>
      </c>
      <c r="H3" s="675">
        <f>SUM(H5:H28)</f>
        <v>0</v>
      </c>
      <c r="I3" s="729" t="s">
        <v>630</v>
      </c>
      <c r="J3" s="144"/>
    </row>
    <row r="4" spans="1:22" s="141" customFormat="1" ht="26.25" thickBot="1" x14ac:dyDescent="0.25">
      <c r="A4" s="1789"/>
      <c r="B4" s="1785"/>
      <c r="C4" s="841"/>
      <c r="D4" s="1785"/>
      <c r="E4" s="1787"/>
      <c r="F4" s="450" t="s">
        <v>354</v>
      </c>
      <c r="G4" s="450" t="s">
        <v>143</v>
      </c>
      <c r="H4" s="451" t="s">
        <v>337</v>
      </c>
      <c r="I4" s="613">
        <f>SUM(I5:I30)</f>
        <v>0</v>
      </c>
      <c r="J4" s="144">
        <v>10</v>
      </c>
      <c r="K4" s="140">
        <v>12</v>
      </c>
      <c r="L4" s="140">
        <v>30</v>
      </c>
      <c r="M4" s="140">
        <v>32</v>
      </c>
      <c r="N4" s="141">
        <v>25</v>
      </c>
      <c r="O4" s="140">
        <v>50</v>
      </c>
      <c r="P4" s="658">
        <v>40</v>
      </c>
    </row>
    <row r="5" spans="1:22" ht="12.95" hidden="1" customHeight="1" thickBot="1" x14ac:dyDescent="0.25">
      <c r="A5" s="1798" t="s">
        <v>597</v>
      </c>
      <c r="B5" s="1796"/>
      <c r="C5" s="1796"/>
      <c r="D5" s="1799"/>
      <c r="E5" s="1799"/>
      <c r="F5" s="1799"/>
      <c r="G5" s="441"/>
      <c r="H5" s="442"/>
      <c r="I5" s="729">
        <f>G5*E5</f>
        <v>0</v>
      </c>
      <c r="J5" s="144">
        <v>20</v>
      </c>
      <c r="K5" s="140">
        <v>24</v>
      </c>
      <c r="L5" s="140">
        <v>60</v>
      </c>
      <c r="M5" s="229">
        <v>64</v>
      </c>
      <c r="N5" s="141">
        <v>50</v>
      </c>
      <c r="O5" s="140">
        <v>100</v>
      </c>
      <c r="P5" s="658">
        <v>80</v>
      </c>
    </row>
    <row r="6" spans="1:22" ht="13.5" hidden="1" customHeight="1" thickBot="1" x14ac:dyDescent="0.25">
      <c r="A6" s="672" t="s">
        <v>321</v>
      </c>
      <c r="B6" s="673" t="s">
        <v>362</v>
      </c>
      <c r="C6" s="56"/>
      <c r="D6" s="671" t="s">
        <v>439</v>
      </c>
      <c r="E6" s="354">
        <f>Прайс!D300</f>
        <v>740</v>
      </c>
      <c r="F6" s="231">
        <f>IF(G6=0,0,IF(ROUND(E6-E6*$F$3,0)=E6,0,ROUND(E6-E6*$F$3,0)))</f>
        <v>0</v>
      </c>
      <c r="G6" s="240"/>
      <c r="H6" s="163">
        <f>G6*F6</f>
        <v>0</v>
      </c>
      <c r="I6" s="729">
        <f>G6*E6</f>
        <v>0</v>
      </c>
      <c r="J6" s="144">
        <v>30</v>
      </c>
      <c r="K6" s="140">
        <v>36</v>
      </c>
      <c r="L6" s="140">
        <v>90</v>
      </c>
      <c r="M6" s="140">
        <v>96</v>
      </c>
      <c r="N6" s="141">
        <v>75</v>
      </c>
      <c r="O6" s="140">
        <v>150</v>
      </c>
      <c r="P6" s="658">
        <v>120</v>
      </c>
    </row>
    <row r="7" spans="1:22" ht="13.5" thickBot="1" x14ac:dyDescent="0.25">
      <c r="A7" s="1794" t="s">
        <v>361</v>
      </c>
      <c r="B7" s="1795"/>
      <c r="C7" s="1795"/>
      <c r="D7" s="1796"/>
      <c r="E7" s="1796"/>
      <c r="F7" s="1796"/>
      <c r="G7" s="1796"/>
      <c r="H7" s="1797"/>
      <c r="I7" s="729">
        <f>G7*E7</f>
        <v>0</v>
      </c>
      <c r="J7" s="144">
        <v>40</v>
      </c>
      <c r="K7" s="140">
        <v>48</v>
      </c>
      <c r="L7" s="140">
        <v>120</v>
      </c>
      <c r="M7" s="229">
        <v>128</v>
      </c>
      <c r="N7" s="141">
        <v>100</v>
      </c>
      <c r="O7" s="140">
        <v>200</v>
      </c>
      <c r="P7" s="658">
        <v>160</v>
      </c>
    </row>
    <row r="8" spans="1:22" s="227" customFormat="1" ht="19.5" thickBot="1" x14ac:dyDescent="0.25">
      <c r="A8" s="1050" t="s">
        <v>7</v>
      </c>
      <c r="B8" s="1371" t="s">
        <v>903</v>
      </c>
      <c r="C8" s="673"/>
      <c r="D8" s="1053" t="s">
        <v>364</v>
      </c>
      <c r="E8" s="546">
        <f>Прайс!D300</f>
        <v>740</v>
      </c>
      <c r="F8" s="345">
        <f t="shared" ref="F8:F12" si="0">IF(G8=0,0,IF(ROUND(E8-E8*$F$3,0)=E8,0,ROUND(E8-E8*$F$3,0)))</f>
        <v>0</v>
      </c>
      <c r="G8" s="1051"/>
      <c r="H8" s="165">
        <f t="shared" ref="H8:H12" si="1">G8*F8</f>
        <v>0</v>
      </c>
      <c r="I8" s="729">
        <f>G8*E8</f>
        <v>0</v>
      </c>
      <c r="J8" s="144">
        <v>50</v>
      </c>
      <c r="K8" s="140">
        <v>60</v>
      </c>
      <c r="L8" s="140">
        <v>150</v>
      </c>
      <c r="M8" s="229">
        <v>160</v>
      </c>
      <c r="N8" s="141">
        <v>125</v>
      </c>
      <c r="O8" s="140">
        <v>250</v>
      </c>
      <c r="P8" s="658">
        <v>200</v>
      </c>
      <c r="Q8" s="226"/>
      <c r="R8" s="141"/>
      <c r="S8" s="226"/>
      <c r="T8" s="140"/>
    </row>
    <row r="9" spans="1:22" s="227" customFormat="1" ht="16.5" customHeight="1" x14ac:dyDescent="0.2">
      <c r="A9" s="1114" t="s">
        <v>7</v>
      </c>
      <c r="B9" s="1367" t="s">
        <v>907</v>
      </c>
      <c r="C9" s="1800"/>
      <c r="D9" s="1115" t="s">
        <v>364</v>
      </c>
      <c r="E9" s="1418">
        <f>Прайс!D303</f>
        <v>864</v>
      </c>
      <c r="F9" s="347">
        <f t="shared" si="0"/>
        <v>0</v>
      </c>
      <c r="G9" s="1116"/>
      <c r="H9" s="1117">
        <f t="shared" si="1"/>
        <v>0</v>
      </c>
      <c r="I9" s="729">
        <f t="shared" ref="I9:I30" si="2">G9*E9</f>
        <v>0</v>
      </c>
      <c r="J9" s="144">
        <v>60</v>
      </c>
      <c r="K9" s="140">
        <v>72</v>
      </c>
      <c r="L9" s="140">
        <v>180</v>
      </c>
      <c r="M9" s="140">
        <v>192</v>
      </c>
      <c r="N9" s="141">
        <v>150</v>
      </c>
      <c r="O9" s="140">
        <v>300</v>
      </c>
      <c r="P9" s="658">
        <v>240</v>
      </c>
      <c r="Q9" s="226"/>
      <c r="R9" s="141"/>
      <c r="S9" s="226"/>
      <c r="T9" s="140"/>
    </row>
    <row r="10" spans="1:22" s="227" customFormat="1" ht="28.5" customHeight="1" thickBot="1" x14ac:dyDescent="0.25">
      <c r="A10" s="849" t="s">
        <v>7</v>
      </c>
      <c r="B10" s="1368" t="s">
        <v>908</v>
      </c>
      <c r="C10" s="1801"/>
      <c r="D10" s="667" t="s">
        <v>364</v>
      </c>
      <c r="E10" s="1419">
        <f>Прайс!D304</f>
        <v>864</v>
      </c>
      <c r="F10" s="286">
        <f t="shared" si="0"/>
        <v>0</v>
      </c>
      <c r="G10" s="241"/>
      <c r="H10" s="284">
        <f t="shared" si="1"/>
        <v>0</v>
      </c>
      <c r="I10" s="729">
        <f t="shared" si="2"/>
        <v>0</v>
      </c>
      <c r="J10" s="144">
        <v>70</v>
      </c>
      <c r="K10" s="140">
        <v>84</v>
      </c>
      <c r="L10" s="140">
        <v>210</v>
      </c>
      <c r="M10" s="229">
        <v>224</v>
      </c>
      <c r="N10" s="141">
        <v>175</v>
      </c>
      <c r="O10" s="140">
        <v>350</v>
      </c>
      <c r="P10" s="658">
        <v>280</v>
      </c>
      <c r="Q10" s="226"/>
      <c r="R10" s="141"/>
      <c r="S10" s="226"/>
      <c r="T10" s="140"/>
    </row>
    <row r="11" spans="1:22" ht="18.75" x14ac:dyDescent="0.2">
      <c r="A11" s="854" t="s">
        <v>7</v>
      </c>
      <c r="B11" s="1369" t="s">
        <v>909</v>
      </c>
      <c r="C11" s="1800"/>
      <c r="D11" s="857" t="s">
        <v>365</v>
      </c>
      <c r="E11" s="1340">
        <f>Прайс!D305</f>
        <v>820</v>
      </c>
      <c r="F11" s="285">
        <f t="shared" si="0"/>
        <v>0</v>
      </c>
      <c r="G11" s="855"/>
      <c r="H11" s="162">
        <f t="shared" si="1"/>
        <v>0</v>
      </c>
      <c r="I11" s="729">
        <f t="shared" si="2"/>
        <v>0</v>
      </c>
      <c r="J11" s="144">
        <v>80</v>
      </c>
      <c r="K11" s="140">
        <v>96</v>
      </c>
      <c r="L11" s="140">
        <v>240</v>
      </c>
      <c r="M11" s="229">
        <v>256</v>
      </c>
      <c r="N11" s="141">
        <v>200</v>
      </c>
      <c r="O11" s="140">
        <v>400</v>
      </c>
      <c r="P11" s="658">
        <v>320</v>
      </c>
      <c r="U11" s="227"/>
      <c r="V11" s="227"/>
    </row>
    <row r="12" spans="1:22" s="227" customFormat="1" ht="19.5" thickBot="1" x14ac:dyDescent="0.25">
      <c r="A12" s="856" t="s">
        <v>7</v>
      </c>
      <c r="B12" s="1370" t="s">
        <v>910</v>
      </c>
      <c r="C12" s="1801"/>
      <c r="D12" s="848" t="s">
        <v>365</v>
      </c>
      <c r="E12" s="1342">
        <f>Прайс!D305</f>
        <v>820</v>
      </c>
      <c r="F12" s="232">
        <f t="shared" si="0"/>
        <v>0</v>
      </c>
      <c r="G12" s="830"/>
      <c r="H12" s="164">
        <f t="shared" si="1"/>
        <v>0</v>
      </c>
      <c r="I12" s="729">
        <f t="shared" si="2"/>
        <v>0</v>
      </c>
      <c r="J12" s="144">
        <v>90</v>
      </c>
      <c r="K12" s="140">
        <v>108</v>
      </c>
      <c r="L12" s="140">
        <v>270</v>
      </c>
      <c r="M12" s="140">
        <v>288</v>
      </c>
      <c r="N12" s="141">
        <v>225</v>
      </c>
      <c r="O12" s="140">
        <v>450</v>
      </c>
      <c r="P12" s="658">
        <v>360</v>
      </c>
      <c r="Q12" s="226"/>
      <c r="R12" s="141"/>
      <c r="S12" s="226"/>
      <c r="T12" s="140"/>
    </row>
    <row r="13" spans="1:22" s="227" customFormat="1" ht="42.75" customHeight="1" thickBot="1" x14ac:dyDescent="0.25">
      <c r="A13" s="849" t="s">
        <v>7</v>
      </c>
      <c r="B13" s="1052" t="s">
        <v>914</v>
      </c>
      <c r="C13" s="1800"/>
      <c r="D13" s="1053" t="s">
        <v>364</v>
      </c>
      <c r="E13" s="546">
        <f>Прайс!D301</f>
        <v>820</v>
      </c>
      <c r="F13" s="1047"/>
      <c r="G13" s="1048"/>
      <c r="H13" s="1049"/>
      <c r="I13" s="729">
        <f t="shared" si="2"/>
        <v>0</v>
      </c>
      <c r="J13" s="144">
        <v>100</v>
      </c>
      <c r="K13" s="140">
        <v>120</v>
      </c>
      <c r="L13" s="140">
        <v>300</v>
      </c>
      <c r="M13" s="229">
        <v>320</v>
      </c>
      <c r="N13" s="141">
        <v>250</v>
      </c>
      <c r="O13" s="140">
        <v>500</v>
      </c>
      <c r="P13" s="658">
        <v>400</v>
      </c>
      <c r="Q13" s="226"/>
      <c r="R13" s="141"/>
      <c r="S13" s="226"/>
      <c r="T13" s="140"/>
    </row>
    <row r="14" spans="1:22" ht="33" customHeight="1" thickBot="1" x14ac:dyDescent="0.25">
      <c r="A14" s="1050" t="s">
        <v>7</v>
      </c>
      <c r="B14" s="1052" t="s">
        <v>913</v>
      </c>
      <c r="C14" s="1801"/>
      <c r="D14" s="1053" t="s">
        <v>364</v>
      </c>
      <c r="E14" s="345">
        <f>Прайс!D301</f>
        <v>820</v>
      </c>
      <c r="F14" s="345">
        <f t="shared" ref="F14" si="3">IF(G14=0,0,IF(ROUND(E14-E14*$F$3,0)=E14,0,ROUND(E14-E14*$F$3,0)))</f>
        <v>0</v>
      </c>
      <c r="G14" s="1051"/>
      <c r="H14" s="165">
        <f t="shared" ref="H14" si="4">G14*F14</f>
        <v>0</v>
      </c>
      <c r="I14" s="729">
        <f t="shared" si="2"/>
        <v>0</v>
      </c>
      <c r="J14" s="144">
        <v>110</v>
      </c>
      <c r="K14" s="140">
        <v>132</v>
      </c>
      <c r="L14" s="140">
        <v>330</v>
      </c>
      <c r="M14" s="229">
        <v>352</v>
      </c>
      <c r="N14" s="141">
        <v>275</v>
      </c>
      <c r="O14" s="140">
        <v>550</v>
      </c>
      <c r="P14" s="658">
        <v>440</v>
      </c>
      <c r="U14" s="227"/>
      <c r="V14" s="227"/>
    </row>
    <row r="15" spans="1:22" s="227" customFormat="1" ht="36" customHeight="1" thickBot="1" x14ac:dyDescent="0.25">
      <c r="A15" s="1390" t="s">
        <v>7</v>
      </c>
      <c r="B15" s="1391" t="s">
        <v>915</v>
      </c>
      <c r="C15" s="1806"/>
      <c r="D15" s="1392" t="s">
        <v>364</v>
      </c>
      <c r="E15" s="1393">
        <f>Прайс!D302</f>
        <v>800</v>
      </c>
      <c r="F15" s="1394"/>
      <c r="G15" s="830"/>
      <c r="H15" s="1395"/>
      <c r="I15" s="729">
        <f t="shared" si="2"/>
        <v>0</v>
      </c>
      <c r="J15" s="144">
        <v>120</v>
      </c>
      <c r="K15" s="140">
        <v>144</v>
      </c>
      <c r="L15" s="140">
        <v>360</v>
      </c>
      <c r="M15" s="140">
        <v>384</v>
      </c>
      <c r="N15" s="141">
        <v>300</v>
      </c>
      <c r="O15" s="140">
        <v>600</v>
      </c>
      <c r="P15" s="658">
        <v>480</v>
      </c>
      <c r="Q15" s="226"/>
      <c r="R15" s="141"/>
      <c r="S15" s="226"/>
      <c r="T15" s="140"/>
    </row>
    <row r="16" spans="1:22" s="227" customFormat="1" ht="38.25" customHeight="1" thickBot="1" x14ac:dyDescent="0.25">
      <c r="A16" s="1396" t="s">
        <v>7</v>
      </c>
      <c r="B16" s="1391" t="s">
        <v>916</v>
      </c>
      <c r="C16" s="1807"/>
      <c r="D16" s="1392" t="s">
        <v>364</v>
      </c>
      <c r="E16" s="1393">
        <f>Прайс!D302</f>
        <v>800</v>
      </c>
      <c r="F16" s="1393">
        <f t="shared" ref="F16" si="5">IF(G16=0,0,IF(ROUND(E16-E16*$F$3,0)=E16,0,ROUND(E16-E16*$F$3,0)))</f>
        <v>0</v>
      </c>
      <c r="G16" s="830"/>
      <c r="H16" s="1397">
        <f t="shared" ref="H16" si="6">G16*F16</f>
        <v>0</v>
      </c>
      <c r="I16" s="729">
        <f t="shared" si="2"/>
        <v>0</v>
      </c>
      <c r="J16" s="144">
        <v>130</v>
      </c>
      <c r="K16" s="140">
        <v>156</v>
      </c>
      <c r="L16" s="140">
        <v>390</v>
      </c>
      <c r="M16" s="229">
        <v>416</v>
      </c>
      <c r="N16" s="141">
        <v>325</v>
      </c>
      <c r="O16" s="140">
        <v>650</v>
      </c>
      <c r="P16" s="658">
        <v>520</v>
      </c>
      <c r="Q16" s="226"/>
      <c r="R16" s="141"/>
      <c r="S16" s="226"/>
      <c r="T16" s="140"/>
    </row>
    <row r="17" spans="1:20" s="227" customFormat="1" ht="3" customHeight="1" x14ac:dyDescent="0.2">
      <c r="A17" s="1398"/>
      <c r="B17" s="1399"/>
      <c r="C17" s="1400"/>
      <c r="D17" s="1401"/>
      <c r="E17" s="1402"/>
      <c r="F17" s="1402"/>
      <c r="G17" s="1402"/>
      <c r="H17" s="1403"/>
      <c r="I17" s="729">
        <f t="shared" si="2"/>
        <v>0</v>
      </c>
      <c r="J17" s="144">
        <v>140</v>
      </c>
      <c r="K17" s="140">
        <v>168</v>
      </c>
      <c r="L17" s="140">
        <v>420</v>
      </c>
      <c r="M17" s="229">
        <v>448</v>
      </c>
      <c r="N17" s="141">
        <v>350</v>
      </c>
      <c r="O17" s="140">
        <v>700</v>
      </c>
      <c r="P17" s="658">
        <v>560</v>
      </c>
      <c r="Q17" s="226"/>
      <c r="R17" s="141"/>
      <c r="S17" s="226"/>
      <c r="T17" s="140"/>
    </row>
    <row r="18" spans="1:20" s="227" customFormat="1" ht="42" customHeight="1" x14ac:dyDescent="0.2">
      <c r="A18" s="851" t="s">
        <v>14</v>
      </c>
      <c r="B18" s="1420" t="s">
        <v>706</v>
      </c>
      <c r="C18" s="858"/>
      <c r="D18" s="666" t="s">
        <v>364</v>
      </c>
      <c r="E18" s="231">
        <f>Прайс!D306</f>
        <v>910</v>
      </c>
      <c r="F18" s="231">
        <f t="shared" ref="F18:F21" si="7">IF(G18=0,0,IF(ROUND(E18-E18*$F$3,0)=E18,0,ROUND(E18-E18*$F$3,0)))</f>
        <v>0</v>
      </c>
      <c r="G18" s="240"/>
      <c r="H18" s="163">
        <f t="shared" ref="H18:H21" si="8">G18*F18</f>
        <v>0</v>
      </c>
      <c r="I18" s="729">
        <f t="shared" si="2"/>
        <v>0</v>
      </c>
      <c r="J18" s="144">
        <v>150</v>
      </c>
      <c r="K18" s="140">
        <v>180</v>
      </c>
      <c r="L18" s="140">
        <v>450</v>
      </c>
      <c r="M18" s="140">
        <v>480</v>
      </c>
      <c r="N18" s="141">
        <v>375</v>
      </c>
      <c r="O18" s="140">
        <v>750</v>
      </c>
      <c r="P18" s="658">
        <v>600</v>
      </c>
      <c r="Q18" s="226"/>
      <c r="R18" s="141"/>
      <c r="S18" s="226"/>
      <c r="T18" s="140"/>
    </row>
    <row r="19" spans="1:20" s="227" customFormat="1" ht="24" customHeight="1" thickBot="1" x14ac:dyDescent="0.25">
      <c r="A19" s="1388" t="s">
        <v>14</v>
      </c>
      <c r="B19" s="1421" t="s">
        <v>707</v>
      </c>
      <c r="C19" s="1389"/>
      <c r="D19" s="667" t="s">
        <v>364</v>
      </c>
      <c r="E19" s="286">
        <f>Прайс!D307</f>
        <v>910</v>
      </c>
      <c r="F19" s="286">
        <f t="shared" si="7"/>
        <v>0</v>
      </c>
      <c r="G19" s="241"/>
      <c r="H19" s="284">
        <f t="shared" si="8"/>
        <v>0</v>
      </c>
      <c r="I19" s="729">
        <f t="shared" si="2"/>
        <v>0</v>
      </c>
      <c r="J19" s="144">
        <v>160</v>
      </c>
      <c r="K19" s="140">
        <v>192</v>
      </c>
      <c r="L19" s="140">
        <v>480</v>
      </c>
      <c r="M19" s="229">
        <v>512</v>
      </c>
      <c r="N19" s="141">
        <v>400</v>
      </c>
      <c r="O19" s="140">
        <v>800</v>
      </c>
      <c r="P19" s="658">
        <v>640</v>
      </c>
      <c r="Q19" s="226"/>
      <c r="R19" s="141"/>
      <c r="S19" s="226"/>
      <c r="T19" s="140"/>
    </row>
    <row r="20" spans="1:20" s="227" customFormat="1" ht="18.75" x14ac:dyDescent="0.2">
      <c r="A20" s="850" t="s">
        <v>14</v>
      </c>
      <c r="B20" s="1802" t="s">
        <v>911</v>
      </c>
      <c r="C20" s="1803"/>
      <c r="D20" s="857" t="s">
        <v>365</v>
      </c>
      <c r="E20" s="285">
        <f>Прайс!D308</f>
        <v>864</v>
      </c>
      <c r="F20" s="285">
        <f t="shared" si="7"/>
        <v>0</v>
      </c>
      <c r="G20" s="855"/>
      <c r="H20" s="162">
        <f t="shared" si="8"/>
        <v>0</v>
      </c>
      <c r="I20" s="729">
        <f t="shared" si="2"/>
        <v>0</v>
      </c>
      <c r="J20" s="144">
        <v>170</v>
      </c>
      <c r="K20" s="140">
        <v>204</v>
      </c>
      <c r="L20" s="140">
        <v>510</v>
      </c>
      <c r="M20" s="229">
        <v>544</v>
      </c>
      <c r="N20" s="141">
        <v>425</v>
      </c>
      <c r="O20" s="140">
        <v>850</v>
      </c>
      <c r="P20" s="658">
        <v>680</v>
      </c>
      <c r="Q20" s="226"/>
      <c r="R20" s="141"/>
      <c r="S20" s="226"/>
      <c r="T20" s="140"/>
    </row>
    <row r="21" spans="1:20" s="227" customFormat="1" ht="19.5" thickBot="1" x14ac:dyDescent="0.25">
      <c r="A21" s="852" t="s">
        <v>14</v>
      </c>
      <c r="B21" s="1804" t="s">
        <v>912</v>
      </c>
      <c r="C21" s="1805"/>
      <c r="D21" s="848" t="s">
        <v>365</v>
      </c>
      <c r="E21" s="232">
        <f>Прайс!D309</f>
        <v>864</v>
      </c>
      <c r="F21" s="232">
        <f t="shared" si="7"/>
        <v>0</v>
      </c>
      <c r="G21" s="853"/>
      <c r="H21" s="164">
        <f t="shared" si="8"/>
        <v>0</v>
      </c>
      <c r="I21" s="729">
        <f t="shared" si="2"/>
        <v>0</v>
      </c>
      <c r="J21" s="144">
        <v>180</v>
      </c>
      <c r="K21" s="140">
        <v>216</v>
      </c>
      <c r="L21" s="140">
        <v>540</v>
      </c>
      <c r="M21" s="140">
        <v>576</v>
      </c>
      <c r="N21" s="141">
        <v>450</v>
      </c>
      <c r="O21" s="140">
        <v>900</v>
      </c>
      <c r="P21" s="658">
        <v>720</v>
      </c>
      <c r="Q21" s="226"/>
      <c r="R21" s="141"/>
      <c r="S21" s="226"/>
      <c r="T21" s="140"/>
    </row>
    <row r="22" spans="1:20" s="227" customFormat="1" ht="13.5" customHeight="1" thickBot="1" x14ac:dyDescent="0.25">
      <c r="A22" s="1790" t="s">
        <v>596</v>
      </c>
      <c r="B22" s="1791"/>
      <c r="C22" s="1791"/>
      <c r="D22" s="1792"/>
      <c r="E22" s="1792"/>
      <c r="F22" s="1792"/>
      <c r="G22" s="1792"/>
      <c r="H22" s="1793"/>
      <c r="I22" s="729">
        <f t="shared" si="2"/>
        <v>0</v>
      </c>
      <c r="J22" s="144">
        <v>190</v>
      </c>
      <c r="K22" s="140">
        <v>228</v>
      </c>
      <c r="L22" s="140">
        <v>570</v>
      </c>
      <c r="M22" s="229">
        <v>608</v>
      </c>
      <c r="N22" s="141">
        <v>475</v>
      </c>
      <c r="O22" s="140">
        <v>950</v>
      </c>
      <c r="P22" s="658">
        <v>760</v>
      </c>
      <c r="Q22" s="226"/>
      <c r="R22" s="141"/>
      <c r="S22" s="226"/>
      <c r="T22" s="140"/>
    </row>
    <row r="23" spans="1:20" s="227" customFormat="1" ht="15.75" x14ac:dyDescent="0.2">
      <c r="A23" s="665" t="s">
        <v>612</v>
      </c>
      <c r="B23" s="1413" t="s">
        <v>736</v>
      </c>
      <c r="C23" s="668"/>
      <c r="D23" s="666" t="s">
        <v>364</v>
      </c>
      <c r="E23" s="231">
        <f>Прайс!D311</f>
        <v>1140</v>
      </c>
      <c r="F23" s="231">
        <f>IF(G23=0,0,IF(ROUND(E23-E23*$F$3,0)=E23,0,ROUND(E23-E23*$F$3,0)))</f>
        <v>0</v>
      </c>
      <c r="G23" s="240"/>
      <c r="H23" s="163">
        <f>G23*F23</f>
        <v>0</v>
      </c>
      <c r="I23" s="729">
        <f t="shared" si="2"/>
        <v>0</v>
      </c>
      <c r="J23" s="144">
        <v>200</v>
      </c>
      <c r="K23" s="140">
        <v>240</v>
      </c>
      <c r="L23" s="140">
        <v>600</v>
      </c>
      <c r="M23" s="229">
        <v>640</v>
      </c>
      <c r="N23" s="141">
        <v>500</v>
      </c>
      <c r="O23" s="140">
        <v>1000</v>
      </c>
      <c r="P23" s="658">
        <v>800</v>
      </c>
      <c r="Q23" s="226"/>
      <c r="R23" s="141"/>
      <c r="S23" s="226"/>
      <c r="T23" s="140"/>
    </row>
    <row r="24" spans="1:20" s="227" customFormat="1" ht="15.75" x14ac:dyDescent="0.2">
      <c r="A24" s="665" t="s">
        <v>612</v>
      </c>
      <c r="B24" s="1414" t="s">
        <v>509</v>
      </c>
      <c r="C24" s="669"/>
      <c r="D24" s="666" t="s">
        <v>364</v>
      </c>
      <c r="E24" s="231">
        <f>Прайс!D312</f>
        <v>1140</v>
      </c>
      <c r="F24" s="231">
        <f>IF(G24=0,0,IF(ROUND(E24-E24*$F$3,0)=E24,0,ROUND(E24-E24*$F$3,0)))</f>
        <v>0</v>
      </c>
      <c r="G24" s="240"/>
      <c r="H24" s="163">
        <f>G24*F24</f>
        <v>0</v>
      </c>
      <c r="I24" s="729">
        <f t="shared" si="2"/>
        <v>0</v>
      </c>
      <c r="J24" s="144">
        <v>210</v>
      </c>
      <c r="K24" s="140">
        <v>252</v>
      </c>
      <c r="L24" s="140">
        <v>630</v>
      </c>
      <c r="M24" s="140">
        <v>672</v>
      </c>
      <c r="N24" s="141">
        <v>525</v>
      </c>
      <c r="O24" s="140">
        <v>1050</v>
      </c>
      <c r="P24" s="658">
        <v>840</v>
      </c>
      <c r="Q24" s="226"/>
      <c r="R24" s="141"/>
      <c r="S24" s="226"/>
      <c r="T24" s="140"/>
    </row>
    <row r="25" spans="1:20" ht="16.5" thickBot="1" x14ac:dyDescent="0.25">
      <c r="A25" s="662" t="s">
        <v>508</v>
      </c>
      <c r="B25" s="1415" t="s">
        <v>812</v>
      </c>
      <c r="C25" s="670"/>
      <c r="D25" s="667" t="s">
        <v>364</v>
      </c>
      <c r="E25" s="286">
        <f>Прайс!D313</f>
        <v>550</v>
      </c>
      <c r="F25" s="231">
        <f>IF(G25=0,0,IF(ROUND(E25-E25*$F$3,0)=E25,0,ROUND(E25-E25*$F$3,0)))</f>
        <v>0</v>
      </c>
      <c r="G25" s="241"/>
      <c r="H25" s="163">
        <f>G25*F25</f>
        <v>0</v>
      </c>
      <c r="I25" s="729">
        <f t="shared" si="2"/>
        <v>0</v>
      </c>
      <c r="J25" s="144">
        <v>220</v>
      </c>
      <c r="K25" s="140">
        <v>264</v>
      </c>
      <c r="L25" s="140">
        <v>660</v>
      </c>
      <c r="M25" s="229">
        <v>704</v>
      </c>
      <c r="N25" s="141">
        <v>550</v>
      </c>
      <c r="O25" s="140">
        <v>1100</v>
      </c>
      <c r="P25" s="658">
        <v>880</v>
      </c>
    </row>
    <row r="26" spans="1:20" s="227" customFormat="1" ht="13.5" customHeight="1" thickBot="1" x14ac:dyDescent="0.25">
      <c r="A26" s="1566" t="s">
        <v>359</v>
      </c>
      <c r="B26" s="1567"/>
      <c r="C26" s="1567"/>
      <c r="D26" s="1567"/>
      <c r="E26" s="1567"/>
      <c r="F26" s="1567"/>
      <c r="G26" s="1567"/>
      <c r="H26" s="1780"/>
      <c r="I26" s="729">
        <f t="shared" si="2"/>
        <v>0</v>
      </c>
      <c r="J26" s="144">
        <v>230</v>
      </c>
      <c r="K26" s="140">
        <v>276</v>
      </c>
      <c r="L26" s="140">
        <v>690</v>
      </c>
      <c r="M26" s="229">
        <v>736</v>
      </c>
      <c r="N26" s="141">
        <v>575</v>
      </c>
      <c r="O26" s="140">
        <v>1150</v>
      </c>
      <c r="P26" s="658">
        <v>920</v>
      </c>
      <c r="Q26" s="226"/>
      <c r="R26" s="141"/>
      <c r="S26" s="226"/>
      <c r="T26" s="140"/>
    </row>
    <row r="27" spans="1:20" s="227" customFormat="1" ht="18.75" customHeight="1" thickBot="1" x14ac:dyDescent="0.25">
      <c r="A27" s="1675" t="s">
        <v>821</v>
      </c>
      <c r="B27" s="1422" t="s">
        <v>819</v>
      </c>
      <c r="C27" s="676"/>
      <c r="D27" s="661" t="s">
        <v>365</v>
      </c>
      <c r="E27" s="659">
        <f>Прайс!D315</f>
        <v>320</v>
      </c>
      <c r="F27" s="659">
        <f t="shared" ref="F27:F28" si="9">IF(G27=0,0,IF(ROUND(E27-E27*$F$3,0)=E27,0,ROUND(E27-E27*$F$3,0)))</f>
        <v>0</v>
      </c>
      <c r="G27" s="387"/>
      <c r="H27" s="660">
        <f t="shared" ref="H27:H28" si="10">G27*F27</f>
        <v>0</v>
      </c>
      <c r="I27" s="729">
        <f t="shared" si="2"/>
        <v>0</v>
      </c>
      <c r="J27" s="144">
        <v>240</v>
      </c>
      <c r="K27" s="140">
        <v>288</v>
      </c>
      <c r="L27" s="140">
        <v>720</v>
      </c>
      <c r="M27" s="140">
        <v>768</v>
      </c>
      <c r="N27" s="141">
        <v>600</v>
      </c>
      <c r="O27" s="140">
        <v>1200</v>
      </c>
      <c r="P27" s="658">
        <v>960</v>
      </c>
      <c r="Q27" s="226"/>
      <c r="R27" s="141"/>
      <c r="S27" s="226"/>
      <c r="T27" s="140"/>
    </row>
    <row r="28" spans="1:20" ht="19.5" thickBot="1" x14ac:dyDescent="0.25">
      <c r="A28" s="1677"/>
      <c r="B28" s="1423" t="s">
        <v>136</v>
      </c>
      <c r="C28" s="664"/>
      <c r="D28" s="663" t="s">
        <v>820</v>
      </c>
      <c r="E28" s="347">
        <f>Прайс!D316</f>
        <v>310</v>
      </c>
      <c r="F28" s="347">
        <f t="shared" si="9"/>
        <v>0</v>
      </c>
      <c r="G28" s="387"/>
      <c r="H28" s="443">
        <f t="shared" si="10"/>
        <v>0</v>
      </c>
      <c r="I28" s="729">
        <f t="shared" si="2"/>
        <v>0</v>
      </c>
      <c r="J28" s="144">
        <v>250</v>
      </c>
      <c r="K28" s="140">
        <v>300</v>
      </c>
      <c r="L28" s="140">
        <v>750</v>
      </c>
      <c r="M28" s="229">
        <v>800</v>
      </c>
      <c r="N28" s="141">
        <v>625</v>
      </c>
      <c r="O28" s="140">
        <v>1250</v>
      </c>
      <c r="P28" s="658">
        <v>1000</v>
      </c>
    </row>
    <row r="29" spans="1:20" ht="32.25" customHeight="1" thickBot="1" x14ac:dyDescent="0.25">
      <c r="A29" s="1566" t="s">
        <v>713</v>
      </c>
      <c r="B29" s="1567"/>
      <c r="C29" s="1567"/>
      <c r="D29" s="1567"/>
      <c r="E29" s="1567"/>
      <c r="F29" s="1567"/>
      <c r="G29" s="1567"/>
      <c r="H29" s="1780"/>
      <c r="I29" s="729">
        <f t="shared" si="2"/>
        <v>0</v>
      </c>
      <c r="J29" s="144">
        <v>260</v>
      </c>
      <c r="K29" s="140">
        <v>312</v>
      </c>
      <c r="L29" s="140">
        <v>780</v>
      </c>
      <c r="M29" s="229">
        <v>832</v>
      </c>
      <c r="N29" s="141">
        <v>650</v>
      </c>
      <c r="O29" s="140">
        <v>1300</v>
      </c>
      <c r="P29" s="658">
        <v>1040</v>
      </c>
    </row>
    <row r="30" spans="1:20" s="227" customFormat="1" ht="45.75" customHeight="1" thickBot="1" x14ac:dyDescent="0.25">
      <c r="A30" s="831"/>
      <c r="B30" s="1416" t="s">
        <v>712</v>
      </c>
      <c r="C30" s="800"/>
      <c r="D30" s="661" t="s">
        <v>365</v>
      </c>
      <c r="E30" s="546">
        <f>Прайс!D310</f>
        <v>624</v>
      </c>
      <c r="F30" s="345">
        <f>IF(G30=0,0,IF(ROUND(E30-E30*$F$3,0)=E30,0,ROUND(E30-E30*$F$3,0)))</f>
        <v>0</v>
      </c>
      <c r="G30" s="835"/>
      <c r="H30" s="165">
        <f>G30*F30</f>
        <v>0</v>
      </c>
      <c r="I30" s="729">
        <f t="shared" si="2"/>
        <v>0</v>
      </c>
      <c r="J30" s="144">
        <v>270</v>
      </c>
      <c r="K30" s="140">
        <v>324</v>
      </c>
      <c r="L30" s="140">
        <v>810</v>
      </c>
      <c r="M30" s="140">
        <v>864</v>
      </c>
      <c r="N30" s="141">
        <v>675</v>
      </c>
      <c r="O30" s="140">
        <v>1350</v>
      </c>
      <c r="P30" s="658">
        <v>1080</v>
      </c>
      <c r="Q30" s="226"/>
      <c r="R30" s="141"/>
      <c r="S30" s="226"/>
      <c r="T30" s="140"/>
    </row>
    <row r="31" spans="1:20" s="227" customFormat="1" ht="36.75" customHeight="1" x14ac:dyDescent="0.2">
      <c r="D31" s="228"/>
      <c r="E31" s="228"/>
      <c r="F31" s="228"/>
      <c r="G31" s="228"/>
      <c r="H31" s="228"/>
      <c r="I31" s="729"/>
      <c r="J31" s="144">
        <v>280</v>
      </c>
      <c r="K31" s="140">
        <v>336</v>
      </c>
      <c r="L31" s="140">
        <v>840</v>
      </c>
      <c r="M31" s="229">
        <v>896</v>
      </c>
      <c r="N31" s="141">
        <v>700</v>
      </c>
      <c r="O31" s="140">
        <v>1400</v>
      </c>
      <c r="P31" s="658">
        <v>1120</v>
      </c>
      <c r="Q31" s="226"/>
      <c r="R31" s="141"/>
      <c r="S31" s="226"/>
      <c r="T31" s="140"/>
    </row>
    <row r="32" spans="1:20" s="227" customFormat="1" ht="35.25" customHeight="1" x14ac:dyDescent="0.2">
      <c r="B32" s="140"/>
      <c r="C32" s="140"/>
      <c r="D32" s="140"/>
      <c r="E32" s="141"/>
      <c r="F32" s="141"/>
      <c r="G32" s="141"/>
      <c r="H32" s="141"/>
      <c r="I32" s="729"/>
      <c r="J32" s="144">
        <v>290</v>
      </c>
      <c r="K32" s="140">
        <v>348</v>
      </c>
      <c r="L32" s="140">
        <v>870</v>
      </c>
      <c r="M32" s="229">
        <v>928</v>
      </c>
      <c r="N32" s="141">
        <v>725</v>
      </c>
      <c r="O32" s="140">
        <v>1450</v>
      </c>
      <c r="P32" s="658">
        <v>1160</v>
      </c>
      <c r="Q32" s="226"/>
      <c r="R32" s="141"/>
      <c r="S32" s="226"/>
      <c r="T32" s="140"/>
    </row>
    <row r="33" spans="1:20" s="227" customFormat="1" ht="46.5" customHeight="1" x14ac:dyDescent="0.2">
      <c r="B33" s="140"/>
      <c r="C33" s="140"/>
      <c r="D33" s="140"/>
      <c r="E33" s="141"/>
      <c r="F33" s="141"/>
      <c r="G33" s="141"/>
      <c r="H33" s="141"/>
      <c r="I33" s="729"/>
      <c r="J33" s="144">
        <v>300</v>
      </c>
      <c r="K33" s="140">
        <v>360</v>
      </c>
      <c r="L33" s="140">
        <v>900</v>
      </c>
      <c r="M33" s="140">
        <v>960</v>
      </c>
      <c r="N33" s="141">
        <v>750</v>
      </c>
      <c r="O33" s="140">
        <v>1500</v>
      </c>
      <c r="P33" s="658">
        <v>1200</v>
      </c>
      <c r="Q33" s="226"/>
      <c r="R33" s="141"/>
      <c r="S33" s="226"/>
      <c r="T33" s="140"/>
    </row>
    <row r="34" spans="1:20" s="227" customFormat="1" ht="42" customHeight="1" x14ac:dyDescent="0.2">
      <c r="B34" s="140"/>
      <c r="C34" s="140"/>
      <c r="D34" s="140"/>
      <c r="E34" s="141"/>
      <c r="F34" s="141"/>
      <c r="G34" s="141"/>
      <c r="H34" s="141"/>
      <c r="I34" s="729"/>
      <c r="J34" s="144">
        <v>310</v>
      </c>
      <c r="K34" s="140">
        <v>372</v>
      </c>
      <c r="L34" s="140">
        <v>930</v>
      </c>
      <c r="M34" s="229">
        <v>992</v>
      </c>
      <c r="N34" s="141">
        <v>775</v>
      </c>
      <c r="O34" s="140">
        <v>1550</v>
      </c>
      <c r="P34" s="658">
        <v>1240</v>
      </c>
      <c r="Q34" s="226"/>
      <c r="R34" s="141"/>
      <c r="S34" s="226"/>
      <c r="T34" s="140"/>
    </row>
    <row r="35" spans="1:20" ht="12" customHeight="1" x14ac:dyDescent="0.2">
      <c r="D35" s="230"/>
      <c r="J35" s="144">
        <v>320</v>
      </c>
      <c r="K35" s="140">
        <v>384</v>
      </c>
      <c r="L35" s="140">
        <v>960</v>
      </c>
      <c r="M35" s="229">
        <v>1024</v>
      </c>
      <c r="N35" s="141">
        <v>800</v>
      </c>
      <c r="O35" s="140">
        <v>1600</v>
      </c>
      <c r="P35" s="658">
        <v>1280</v>
      </c>
    </row>
    <row r="36" spans="1:20" s="227" customFormat="1" ht="12.75" customHeight="1" x14ac:dyDescent="0.2">
      <c r="A36" s="140"/>
      <c r="B36" s="140"/>
      <c r="C36" s="140"/>
      <c r="D36" s="230"/>
      <c r="E36" s="170"/>
      <c r="F36" s="141"/>
      <c r="G36" s="141"/>
      <c r="H36" s="141"/>
      <c r="I36" s="729"/>
      <c r="J36" s="144">
        <v>330</v>
      </c>
      <c r="K36" s="140">
        <v>396</v>
      </c>
      <c r="L36" s="140">
        <v>990</v>
      </c>
      <c r="M36" s="140">
        <v>1056</v>
      </c>
      <c r="N36" s="141">
        <v>825</v>
      </c>
      <c r="O36" s="140">
        <v>1650</v>
      </c>
      <c r="P36" s="658">
        <v>1320</v>
      </c>
      <c r="Q36" s="226"/>
      <c r="R36" s="141"/>
      <c r="S36" s="226"/>
      <c r="T36" s="140"/>
    </row>
    <row r="37" spans="1:20" s="227" customFormat="1" ht="12.75" customHeight="1" x14ac:dyDescent="0.2">
      <c r="A37" s="140"/>
      <c r="B37" s="140"/>
      <c r="C37" s="140"/>
      <c r="D37" s="230"/>
      <c r="E37" s="141"/>
      <c r="F37" s="141"/>
      <c r="G37" s="141"/>
      <c r="H37" s="141"/>
      <c r="I37" s="729"/>
      <c r="J37" s="144">
        <v>340</v>
      </c>
      <c r="K37" s="140">
        <v>408</v>
      </c>
      <c r="L37" s="140">
        <v>1020</v>
      </c>
      <c r="M37" s="229">
        <v>1088</v>
      </c>
      <c r="N37" s="141">
        <v>850</v>
      </c>
      <c r="O37" s="140">
        <v>1700</v>
      </c>
      <c r="P37" s="658">
        <v>1360</v>
      </c>
      <c r="Q37" s="226"/>
      <c r="R37" s="141"/>
      <c r="S37" s="226"/>
      <c r="T37" s="140"/>
    </row>
    <row r="38" spans="1:20" s="227" customFormat="1" ht="12.75" customHeight="1" x14ac:dyDescent="0.2">
      <c r="A38" s="140"/>
      <c r="B38" s="140"/>
      <c r="C38" s="140"/>
      <c r="D38" s="230"/>
      <c r="E38" s="141"/>
      <c r="F38" s="141"/>
      <c r="G38" s="141"/>
      <c r="H38" s="141"/>
      <c r="I38" s="729"/>
      <c r="J38" s="144">
        <v>350</v>
      </c>
      <c r="K38" s="140">
        <v>420</v>
      </c>
      <c r="L38" s="140">
        <v>1050</v>
      </c>
      <c r="M38" s="229">
        <v>1120</v>
      </c>
      <c r="N38" s="141">
        <v>875</v>
      </c>
      <c r="O38" s="140">
        <v>1750</v>
      </c>
      <c r="P38" s="658">
        <v>1400</v>
      </c>
      <c r="Q38" s="226"/>
      <c r="R38" s="141"/>
      <c r="S38" s="226"/>
      <c r="T38" s="140"/>
    </row>
    <row r="39" spans="1:20" s="227" customFormat="1" ht="12.75" customHeight="1" x14ac:dyDescent="0.2">
      <c r="A39" s="140"/>
      <c r="B39" s="140"/>
      <c r="C39" s="140"/>
      <c r="D39" s="230"/>
      <c r="E39" s="140"/>
      <c r="F39" s="140"/>
      <c r="G39" s="140"/>
      <c r="H39" s="141"/>
      <c r="I39" s="729"/>
      <c r="J39" s="144">
        <v>360</v>
      </c>
      <c r="K39" s="140">
        <v>432</v>
      </c>
      <c r="L39" s="140">
        <v>1080</v>
      </c>
      <c r="M39" s="140">
        <v>1152</v>
      </c>
      <c r="N39" s="141">
        <v>900</v>
      </c>
      <c r="O39" s="140">
        <v>1800</v>
      </c>
      <c r="P39" s="658">
        <v>1440</v>
      </c>
      <c r="Q39" s="226"/>
      <c r="R39" s="141"/>
      <c r="S39" s="226"/>
      <c r="T39" s="140"/>
    </row>
    <row r="40" spans="1:20" s="227" customFormat="1" ht="12.75" customHeight="1" x14ac:dyDescent="0.2">
      <c r="A40" s="140"/>
      <c r="B40" s="140"/>
      <c r="C40" s="140"/>
      <c r="D40" s="230"/>
      <c r="E40" s="141"/>
      <c r="F40" s="141"/>
      <c r="G40" s="141"/>
      <c r="H40" s="141"/>
      <c r="I40" s="729"/>
      <c r="J40" s="144">
        <v>370</v>
      </c>
      <c r="K40" s="140">
        <v>444</v>
      </c>
      <c r="L40" s="140">
        <v>1110</v>
      </c>
      <c r="M40" s="229">
        <v>1184</v>
      </c>
      <c r="N40" s="141">
        <v>925</v>
      </c>
      <c r="O40" s="140">
        <v>1850</v>
      </c>
      <c r="P40" s="658">
        <v>1480</v>
      </c>
      <c r="Q40" s="226"/>
      <c r="R40" s="141"/>
      <c r="S40" s="226"/>
      <c r="T40" s="140"/>
    </row>
    <row r="41" spans="1:20" ht="6.75" customHeight="1" x14ac:dyDescent="0.2">
      <c r="D41" s="230"/>
      <c r="J41" s="144">
        <v>380</v>
      </c>
      <c r="K41" s="140">
        <v>456</v>
      </c>
      <c r="L41" s="140">
        <v>1140</v>
      </c>
      <c r="M41" s="229">
        <v>1216</v>
      </c>
      <c r="N41" s="141">
        <v>950</v>
      </c>
      <c r="O41" s="140">
        <v>1900</v>
      </c>
      <c r="P41" s="658">
        <v>1520</v>
      </c>
    </row>
    <row r="42" spans="1:20" x14ac:dyDescent="0.2">
      <c r="D42" s="230"/>
      <c r="J42" s="144">
        <v>390</v>
      </c>
      <c r="K42" s="140">
        <v>468</v>
      </c>
      <c r="L42" s="140">
        <v>1170</v>
      </c>
      <c r="M42" s="140">
        <v>1248</v>
      </c>
      <c r="N42" s="141">
        <v>975</v>
      </c>
      <c r="O42" s="140">
        <v>1950</v>
      </c>
      <c r="P42" s="658">
        <v>1560</v>
      </c>
    </row>
    <row r="43" spans="1:20" x14ac:dyDescent="0.2">
      <c r="D43" s="230"/>
      <c r="J43" s="144">
        <v>400</v>
      </c>
      <c r="K43" s="140">
        <v>480</v>
      </c>
      <c r="L43" s="140">
        <v>1200</v>
      </c>
      <c r="M43" s="229">
        <v>1280</v>
      </c>
      <c r="N43" s="141">
        <v>1000</v>
      </c>
      <c r="O43" s="140">
        <v>2000</v>
      </c>
      <c r="P43" s="658">
        <v>1600</v>
      </c>
    </row>
    <row r="44" spans="1:20" ht="11.25" customHeight="1" x14ac:dyDescent="0.2">
      <c r="D44" s="230"/>
      <c r="J44" s="144">
        <v>410</v>
      </c>
      <c r="K44" s="140">
        <v>492</v>
      </c>
      <c r="L44" s="140">
        <v>1230</v>
      </c>
      <c r="M44" s="229">
        <v>1312</v>
      </c>
      <c r="N44" s="141">
        <v>1025</v>
      </c>
      <c r="O44" s="140">
        <v>2050</v>
      </c>
      <c r="P44" s="658">
        <v>1640</v>
      </c>
    </row>
    <row r="45" spans="1:20" ht="11.25" customHeight="1" x14ac:dyDescent="0.2">
      <c r="D45" s="230"/>
      <c r="J45" s="144">
        <v>420</v>
      </c>
      <c r="K45" s="140">
        <v>504</v>
      </c>
      <c r="L45" s="140">
        <v>1260</v>
      </c>
      <c r="M45" s="140">
        <v>1344</v>
      </c>
      <c r="N45" s="141">
        <v>1050</v>
      </c>
      <c r="O45" s="140">
        <v>2100</v>
      </c>
      <c r="P45" s="658">
        <v>1680</v>
      </c>
    </row>
    <row r="46" spans="1:20" ht="11.25" customHeight="1" x14ac:dyDescent="0.2">
      <c r="D46" s="229"/>
      <c r="J46" s="144">
        <v>430</v>
      </c>
      <c r="K46" s="140">
        <v>516</v>
      </c>
      <c r="L46" s="140">
        <v>1290</v>
      </c>
      <c r="M46" s="229">
        <v>1376</v>
      </c>
      <c r="N46" s="141">
        <v>1075</v>
      </c>
      <c r="O46" s="140">
        <v>2150</v>
      </c>
      <c r="P46" s="658">
        <v>1720</v>
      </c>
    </row>
    <row r="47" spans="1:20" ht="11.25" customHeight="1" x14ac:dyDescent="0.2">
      <c r="J47" s="144">
        <v>440</v>
      </c>
      <c r="K47" s="140">
        <v>528</v>
      </c>
      <c r="L47" s="140">
        <v>1320</v>
      </c>
      <c r="M47" s="229">
        <v>1408</v>
      </c>
      <c r="N47" s="141">
        <v>1100</v>
      </c>
      <c r="O47" s="140">
        <v>2200</v>
      </c>
      <c r="P47" s="658">
        <v>1760</v>
      </c>
    </row>
    <row r="48" spans="1:20" ht="11.25" customHeight="1" x14ac:dyDescent="0.2">
      <c r="J48" s="144">
        <v>450</v>
      </c>
      <c r="K48" s="140">
        <v>540</v>
      </c>
      <c r="L48" s="140">
        <v>1350</v>
      </c>
      <c r="M48" s="140">
        <v>1440</v>
      </c>
      <c r="N48" s="141">
        <v>1125</v>
      </c>
      <c r="O48" s="140">
        <v>2250</v>
      </c>
      <c r="P48" s="658">
        <v>1800</v>
      </c>
    </row>
    <row r="49" spans="10:16" ht="11.25" customHeight="1" x14ac:dyDescent="0.2">
      <c r="J49" s="144">
        <v>460</v>
      </c>
      <c r="K49" s="140">
        <v>552</v>
      </c>
      <c r="L49" s="140">
        <v>1380</v>
      </c>
      <c r="M49" s="229">
        <v>1472</v>
      </c>
      <c r="N49" s="141">
        <v>1150</v>
      </c>
      <c r="O49" s="140">
        <v>2300</v>
      </c>
      <c r="P49" s="658">
        <v>1840</v>
      </c>
    </row>
    <row r="50" spans="10:16" ht="11.25" customHeight="1" x14ac:dyDescent="0.2">
      <c r="J50" s="144">
        <v>470</v>
      </c>
      <c r="K50" s="140">
        <v>564</v>
      </c>
      <c r="L50" s="140">
        <v>1410</v>
      </c>
      <c r="M50" s="229">
        <v>1504</v>
      </c>
      <c r="N50" s="141">
        <v>1175</v>
      </c>
      <c r="O50" s="140">
        <v>2350</v>
      </c>
      <c r="P50" s="658">
        <v>1880</v>
      </c>
    </row>
    <row r="51" spans="10:16" ht="11.25" customHeight="1" x14ac:dyDescent="0.2">
      <c r="J51" s="144">
        <v>480</v>
      </c>
      <c r="K51" s="140">
        <v>576</v>
      </c>
      <c r="L51" s="140">
        <v>1440</v>
      </c>
      <c r="M51" s="140">
        <v>1536</v>
      </c>
      <c r="N51" s="141">
        <v>1200</v>
      </c>
      <c r="O51" s="140">
        <v>2400</v>
      </c>
      <c r="P51" s="658">
        <v>1920</v>
      </c>
    </row>
    <row r="52" spans="10:16" ht="11.25" customHeight="1" x14ac:dyDescent="0.2">
      <c r="J52" s="144">
        <v>490</v>
      </c>
      <c r="K52" s="140">
        <v>588</v>
      </c>
      <c r="L52" s="140">
        <v>1470</v>
      </c>
      <c r="M52" s="229">
        <v>1568</v>
      </c>
      <c r="N52" s="141">
        <v>1225</v>
      </c>
      <c r="O52" s="140">
        <v>2450</v>
      </c>
      <c r="P52" s="658">
        <v>1960</v>
      </c>
    </row>
    <row r="53" spans="10:16" ht="11.25" customHeight="1" x14ac:dyDescent="0.2">
      <c r="J53" s="144">
        <v>500</v>
      </c>
      <c r="K53" s="140">
        <v>600</v>
      </c>
      <c r="L53" s="140">
        <v>1500</v>
      </c>
      <c r="M53" s="229">
        <v>1600</v>
      </c>
      <c r="N53" s="141">
        <v>1250</v>
      </c>
      <c r="O53" s="140">
        <v>2500</v>
      </c>
      <c r="P53" s="658">
        <v>2000</v>
      </c>
    </row>
    <row r="54" spans="10:16" x14ac:dyDescent="0.2">
      <c r="J54" s="144">
        <v>510</v>
      </c>
      <c r="K54" s="140">
        <v>612</v>
      </c>
      <c r="L54" s="140">
        <v>1530</v>
      </c>
      <c r="M54" s="140">
        <v>1632</v>
      </c>
      <c r="N54" s="141">
        <v>1275</v>
      </c>
      <c r="O54" s="140">
        <v>2550</v>
      </c>
      <c r="P54" s="658">
        <v>2040</v>
      </c>
    </row>
    <row r="55" spans="10:16" ht="11.25" customHeight="1" x14ac:dyDescent="0.2">
      <c r="J55" s="144">
        <v>520</v>
      </c>
      <c r="K55" s="140">
        <v>624</v>
      </c>
      <c r="L55" s="140">
        <v>1560</v>
      </c>
      <c r="M55" s="229">
        <v>1664</v>
      </c>
      <c r="N55" s="141">
        <v>1300</v>
      </c>
      <c r="O55" s="140">
        <v>2600</v>
      </c>
      <c r="P55" s="658">
        <v>2080</v>
      </c>
    </row>
    <row r="56" spans="10:16" ht="11.25" customHeight="1" x14ac:dyDescent="0.2">
      <c r="J56" s="144">
        <v>530</v>
      </c>
      <c r="K56" s="140">
        <v>636</v>
      </c>
      <c r="L56" s="140">
        <v>1590</v>
      </c>
      <c r="M56" s="229">
        <v>1696</v>
      </c>
      <c r="N56" s="141">
        <v>1325</v>
      </c>
      <c r="O56" s="140">
        <v>2650</v>
      </c>
      <c r="P56" s="658">
        <v>2120</v>
      </c>
    </row>
    <row r="57" spans="10:16" ht="11.25" customHeight="1" x14ac:dyDescent="0.2">
      <c r="J57" s="144">
        <v>540</v>
      </c>
      <c r="K57" s="140">
        <v>648</v>
      </c>
      <c r="L57" s="140">
        <v>1620</v>
      </c>
      <c r="M57" s="140">
        <v>1728</v>
      </c>
      <c r="N57" s="141">
        <v>1350</v>
      </c>
      <c r="O57" s="140">
        <v>2700</v>
      </c>
      <c r="P57" s="658">
        <v>2160</v>
      </c>
    </row>
    <row r="58" spans="10:16" x14ac:dyDescent="0.2">
      <c r="J58" s="144">
        <v>550</v>
      </c>
      <c r="K58" s="140">
        <v>660</v>
      </c>
      <c r="L58" s="140">
        <v>1650</v>
      </c>
      <c r="M58" s="229">
        <v>1760</v>
      </c>
      <c r="N58" s="141">
        <v>1375</v>
      </c>
      <c r="O58" s="140">
        <v>2750</v>
      </c>
      <c r="P58" s="658">
        <v>2200</v>
      </c>
    </row>
    <row r="59" spans="10:16" ht="11.25" customHeight="1" x14ac:dyDescent="0.2">
      <c r="J59" s="144">
        <v>560</v>
      </c>
      <c r="K59" s="140">
        <v>672</v>
      </c>
      <c r="L59" s="140">
        <v>1680</v>
      </c>
      <c r="M59" s="229">
        <v>1792</v>
      </c>
      <c r="N59" s="141">
        <v>1400</v>
      </c>
      <c r="O59" s="140">
        <v>2800</v>
      </c>
      <c r="P59" s="658">
        <v>2240</v>
      </c>
    </row>
    <row r="60" spans="10:16" ht="11.25" customHeight="1" x14ac:dyDescent="0.2">
      <c r="J60" s="144">
        <v>570</v>
      </c>
      <c r="K60" s="140">
        <v>684</v>
      </c>
      <c r="L60" s="140">
        <v>1710</v>
      </c>
      <c r="M60" s="140">
        <v>1824</v>
      </c>
      <c r="N60" s="141">
        <v>1425</v>
      </c>
      <c r="O60" s="140">
        <v>2850</v>
      </c>
      <c r="P60" s="658">
        <v>2280</v>
      </c>
    </row>
    <row r="61" spans="10:16" ht="11.25" customHeight="1" x14ac:dyDescent="0.2">
      <c r="J61" s="144">
        <v>580</v>
      </c>
      <c r="K61" s="140">
        <v>696</v>
      </c>
      <c r="L61" s="140">
        <v>1740</v>
      </c>
      <c r="M61" s="229">
        <v>1856</v>
      </c>
      <c r="N61" s="141">
        <v>1450</v>
      </c>
      <c r="O61" s="140">
        <v>2900</v>
      </c>
      <c r="P61" s="658">
        <v>2320</v>
      </c>
    </row>
    <row r="62" spans="10:16" ht="11.25" customHeight="1" x14ac:dyDescent="0.2">
      <c r="J62" s="144">
        <v>590</v>
      </c>
      <c r="K62" s="140">
        <v>708</v>
      </c>
      <c r="L62" s="140">
        <v>1770</v>
      </c>
      <c r="M62" s="229">
        <v>1888</v>
      </c>
      <c r="N62" s="141">
        <v>1475</v>
      </c>
      <c r="O62" s="140">
        <v>2950</v>
      </c>
      <c r="P62" s="658">
        <v>2360</v>
      </c>
    </row>
    <row r="63" spans="10:16" ht="11.25" customHeight="1" x14ac:dyDescent="0.2">
      <c r="J63" s="144">
        <v>600</v>
      </c>
      <c r="K63" s="140">
        <v>720</v>
      </c>
      <c r="L63" s="140">
        <v>1800</v>
      </c>
      <c r="M63" s="140">
        <v>1920</v>
      </c>
      <c r="N63" s="141">
        <v>1500</v>
      </c>
      <c r="O63" s="140">
        <v>3000</v>
      </c>
      <c r="P63" s="658">
        <v>2400</v>
      </c>
    </row>
    <row r="64" spans="10:16" x14ac:dyDescent="0.2">
      <c r="J64" s="144">
        <v>610</v>
      </c>
      <c r="K64" s="140">
        <v>732</v>
      </c>
      <c r="L64" s="140">
        <v>1830</v>
      </c>
      <c r="M64" s="229">
        <v>1952</v>
      </c>
      <c r="N64" s="141">
        <v>1525</v>
      </c>
      <c r="O64" s="140">
        <v>3050</v>
      </c>
      <c r="P64" s="658">
        <v>2440</v>
      </c>
    </row>
    <row r="65" spans="10:16" x14ac:dyDescent="0.2">
      <c r="J65" s="144">
        <v>620</v>
      </c>
      <c r="K65" s="140">
        <v>744</v>
      </c>
      <c r="L65" s="140">
        <v>1860</v>
      </c>
      <c r="M65" s="229">
        <v>1984</v>
      </c>
      <c r="N65" s="141">
        <v>1550</v>
      </c>
      <c r="O65" s="140">
        <v>3100</v>
      </c>
      <c r="P65" s="658">
        <v>2480</v>
      </c>
    </row>
    <row r="66" spans="10:16" x14ac:dyDescent="0.2">
      <c r="J66" s="144">
        <v>630</v>
      </c>
      <c r="K66" s="140">
        <v>756</v>
      </c>
      <c r="L66" s="140">
        <v>1890</v>
      </c>
      <c r="M66" s="140">
        <v>2016</v>
      </c>
      <c r="N66" s="141">
        <v>1575</v>
      </c>
      <c r="O66" s="140">
        <v>3150</v>
      </c>
      <c r="P66" s="658">
        <v>2520</v>
      </c>
    </row>
    <row r="67" spans="10:16" x14ac:dyDescent="0.2">
      <c r="J67" s="144">
        <v>640</v>
      </c>
      <c r="K67" s="140">
        <v>768</v>
      </c>
      <c r="L67" s="140">
        <v>1920</v>
      </c>
      <c r="M67" s="229">
        <v>2048</v>
      </c>
      <c r="N67" s="141">
        <v>1600</v>
      </c>
      <c r="O67" s="140">
        <v>3200</v>
      </c>
      <c r="P67" s="658">
        <v>2560</v>
      </c>
    </row>
    <row r="68" spans="10:16" x14ac:dyDescent="0.2">
      <c r="J68" s="144">
        <v>650</v>
      </c>
      <c r="K68" s="140">
        <v>780</v>
      </c>
      <c r="L68" s="140">
        <v>1950</v>
      </c>
      <c r="M68" s="229">
        <v>2080</v>
      </c>
      <c r="N68" s="141">
        <v>1625</v>
      </c>
      <c r="O68" s="140">
        <v>3250</v>
      </c>
      <c r="P68" s="658">
        <v>2600</v>
      </c>
    </row>
    <row r="69" spans="10:16" x14ac:dyDescent="0.2">
      <c r="J69" s="144">
        <v>660</v>
      </c>
      <c r="K69" s="140">
        <v>792</v>
      </c>
      <c r="L69" s="140">
        <v>1980</v>
      </c>
      <c r="M69" s="140">
        <v>2112</v>
      </c>
      <c r="N69" s="141">
        <v>1650</v>
      </c>
      <c r="O69" s="140">
        <v>3300</v>
      </c>
      <c r="P69" s="658">
        <v>2640</v>
      </c>
    </row>
    <row r="70" spans="10:16" x14ac:dyDescent="0.2">
      <c r="J70" s="144">
        <v>670</v>
      </c>
      <c r="K70" s="140">
        <v>804</v>
      </c>
      <c r="L70" s="140">
        <v>2010</v>
      </c>
      <c r="M70" s="229">
        <v>2144</v>
      </c>
      <c r="N70" s="141">
        <v>1675</v>
      </c>
      <c r="O70" s="140">
        <v>3350</v>
      </c>
      <c r="P70" s="658">
        <v>2680</v>
      </c>
    </row>
    <row r="71" spans="10:16" x14ac:dyDescent="0.2">
      <c r="J71" s="144">
        <v>680</v>
      </c>
      <c r="K71" s="140">
        <v>816</v>
      </c>
      <c r="L71" s="140">
        <v>2040</v>
      </c>
      <c r="M71" s="229">
        <v>2176</v>
      </c>
      <c r="N71" s="141">
        <v>1700</v>
      </c>
      <c r="O71" s="140">
        <v>3400</v>
      </c>
      <c r="P71" s="658">
        <v>2720</v>
      </c>
    </row>
    <row r="72" spans="10:16" x14ac:dyDescent="0.2">
      <c r="J72" s="144">
        <v>690</v>
      </c>
      <c r="K72" s="140">
        <v>828</v>
      </c>
      <c r="L72" s="140">
        <v>2070</v>
      </c>
      <c r="M72" s="140">
        <v>2208</v>
      </c>
      <c r="N72" s="141">
        <v>1725</v>
      </c>
      <c r="O72" s="140">
        <v>3450</v>
      </c>
    </row>
    <row r="73" spans="10:16" x14ac:dyDescent="0.2">
      <c r="J73" s="144">
        <v>700</v>
      </c>
      <c r="K73" s="140">
        <v>840</v>
      </c>
      <c r="L73" s="140">
        <v>2100</v>
      </c>
      <c r="M73" s="229">
        <v>2240</v>
      </c>
      <c r="N73" s="141">
        <v>1750</v>
      </c>
      <c r="O73" s="140">
        <v>3500</v>
      </c>
    </row>
    <row r="74" spans="10:16" x14ac:dyDescent="0.2">
      <c r="J74" s="144">
        <v>710</v>
      </c>
      <c r="K74" s="140">
        <v>852</v>
      </c>
      <c r="L74" s="140">
        <v>2130</v>
      </c>
      <c r="M74" s="229">
        <v>2272</v>
      </c>
      <c r="N74" s="141">
        <v>1775</v>
      </c>
      <c r="O74" s="140">
        <v>3550</v>
      </c>
    </row>
    <row r="75" spans="10:16" x14ac:dyDescent="0.2">
      <c r="J75" s="144">
        <v>720</v>
      </c>
      <c r="K75" s="140">
        <v>864</v>
      </c>
      <c r="L75" s="140">
        <v>2160</v>
      </c>
      <c r="M75" s="140">
        <v>2304</v>
      </c>
      <c r="N75" s="141">
        <v>1800</v>
      </c>
      <c r="O75" s="140">
        <v>3600</v>
      </c>
    </row>
    <row r="76" spans="10:16" x14ac:dyDescent="0.2">
      <c r="J76" s="144">
        <v>730</v>
      </c>
      <c r="K76" s="140">
        <v>876</v>
      </c>
      <c r="L76" s="140">
        <v>2190</v>
      </c>
      <c r="M76" s="229">
        <v>2336</v>
      </c>
      <c r="N76" s="141">
        <v>1825</v>
      </c>
      <c r="O76" s="140">
        <v>3650</v>
      </c>
    </row>
    <row r="77" spans="10:16" x14ac:dyDescent="0.2">
      <c r="J77" s="144">
        <v>740</v>
      </c>
      <c r="K77" s="140">
        <v>888</v>
      </c>
      <c r="L77" s="140">
        <v>2220</v>
      </c>
      <c r="M77" s="229">
        <v>2368</v>
      </c>
      <c r="N77" s="141">
        <v>1975</v>
      </c>
      <c r="O77" s="140">
        <v>3700</v>
      </c>
    </row>
    <row r="78" spans="10:16" x14ac:dyDescent="0.2">
      <c r="J78" s="144">
        <v>750</v>
      </c>
      <c r="K78" s="140">
        <v>900</v>
      </c>
      <c r="L78" s="140">
        <v>2250</v>
      </c>
      <c r="M78" s="140">
        <v>2400</v>
      </c>
      <c r="N78" s="141">
        <v>2000</v>
      </c>
      <c r="O78" s="140">
        <v>3750</v>
      </c>
    </row>
    <row r="79" spans="10:16" x14ac:dyDescent="0.2">
      <c r="J79" s="144">
        <v>760</v>
      </c>
      <c r="K79" s="140">
        <v>912</v>
      </c>
      <c r="L79" s="140">
        <v>2280</v>
      </c>
      <c r="M79" s="229">
        <v>2432</v>
      </c>
      <c r="N79" s="141">
        <v>2025</v>
      </c>
      <c r="O79" s="140">
        <v>3800</v>
      </c>
    </row>
    <row r="80" spans="10:16" x14ac:dyDescent="0.2">
      <c r="J80" s="144">
        <v>770</v>
      </c>
      <c r="K80" s="140">
        <v>924</v>
      </c>
      <c r="L80" s="140">
        <v>2310</v>
      </c>
      <c r="M80" s="229">
        <v>2464</v>
      </c>
      <c r="N80" s="141">
        <v>2050</v>
      </c>
      <c r="O80" s="140">
        <v>3850</v>
      </c>
    </row>
    <row r="81" spans="10:15" x14ac:dyDescent="0.2">
      <c r="J81" s="144">
        <v>780</v>
      </c>
      <c r="K81" s="140">
        <v>936</v>
      </c>
      <c r="L81" s="140">
        <v>2340</v>
      </c>
      <c r="M81" s="140">
        <v>2496</v>
      </c>
      <c r="N81" s="141">
        <v>2075</v>
      </c>
      <c r="O81" s="140">
        <v>3900</v>
      </c>
    </row>
    <row r="82" spans="10:15" x14ac:dyDescent="0.2">
      <c r="J82" s="144">
        <v>790</v>
      </c>
      <c r="K82" s="140">
        <v>948</v>
      </c>
      <c r="L82" s="140">
        <v>2370</v>
      </c>
      <c r="M82" s="229">
        <v>2528</v>
      </c>
      <c r="N82" s="141">
        <v>2100</v>
      </c>
      <c r="O82" s="140">
        <v>3950</v>
      </c>
    </row>
    <row r="83" spans="10:15" x14ac:dyDescent="0.2">
      <c r="J83" s="144">
        <v>800</v>
      </c>
      <c r="K83" s="140">
        <v>960</v>
      </c>
      <c r="L83" s="140">
        <v>2400</v>
      </c>
      <c r="M83" s="229">
        <v>2560</v>
      </c>
      <c r="N83" s="141">
        <v>2125</v>
      </c>
      <c r="O83" s="140">
        <v>4000</v>
      </c>
    </row>
    <row r="84" spans="10:15" x14ac:dyDescent="0.2">
      <c r="J84" s="144">
        <v>810</v>
      </c>
      <c r="K84" s="140">
        <v>972</v>
      </c>
      <c r="L84" s="140">
        <v>2430</v>
      </c>
      <c r="M84" s="140">
        <v>2592</v>
      </c>
      <c r="N84" s="141">
        <v>2150</v>
      </c>
      <c r="O84" s="140">
        <v>4050</v>
      </c>
    </row>
    <row r="85" spans="10:15" x14ac:dyDescent="0.2">
      <c r="J85" s="144">
        <v>820</v>
      </c>
      <c r="K85" s="140">
        <v>984</v>
      </c>
      <c r="L85" s="140">
        <v>2460</v>
      </c>
      <c r="M85" s="229">
        <v>2624</v>
      </c>
      <c r="N85" s="141">
        <v>2175</v>
      </c>
      <c r="O85" s="140">
        <v>4100</v>
      </c>
    </row>
    <row r="86" spans="10:15" x14ac:dyDescent="0.2">
      <c r="J86" s="144">
        <v>830</v>
      </c>
      <c r="K86" s="140">
        <v>996</v>
      </c>
      <c r="L86" s="140">
        <v>2490</v>
      </c>
      <c r="M86" s="229">
        <v>2656</v>
      </c>
      <c r="N86" s="141">
        <v>2200</v>
      </c>
      <c r="O86" s="140">
        <v>4150</v>
      </c>
    </row>
    <row r="87" spans="10:15" x14ac:dyDescent="0.2">
      <c r="J87" s="144">
        <v>840</v>
      </c>
      <c r="K87" s="140">
        <v>1008</v>
      </c>
      <c r="L87" s="140">
        <v>2520</v>
      </c>
      <c r="M87" s="140">
        <v>2688</v>
      </c>
      <c r="N87" s="141">
        <v>2225</v>
      </c>
      <c r="O87" s="140">
        <v>4200</v>
      </c>
    </row>
    <row r="88" spans="10:15" x14ac:dyDescent="0.2">
      <c r="J88" s="144">
        <v>850</v>
      </c>
      <c r="K88" s="140">
        <v>1020</v>
      </c>
      <c r="L88" s="140">
        <v>2550</v>
      </c>
      <c r="M88" s="229">
        <v>2720</v>
      </c>
      <c r="N88" s="141">
        <v>2250</v>
      </c>
      <c r="O88" s="140">
        <v>4250</v>
      </c>
    </row>
    <row r="89" spans="10:15" x14ac:dyDescent="0.2">
      <c r="J89" s="144">
        <v>860</v>
      </c>
      <c r="K89" s="140">
        <v>1032</v>
      </c>
      <c r="L89" s="140">
        <v>2580</v>
      </c>
      <c r="M89" s="229">
        <v>2752</v>
      </c>
      <c r="N89" s="141">
        <v>2275</v>
      </c>
      <c r="O89" s="140">
        <v>4300</v>
      </c>
    </row>
    <row r="90" spans="10:15" x14ac:dyDescent="0.2">
      <c r="J90" s="144">
        <v>870</v>
      </c>
      <c r="K90" s="140">
        <v>1044</v>
      </c>
      <c r="L90" s="140">
        <v>2610</v>
      </c>
      <c r="M90" s="140">
        <v>2784</v>
      </c>
      <c r="N90" s="141">
        <v>2300</v>
      </c>
      <c r="O90" s="140">
        <v>4350</v>
      </c>
    </row>
    <row r="91" spans="10:15" x14ac:dyDescent="0.2">
      <c r="J91" s="144">
        <v>880</v>
      </c>
      <c r="K91" s="140">
        <v>1056</v>
      </c>
      <c r="L91" s="140">
        <v>2640</v>
      </c>
      <c r="M91" s="229">
        <v>2816</v>
      </c>
      <c r="N91" s="141">
        <v>2325</v>
      </c>
      <c r="O91" s="140">
        <v>4400</v>
      </c>
    </row>
    <row r="92" spans="10:15" x14ac:dyDescent="0.2">
      <c r="J92" s="144">
        <v>890</v>
      </c>
      <c r="K92" s="140">
        <v>1068</v>
      </c>
      <c r="L92" s="140">
        <v>2670</v>
      </c>
      <c r="M92" s="229">
        <v>2848</v>
      </c>
      <c r="N92" s="141">
        <v>2350</v>
      </c>
      <c r="O92" s="140">
        <v>4450</v>
      </c>
    </row>
    <row r="93" spans="10:15" x14ac:dyDescent="0.2">
      <c r="J93" s="144">
        <v>900</v>
      </c>
      <c r="K93" s="140">
        <v>1080</v>
      </c>
      <c r="L93" s="140">
        <v>2700</v>
      </c>
      <c r="M93" s="140">
        <v>2880</v>
      </c>
      <c r="N93" s="141">
        <v>2375</v>
      </c>
      <c r="O93" s="140">
        <v>4500</v>
      </c>
    </row>
    <row r="94" spans="10:15" x14ac:dyDescent="0.2">
      <c r="J94" s="144">
        <v>910</v>
      </c>
      <c r="K94" s="140">
        <v>1092</v>
      </c>
      <c r="L94" s="140">
        <v>2730</v>
      </c>
      <c r="M94" s="229">
        <v>2912</v>
      </c>
      <c r="N94" s="141">
        <v>2400</v>
      </c>
      <c r="O94" s="140">
        <v>4550</v>
      </c>
    </row>
    <row r="95" spans="10:15" x14ac:dyDescent="0.2">
      <c r="J95" s="144">
        <v>920</v>
      </c>
      <c r="K95" s="140">
        <v>1104</v>
      </c>
      <c r="L95" s="140">
        <v>2760</v>
      </c>
      <c r="M95" s="229">
        <v>2944</v>
      </c>
      <c r="N95" s="141">
        <v>2425</v>
      </c>
      <c r="O95" s="140">
        <v>4600</v>
      </c>
    </row>
    <row r="96" spans="10:15" x14ac:dyDescent="0.2">
      <c r="J96" s="144">
        <v>930</v>
      </c>
      <c r="K96" s="140">
        <v>1116</v>
      </c>
      <c r="L96" s="140">
        <v>2790</v>
      </c>
      <c r="M96" s="140">
        <v>2976</v>
      </c>
      <c r="N96" s="141">
        <v>2450</v>
      </c>
      <c r="O96" s="140">
        <v>4650</v>
      </c>
    </row>
    <row r="97" spans="10:15" x14ac:dyDescent="0.2">
      <c r="J97" s="144">
        <v>940</v>
      </c>
      <c r="K97" s="140">
        <v>1128</v>
      </c>
      <c r="L97" s="140">
        <v>2820</v>
      </c>
      <c r="M97" s="229">
        <v>3008</v>
      </c>
      <c r="N97" s="141">
        <v>2475</v>
      </c>
      <c r="O97" s="140">
        <v>4700</v>
      </c>
    </row>
    <row r="98" spans="10:15" x14ac:dyDescent="0.2">
      <c r="J98" s="144">
        <v>950</v>
      </c>
      <c r="K98" s="140">
        <v>1140</v>
      </c>
      <c r="L98" s="140">
        <v>2850</v>
      </c>
      <c r="M98" s="229">
        <v>3040</v>
      </c>
      <c r="N98" s="141">
        <v>2500</v>
      </c>
      <c r="O98" s="140">
        <v>4750</v>
      </c>
    </row>
    <row r="99" spans="10:15" x14ac:dyDescent="0.2">
      <c r="J99" s="144">
        <v>960</v>
      </c>
      <c r="K99" s="140">
        <v>1152</v>
      </c>
      <c r="L99" s="140">
        <v>2880</v>
      </c>
      <c r="M99" s="140">
        <v>3072</v>
      </c>
      <c r="N99" s="141">
        <v>2525</v>
      </c>
      <c r="O99" s="140">
        <v>4800</v>
      </c>
    </row>
    <row r="100" spans="10:15" x14ac:dyDescent="0.2">
      <c r="J100" s="144">
        <v>970</v>
      </c>
      <c r="K100" s="140">
        <v>1164</v>
      </c>
      <c r="L100" s="140">
        <v>2910</v>
      </c>
      <c r="M100" s="229">
        <v>3104</v>
      </c>
      <c r="N100" s="141">
        <v>2550</v>
      </c>
      <c r="O100" s="140">
        <v>4850</v>
      </c>
    </row>
    <row r="101" spans="10:15" x14ac:dyDescent="0.2">
      <c r="J101" s="144">
        <v>980</v>
      </c>
      <c r="K101" s="140">
        <v>1176</v>
      </c>
      <c r="L101" s="140">
        <v>2940</v>
      </c>
      <c r="M101" s="229">
        <v>3136</v>
      </c>
      <c r="N101" s="141">
        <v>2575</v>
      </c>
      <c r="O101" s="140">
        <v>4900</v>
      </c>
    </row>
    <row r="102" spans="10:15" x14ac:dyDescent="0.2">
      <c r="J102" s="144">
        <v>990</v>
      </c>
      <c r="K102" s="140">
        <v>1188</v>
      </c>
      <c r="L102" s="140">
        <v>2970</v>
      </c>
      <c r="M102" s="140">
        <v>3168</v>
      </c>
      <c r="N102" s="141">
        <v>2600</v>
      </c>
      <c r="O102" s="140">
        <v>4950</v>
      </c>
    </row>
    <row r="103" spans="10:15" x14ac:dyDescent="0.2">
      <c r="J103" s="144">
        <v>1000</v>
      </c>
      <c r="K103" s="140">
        <v>1200</v>
      </c>
      <c r="L103" s="140">
        <v>3000</v>
      </c>
      <c r="M103" s="229">
        <v>3200</v>
      </c>
      <c r="N103" s="141">
        <v>2625</v>
      </c>
      <c r="O103" s="140">
        <v>5000</v>
      </c>
    </row>
    <row r="104" spans="10:15" x14ac:dyDescent="0.2">
      <c r="J104" s="144">
        <v>1010</v>
      </c>
      <c r="K104" s="140">
        <v>1212</v>
      </c>
      <c r="L104" s="140">
        <v>3030</v>
      </c>
      <c r="M104" s="229">
        <v>3232</v>
      </c>
      <c r="N104" s="141">
        <v>2650</v>
      </c>
      <c r="O104" s="140">
        <v>5050</v>
      </c>
    </row>
    <row r="105" spans="10:15" x14ac:dyDescent="0.2">
      <c r="J105" s="144">
        <v>1020</v>
      </c>
      <c r="K105" s="140">
        <v>1224</v>
      </c>
      <c r="L105" s="140">
        <v>3060</v>
      </c>
      <c r="M105" s="140">
        <v>3264</v>
      </c>
      <c r="N105" s="141">
        <v>2675</v>
      </c>
      <c r="O105" s="140">
        <v>5100</v>
      </c>
    </row>
    <row r="106" spans="10:15" x14ac:dyDescent="0.2">
      <c r="J106" s="144">
        <v>1030</v>
      </c>
      <c r="K106" s="140">
        <v>1236</v>
      </c>
      <c r="L106" s="140">
        <v>3090</v>
      </c>
      <c r="M106" s="229">
        <v>3296</v>
      </c>
      <c r="N106" s="141">
        <v>2700</v>
      </c>
      <c r="O106" s="140">
        <v>5150</v>
      </c>
    </row>
    <row r="107" spans="10:15" x14ac:dyDescent="0.2">
      <c r="J107" s="144">
        <v>1040</v>
      </c>
      <c r="K107" s="140">
        <v>1248</v>
      </c>
      <c r="L107" s="140">
        <v>3120</v>
      </c>
      <c r="M107" s="229">
        <v>3328</v>
      </c>
      <c r="N107" s="141">
        <v>2725</v>
      </c>
      <c r="O107" s="140">
        <v>5200</v>
      </c>
    </row>
    <row r="108" spans="10:15" x14ac:dyDescent="0.2">
      <c r="J108" s="144">
        <v>1050</v>
      </c>
      <c r="K108" s="140">
        <v>1260</v>
      </c>
      <c r="L108" s="140">
        <v>3150</v>
      </c>
      <c r="M108" s="140">
        <v>3360</v>
      </c>
      <c r="N108" s="141">
        <v>2750</v>
      </c>
      <c r="O108" s="140">
        <v>5250</v>
      </c>
    </row>
    <row r="109" spans="10:15" x14ac:dyDescent="0.2">
      <c r="J109" s="144">
        <v>1060</v>
      </c>
      <c r="K109" s="140">
        <v>1272</v>
      </c>
      <c r="L109" s="140">
        <v>3180</v>
      </c>
      <c r="M109" s="229">
        <v>3392</v>
      </c>
      <c r="N109" s="141">
        <v>2775</v>
      </c>
      <c r="O109" s="140">
        <v>5300</v>
      </c>
    </row>
    <row r="110" spans="10:15" x14ac:dyDescent="0.2">
      <c r="J110" s="144">
        <v>1070</v>
      </c>
      <c r="K110" s="140">
        <v>1284</v>
      </c>
      <c r="L110" s="140">
        <v>3210</v>
      </c>
      <c r="M110" s="229">
        <v>3424</v>
      </c>
      <c r="N110" s="141">
        <v>2800</v>
      </c>
      <c r="O110" s="140">
        <v>5350</v>
      </c>
    </row>
    <row r="111" spans="10:15" x14ac:dyDescent="0.2">
      <c r="J111" s="144">
        <v>1080</v>
      </c>
      <c r="K111" s="140">
        <v>1296</v>
      </c>
      <c r="L111" s="140">
        <v>3240</v>
      </c>
      <c r="M111" s="140">
        <v>3456</v>
      </c>
      <c r="N111" s="141">
        <v>2825</v>
      </c>
      <c r="O111" s="140">
        <v>5400</v>
      </c>
    </row>
    <row r="112" spans="10:15" x14ac:dyDescent="0.2">
      <c r="J112" s="144">
        <v>1090</v>
      </c>
      <c r="K112" s="140">
        <v>1308</v>
      </c>
      <c r="L112" s="140">
        <v>3270</v>
      </c>
      <c r="M112" s="229">
        <v>3488</v>
      </c>
      <c r="N112" s="141">
        <v>2850</v>
      </c>
      <c r="O112" s="140">
        <v>5450</v>
      </c>
    </row>
    <row r="113" spans="10:15" x14ac:dyDescent="0.2">
      <c r="J113" s="144">
        <v>1100</v>
      </c>
      <c r="K113" s="140">
        <v>1320</v>
      </c>
      <c r="L113" s="140">
        <v>3300</v>
      </c>
      <c r="M113" s="229">
        <v>3520</v>
      </c>
      <c r="N113" s="141">
        <v>2875</v>
      </c>
      <c r="O113" s="140">
        <v>5500</v>
      </c>
    </row>
    <row r="114" spans="10:15" x14ac:dyDescent="0.2">
      <c r="J114" s="144">
        <v>1110</v>
      </c>
      <c r="K114" s="140">
        <v>1332</v>
      </c>
      <c r="L114" s="140">
        <v>3330</v>
      </c>
      <c r="M114" s="140">
        <v>3552</v>
      </c>
      <c r="N114" s="141">
        <v>2900</v>
      </c>
      <c r="O114" s="140">
        <v>5550</v>
      </c>
    </row>
    <row r="115" spans="10:15" x14ac:dyDescent="0.2">
      <c r="J115" s="144">
        <v>1120</v>
      </c>
      <c r="K115" s="140">
        <v>1344</v>
      </c>
      <c r="L115" s="140">
        <v>3360</v>
      </c>
      <c r="M115" s="229">
        <v>3584</v>
      </c>
      <c r="N115" s="141">
        <v>2925</v>
      </c>
      <c r="O115" s="140">
        <v>5600</v>
      </c>
    </row>
    <row r="116" spans="10:15" x14ac:dyDescent="0.2">
      <c r="J116" s="144">
        <v>1130</v>
      </c>
      <c r="K116" s="140">
        <v>1356</v>
      </c>
      <c r="L116" s="140">
        <v>3390</v>
      </c>
      <c r="M116" s="229">
        <v>3616</v>
      </c>
      <c r="N116" s="141">
        <v>2950</v>
      </c>
      <c r="O116" s="140">
        <v>5650</v>
      </c>
    </row>
    <row r="117" spans="10:15" x14ac:dyDescent="0.2">
      <c r="J117" s="144">
        <v>1140</v>
      </c>
      <c r="K117" s="140">
        <v>1368</v>
      </c>
      <c r="L117" s="140">
        <v>3420</v>
      </c>
      <c r="M117" s="140">
        <v>3648</v>
      </c>
      <c r="N117" s="141">
        <v>2975</v>
      </c>
      <c r="O117" s="140">
        <v>5700</v>
      </c>
    </row>
    <row r="118" spans="10:15" x14ac:dyDescent="0.2">
      <c r="J118" s="144">
        <v>1150</v>
      </c>
      <c r="K118" s="140">
        <v>1380</v>
      </c>
      <c r="L118" s="140">
        <v>3450</v>
      </c>
      <c r="M118" s="229">
        <v>3680</v>
      </c>
      <c r="N118" s="141">
        <v>3000</v>
      </c>
      <c r="O118" s="140">
        <v>5750</v>
      </c>
    </row>
    <row r="119" spans="10:15" x14ac:dyDescent="0.2">
      <c r="J119" s="144">
        <v>1160</v>
      </c>
      <c r="K119" s="140">
        <v>1392</v>
      </c>
      <c r="L119" s="140">
        <v>3480</v>
      </c>
      <c r="M119" s="229">
        <v>3712</v>
      </c>
      <c r="N119" s="141">
        <v>3025</v>
      </c>
      <c r="O119" s="140">
        <v>5800</v>
      </c>
    </row>
    <row r="120" spans="10:15" x14ac:dyDescent="0.2">
      <c r="J120" s="144">
        <v>1170</v>
      </c>
      <c r="K120" s="140">
        <v>1404</v>
      </c>
      <c r="L120" s="140">
        <v>3510</v>
      </c>
      <c r="M120" s="140">
        <v>3744</v>
      </c>
      <c r="N120" s="141">
        <v>3050</v>
      </c>
      <c r="O120" s="140">
        <v>5850</v>
      </c>
    </row>
    <row r="121" spans="10:15" x14ac:dyDescent="0.2">
      <c r="J121" s="144">
        <v>1180</v>
      </c>
      <c r="K121" s="140">
        <v>1416</v>
      </c>
      <c r="L121" s="140">
        <v>3540</v>
      </c>
      <c r="M121" s="229">
        <v>3776</v>
      </c>
      <c r="N121" s="141">
        <v>3075</v>
      </c>
      <c r="O121" s="140">
        <v>5900</v>
      </c>
    </row>
    <row r="122" spans="10:15" x14ac:dyDescent="0.2">
      <c r="J122" s="144">
        <v>1190</v>
      </c>
      <c r="K122" s="140">
        <v>1428</v>
      </c>
      <c r="L122" s="140">
        <v>3570</v>
      </c>
      <c r="M122" s="229">
        <v>3808</v>
      </c>
      <c r="N122" s="141">
        <v>3100</v>
      </c>
      <c r="O122" s="140">
        <v>5950</v>
      </c>
    </row>
    <row r="123" spans="10:15" x14ac:dyDescent="0.2">
      <c r="J123" s="144">
        <v>1200</v>
      </c>
      <c r="K123" s="140">
        <v>1440</v>
      </c>
      <c r="L123" s="140">
        <v>3600</v>
      </c>
      <c r="M123" s="140">
        <v>3840</v>
      </c>
      <c r="N123" s="141">
        <v>3125</v>
      </c>
      <c r="O123" s="140">
        <v>6000</v>
      </c>
    </row>
    <row r="124" spans="10:15" x14ac:dyDescent="0.2">
      <c r="J124" s="144">
        <v>1210</v>
      </c>
      <c r="K124" s="140">
        <v>1452</v>
      </c>
      <c r="L124" s="140">
        <v>3630</v>
      </c>
      <c r="M124" s="229">
        <v>3872</v>
      </c>
      <c r="N124" s="141">
        <v>3150</v>
      </c>
      <c r="O124" s="140">
        <v>6050</v>
      </c>
    </row>
    <row r="125" spans="10:15" x14ac:dyDescent="0.2">
      <c r="J125" s="144">
        <v>1220</v>
      </c>
      <c r="K125" s="140">
        <v>1464</v>
      </c>
      <c r="L125" s="140">
        <v>3660</v>
      </c>
      <c r="M125" s="229">
        <v>3904</v>
      </c>
      <c r="N125" s="141">
        <v>3175</v>
      </c>
      <c r="O125" s="140">
        <v>6100</v>
      </c>
    </row>
    <row r="126" spans="10:15" x14ac:dyDescent="0.2">
      <c r="J126" s="144">
        <v>1230</v>
      </c>
      <c r="K126" s="140">
        <v>1476</v>
      </c>
      <c r="L126" s="140">
        <v>3690</v>
      </c>
      <c r="M126" s="140">
        <v>3936</v>
      </c>
      <c r="N126" s="141">
        <v>3200</v>
      </c>
      <c r="O126" s="140">
        <v>6150</v>
      </c>
    </row>
    <row r="127" spans="10:15" x14ac:dyDescent="0.2">
      <c r="J127" s="144">
        <v>1240</v>
      </c>
      <c r="K127" s="140">
        <v>1488</v>
      </c>
      <c r="L127" s="140">
        <v>3720</v>
      </c>
      <c r="M127" s="229">
        <v>3968</v>
      </c>
      <c r="N127" s="141">
        <v>3225</v>
      </c>
      <c r="O127" s="140">
        <v>6200</v>
      </c>
    </row>
    <row r="128" spans="10:15" x14ac:dyDescent="0.2">
      <c r="J128" s="144">
        <v>1250</v>
      </c>
      <c r="K128" s="140">
        <v>1500</v>
      </c>
      <c r="L128" s="140">
        <v>3750</v>
      </c>
      <c r="M128" s="229">
        <v>4000</v>
      </c>
      <c r="N128" s="141">
        <v>3250</v>
      </c>
      <c r="O128" s="140">
        <v>6250</v>
      </c>
    </row>
    <row r="129" spans="10:15" x14ac:dyDescent="0.2">
      <c r="J129" s="144">
        <v>1260</v>
      </c>
      <c r="K129" s="140">
        <v>1512</v>
      </c>
      <c r="L129" s="140">
        <v>3780</v>
      </c>
      <c r="M129" s="140">
        <v>4032</v>
      </c>
      <c r="N129" s="141">
        <v>3275</v>
      </c>
      <c r="O129" s="140">
        <v>6300</v>
      </c>
    </row>
    <row r="130" spans="10:15" x14ac:dyDescent="0.2">
      <c r="J130" s="144">
        <v>1270</v>
      </c>
      <c r="K130" s="140">
        <v>1524</v>
      </c>
      <c r="L130" s="140">
        <v>3810</v>
      </c>
      <c r="M130" s="229">
        <v>4064</v>
      </c>
      <c r="N130" s="141">
        <v>3300</v>
      </c>
      <c r="O130" s="140">
        <v>6350</v>
      </c>
    </row>
    <row r="131" spans="10:15" x14ac:dyDescent="0.2">
      <c r="J131" s="144">
        <v>1280</v>
      </c>
      <c r="K131" s="140">
        <v>1536</v>
      </c>
      <c r="L131" s="140">
        <v>3840</v>
      </c>
      <c r="M131" s="229">
        <v>4096</v>
      </c>
      <c r="N131" s="141">
        <v>3325</v>
      </c>
      <c r="O131" s="140">
        <v>6400</v>
      </c>
    </row>
    <row r="132" spans="10:15" x14ac:dyDescent="0.2">
      <c r="J132" s="144">
        <v>1290</v>
      </c>
      <c r="K132" s="140">
        <v>1548</v>
      </c>
      <c r="L132" s="140">
        <v>3870</v>
      </c>
      <c r="M132" s="140">
        <v>4128</v>
      </c>
      <c r="N132" s="141">
        <v>3350</v>
      </c>
      <c r="O132" s="140">
        <v>6450</v>
      </c>
    </row>
    <row r="133" spans="10:15" x14ac:dyDescent="0.2">
      <c r="J133" s="144">
        <v>1300</v>
      </c>
      <c r="K133" s="140">
        <v>1560</v>
      </c>
      <c r="L133" s="140">
        <v>3900</v>
      </c>
      <c r="M133" s="229">
        <v>4160</v>
      </c>
      <c r="N133" s="141">
        <v>3375</v>
      </c>
      <c r="O133" s="140">
        <v>6500</v>
      </c>
    </row>
    <row r="134" spans="10:15" x14ac:dyDescent="0.2">
      <c r="J134" s="144">
        <v>1310</v>
      </c>
      <c r="K134" s="140">
        <v>1572</v>
      </c>
      <c r="L134" s="140">
        <v>3930</v>
      </c>
      <c r="M134" s="229">
        <v>4192</v>
      </c>
      <c r="N134" s="141">
        <v>3400</v>
      </c>
      <c r="O134" s="140">
        <v>6550</v>
      </c>
    </row>
    <row r="135" spans="10:15" x14ac:dyDescent="0.2">
      <c r="J135" s="144">
        <v>1320</v>
      </c>
      <c r="K135" s="140">
        <v>1584</v>
      </c>
      <c r="L135" s="140">
        <v>3960</v>
      </c>
      <c r="M135" s="140">
        <v>4224</v>
      </c>
      <c r="N135" s="141">
        <v>3425</v>
      </c>
      <c r="O135" s="140">
        <v>6600</v>
      </c>
    </row>
    <row r="136" spans="10:15" x14ac:dyDescent="0.2">
      <c r="J136" s="144">
        <v>1330</v>
      </c>
      <c r="K136" s="140">
        <v>1596</v>
      </c>
      <c r="L136" s="140">
        <v>3990</v>
      </c>
      <c r="M136" s="229">
        <v>4256</v>
      </c>
      <c r="N136" s="141">
        <v>3450</v>
      </c>
      <c r="O136" s="140">
        <v>6650</v>
      </c>
    </row>
    <row r="137" spans="10:15" x14ac:dyDescent="0.2">
      <c r="J137" s="144">
        <v>1340</v>
      </c>
      <c r="K137" s="140">
        <v>1608</v>
      </c>
      <c r="L137" s="140">
        <v>4020</v>
      </c>
      <c r="M137" s="229">
        <v>4288</v>
      </c>
      <c r="N137" s="141">
        <v>3475</v>
      </c>
      <c r="O137" s="140">
        <v>6700</v>
      </c>
    </row>
    <row r="138" spans="10:15" x14ac:dyDescent="0.2">
      <c r="J138" s="144">
        <v>1350</v>
      </c>
      <c r="K138" s="140">
        <v>1620</v>
      </c>
      <c r="L138" s="140">
        <v>4050</v>
      </c>
      <c r="M138" s="140">
        <v>4320</v>
      </c>
      <c r="N138" s="141">
        <v>3500</v>
      </c>
      <c r="O138" s="140">
        <v>6750</v>
      </c>
    </row>
    <row r="139" spans="10:15" x14ac:dyDescent="0.2">
      <c r="J139" s="144">
        <v>1360</v>
      </c>
      <c r="K139" s="140">
        <v>1632</v>
      </c>
      <c r="L139" s="140">
        <v>4080</v>
      </c>
      <c r="M139" s="229">
        <v>4352</v>
      </c>
      <c r="N139" s="141">
        <v>3525</v>
      </c>
      <c r="O139" s="140">
        <v>6800</v>
      </c>
    </row>
    <row r="140" spans="10:15" x14ac:dyDescent="0.2">
      <c r="J140" s="144">
        <v>1370</v>
      </c>
      <c r="K140" s="140">
        <v>1644</v>
      </c>
      <c r="L140" s="140">
        <v>4110</v>
      </c>
      <c r="M140" s="229">
        <v>4384</v>
      </c>
      <c r="N140" s="141">
        <v>3550</v>
      </c>
      <c r="O140" s="140">
        <v>6850</v>
      </c>
    </row>
    <row r="141" spans="10:15" x14ac:dyDescent="0.2">
      <c r="J141" s="144">
        <v>1380</v>
      </c>
      <c r="K141" s="140">
        <v>1656</v>
      </c>
      <c r="L141" s="140">
        <v>4140</v>
      </c>
      <c r="M141" s="140">
        <v>4416</v>
      </c>
      <c r="N141" s="141">
        <v>3575</v>
      </c>
      <c r="O141" s="140">
        <v>6900</v>
      </c>
    </row>
    <row r="142" spans="10:15" x14ac:dyDescent="0.2">
      <c r="J142" s="144">
        <v>1390</v>
      </c>
      <c r="K142" s="140">
        <v>1668</v>
      </c>
      <c r="L142" s="140">
        <v>4170</v>
      </c>
      <c r="M142" s="229">
        <v>4448</v>
      </c>
      <c r="N142" s="141">
        <v>3600</v>
      </c>
      <c r="O142" s="140">
        <v>6950</v>
      </c>
    </row>
    <row r="143" spans="10:15" x14ac:dyDescent="0.2">
      <c r="J143" s="144">
        <v>1400</v>
      </c>
      <c r="K143" s="140">
        <v>1680</v>
      </c>
      <c r="L143" s="140">
        <v>4200</v>
      </c>
      <c r="M143" s="229">
        <v>4480</v>
      </c>
      <c r="N143" s="141">
        <v>3625</v>
      </c>
      <c r="O143" s="140">
        <v>7000</v>
      </c>
    </row>
    <row r="144" spans="10:15" x14ac:dyDescent="0.2">
      <c r="J144" s="144">
        <v>1410</v>
      </c>
      <c r="K144" s="140">
        <v>1692</v>
      </c>
      <c r="L144" s="140">
        <v>4230</v>
      </c>
      <c r="M144" s="140">
        <v>4512</v>
      </c>
      <c r="N144" s="141">
        <v>3650</v>
      </c>
      <c r="O144" s="140">
        <v>7050</v>
      </c>
    </row>
    <row r="145" spans="10:15" x14ac:dyDescent="0.2">
      <c r="J145" s="144">
        <v>1420</v>
      </c>
      <c r="K145" s="140">
        <v>1704</v>
      </c>
      <c r="L145" s="140">
        <v>4260</v>
      </c>
      <c r="M145" s="229">
        <v>4544</v>
      </c>
      <c r="N145" s="141">
        <v>3675</v>
      </c>
      <c r="O145" s="140">
        <v>7100</v>
      </c>
    </row>
    <row r="146" spans="10:15" x14ac:dyDescent="0.2">
      <c r="J146" s="144">
        <v>1430</v>
      </c>
      <c r="K146" s="140">
        <v>1716</v>
      </c>
      <c r="L146" s="140">
        <v>4290</v>
      </c>
      <c r="M146" s="229">
        <v>4576</v>
      </c>
      <c r="N146" s="141">
        <v>3700</v>
      </c>
      <c r="O146" s="140">
        <v>7150</v>
      </c>
    </row>
    <row r="147" spans="10:15" x14ac:dyDescent="0.2">
      <c r="J147" s="144">
        <v>1440</v>
      </c>
      <c r="K147" s="140">
        <v>1728</v>
      </c>
      <c r="L147" s="140">
        <v>4320</v>
      </c>
      <c r="M147" s="140">
        <v>4608</v>
      </c>
      <c r="N147" s="141">
        <v>3725</v>
      </c>
      <c r="O147" s="140">
        <v>7200</v>
      </c>
    </row>
    <row r="148" spans="10:15" x14ac:dyDescent="0.2">
      <c r="J148" s="144">
        <v>1450</v>
      </c>
      <c r="K148" s="140">
        <v>1740</v>
      </c>
      <c r="L148" s="140">
        <v>4350</v>
      </c>
      <c r="M148" s="229">
        <v>4640</v>
      </c>
      <c r="N148" s="141">
        <v>3750</v>
      </c>
      <c r="O148" s="140">
        <v>7250</v>
      </c>
    </row>
    <row r="149" spans="10:15" x14ac:dyDescent="0.2">
      <c r="J149" s="144">
        <v>1460</v>
      </c>
      <c r="K149" s="140">
        <v>1752</v>
      </c>
      <c r="L149" s="140">
        <v>4380</v>
      </c>
      <c r="M149" s="229">
        <v>4672</v>
      </c>
      <c r="N149" s="141">
        <v>3775</v>
      </c>
      <c r="O149" s="140">
        <v>7300</v>
      </c>
    </row>
    <row r="150" spans="10:15" x14ac:dyDescent="0.2">
      <c r="J150" s="144">
        <v>1470</v>
      </c>
      <c r="K150" s="140">
        <v>1764</v>
      </c>
      <c r="L150" s="140">
        <v>4410</v>
      </c>
      <c r="M150" s="140">
        <v>4704</v>
      </c>
      <c r="N150" s="141">
        <v>3800</v>
      </c>
      <c r="O150" s="140">
        <v>7350</v>
      </c>
    </row>
    <row r="151" spans="10:15" x14ac:dyDescent="0.2">
      <c r="J151" s="144">
        <v>1480</v>
      </c>
      <c r="K151" s="140">
        <v>1776</v>
      </c>
      <c r="L151" s="140">
        <v>4440</v>
      </c>
      <c r="M151" s="229">
        <v>4736</v>
      </c>
      <c r="N151" s="141">
        <v>3825</v>
      </c>
      <c r="O151" s="140">
        <v>7400</v>
      </c>
    </row>
    <row r="152" spans="10:15" x14ac:dyDescent="0.2">
      <c r="J152" s="144">
        <v>1490</v>
      </c>
      <c r="K152" s="140">
        <v>1788</v>
      </c>
      <c r="L152" s="140">
        <v>4470</v>
      </c>
      <c r="M152" s="229">
        <v>4768</v>
      </c>
      <c r="N152" s="141">
        <v>3850</v>
      </c>
      <c r="O152" s="140">
        <v>7450</v>
      </c>
    </row>
    <row r="153" spans="10:15" x14ac:dyDescent="0.2">
      <c r="J153" s="144">
        <v>1500</v>
      </c>
      <c r="K153" s="140">
        <v>1800</v>
      </c>
      <c r="L153" s="140">
        <v>4500</v>
      </c>
      <c r="M153" s="140">
        <v>4800</v>
      </c>
      <c r="N153" s="141">
        <v>3875</v>
      </c>
      <c r="O153" s="140">
        <v>7500</v>
      </c>
    </row>
    <row r="154" spans="10:15" x14ac:dyDescent="0.2">
      <c r="J154" s="144">
        <v>1510</v>
      </c>
      <c r="K154" s="140">
        <v>1812</v>
      </c>
      <c r="L154" s="140">
        <v>4530</v>
      </c>
      <c r="M154" s="229">
        <v>4832</v>
      </c>
      <c r="N154" s="141">
        <v>3900</v>
      </c>
      <c r="O154" s="140">
        <v>7550</v>
      </c>
    </row>
    <row r="155" spans="10:15" x14ac:dyDescent="0.2">
      <c r="J155" s="144">
        <v>1520</v>
      </c>
      <c r="K155" s="140">
        <v>1824</v>
      </c>
      <c r="L155" s="140">
        <v>4560</v>
      </c>
      <c r="M155" s="229">
        <v>4864</v>
      </c>
      <c r="N155" s="141">
        <v>3925</v>
      </c>
      <c r="O155" s="140">
        <v>7600</v>
      </c>
    </row>
    <row r="156" spans="10:15" x14ac:dyDescent="0.2">
      <c r="J156" s="144">
        <v>1530</v>
      </c>
      <c r="K156" s="140">
        <v>1836</v>
      </c>
      <c r="L156" s="140">
        <v>4590</v>
      </c>
      <c r="M156" s="140">
        <v>4896</v>
      </c>
      <c r="N156" s="141">
        <v>3950</v>
      </c>
      <c r="O156" s="140">
        <v>7650</v>
      </c>
    </row>
    <row r="157" spans="10:15" x14ac:dyDescent="0.2">
      <c r="J157" s="144">
        <v>1540</v>
      </c>
      <c r="K157" s="140">
        <v>1848</v>
      </c>
      <c r="L157" s="140">
        <v>4620</v>
      </c>
      <c r="M157" s="229">
        <v>4928</v>
      </c>
      <c r="N157" s="141">
        <v>3975</v>
      </c>
      <c r="O157" s="140">
        <v>7700</v>
      </c>
    </row>
    <row r="158" spans="10:15" x14ac:dyDescent="0.2">
      <c r="J158" s="144">
        <v>1550</v>
      </c>
      <c r="K158" s="140">
        <v>1860</v>
      </c>
      <c r="L158" s="140">
        <v>4650</v>
      </c>
      <c r="M158" s="229">
        <v>4960</v>
      </c>
      <c r="N158" s="141">
        <v>4000</v>
      </c>
      <c r="O158" s="140">
        <v>7750</v>
      </c>
    </row>
    <row r="159" spans="10:15" x14ac:dyDescent="0.2">
      <c r="J159" s="144">
        <v>1560</v>
      </c>
      <c r="K159" s="140">
        <v>1872</v>
      </c>
      <c r="L159" s="140">
        <v>4680</v>
      </c>
      <c r="M159" s="140">
        <v>4992</v>
      </c>
      <c r="N159" s="141">
        <v>4025</v>
      </c>
      <c r="O159" s="140">
        <v>7800</v>
      </c>
    </row>
    <row r="160" spans="10:15" x14ac:dyDescent="0.2">
      <c r="J160" s="144">
        <v>1570</v>
      </c>
      <c r="K160" s="140">
        <v>1884</v>
      </c>
      <c r="L160" s="140">
        <v>4710</v>
      </c>
      <c r="M160" s="229">
        <v>5024</v>
      </c>
      <c r="N160" s="141">
        <v>4050</v>
      </c>
      <c r="O160" s="140">
        <v>7850</v>
      </c>
    </row>
    <row r="161" spans="10:15" x14ac:dyDescent="0.2">
      <c r="J161" s="144">
        <v>1580</v>
      </c>
      <c r="K161" s="140">
        <v>1896</v>
      </c>
      <c r="L161" s="140">
        <v>4740</v>
      </c>
      <c r="M161" s="229">
        <v>5056</v>
      </c>
      <c r="N161" s="141">
        <v>4075</v>
      </c>
      <c r="O161" s="140">
        <v>7900</v>
      </c>
    </row>
    <row r="162" spans="10:15" x14ac:dyDescent="0.2">
      <c r="J162" s="144">
        <v>1590</v>
      </c>
      <c r="K162" s="140">
        <v>1908</v>
      </c>
      <c r="L162" s="140">
        <v>4770</v>
      </c>
      <c r="M162" s="140">
        <v>5088</v>
      </c>
      <c r="N162" s="141">
        <v>4100</v>
      </c>
      <c r="O162" s="140">
        <v>7950</v>
      </c>
    </row>
    <row r="163" spans="10:15" x14ac:dyDescent="0.2">
      <c r="J163" s="144">
        <v>1600</v>
      </c>
      <c r="K163" s="140">
        <v>1920</v>
      </c>
      <c r="L163" s="140">
        <v>4800</v>
      </c>
      <c r="M163" s="229">
        <v>5120</v>
      </c>
      <c r="N163" s="141">
        <v>4125</v>
      </c>
      <c r="O163" s="140">
        <v>8000</v>
      </c>
    </row>
    <row r="164" spans="10:15" x14ac:dyDescent="0.2">
      <c r="J164" s="144">
        <v>1610</v>
      </c>
      <c r="K164" s="140">
        <v>1932</v>
      </c>
      <c r="L164" s="140">
        <v>4830</v>
      </c>
      <c r="M164" s="229">
        <v>5152</v>
      </c>
      <c r="N164" s="141">
        <v>4150</v>
      </c>
      <c r="O164" s="140">
        <v>8050</v>
      </c>
    </row>
    <row r="165" spans="10:15" x14ac:dyDescent="0.2">
      <c r="J165" s="144">
        <v>1620</v>
      </c>
      <c r="K165" s="140">
        <v>1944</v>
      </c>
      <c r="L165" s="140">
        <v>4860</v>
      </c>
      <c r="M165" s="140">
        <v>5184</v>
      </c>
      <c r="N165" s="141">
        <v>4175</v>
      </c>
      <c r="O165" s="140">
        <v>8100</v>
      </c>
    </row>
    <row r="166" spans="10:15" x14ac:dyDescent="0.2">
      <c r="J166" s="144">
        <v>1630</v>
      </c>
      <c r="K166" s="140">
        <v>1956</v>
      </c>
      <c r="L166" s="140">
        <v>4890</v>
      </c>
      <c r="M166" s="229">
        <v>5216</v>
      </c>
      <c r="N166" s="141">
        <v>4200</v>
      </c>
      <c r="O166" s="140">
        <v>8150</v>
      </c>
    </row>
    <row r="167" spans="10:15" x14ac:dyDescent="0.2">
      <c r="J167" s="144">
        <v>1640</v>
      </c>
      <c r="K167" s="140">
        <v>1968</v>
      </c>
      <c r="L167" s="140">
        <v>4920</v>
      </c>
      <c r="M167" s="229">
        <v>5248</v>
      </c>
      <c r="N167" s="141">
        <v>4225</v>
      </c>
      <c r="O167" s="140">
        <v>8200</v>
      </c>
    </row>
    <row r="168" spans="10:15" x14ac:dyDescent="0.2">
      <c r="J168" s="144">
        <v>1650</v>
      </c>
      <c r="K168" s="140">
        <v>1980</v>
      </c>
      <c r="L168" s="140">
        <v>4950</v>
      </c>
      <c r="M168" s="140">
        <v>5280</v>
      </c>
      <c r="N168" s="141">
        <v>4250</v>
      </c>
      <c r="O168" s="140">
        <v>8250</v>
      </c>
    </row>
    <row r="169" spans="10:15" x14ac:dyDescent="0.2">
      <c r="J169" s="144">
        <v>1660</v>
      </c>
      <c r="K169" s="140">
        <v>1992</v>
      </c>
      <c r="L169" s="140">
        <v>4980</v>
      </c>
      <c r="M169" s="229">
        <v>5312</v>
      </c>
      <c r="N169" s="141">
        <v>4275</v>
      </c>
      <c r="O169" s="140">
        <v>8300</v>
      </c>
    </row>
    <row r="170" spans="10:15" x14ac:dyDescent="0.2">
      <c r="J170" s="144">
        <v>1670</v>
      </c>
      <c r="K170" s="140">
        <v>2004</v>
      </c>
      <c r="L170" s="140">
        <v>5010</v>
      </c>
      <c r="M170" s="229">
        <v>5344</v>
      </c>
      <c r="N170" s="141">
        <v>4300</v>
      </c>
      <c r="O170" s="140">
        <v>8350</v>
      </c>
    </row>
    <row r="171" spans="10:15" x14ac:dyDescent="0.2">
      <c r="J171" s="144">
        <v>1680</v>
      </c>
      <c r="K171" s="140">
        <v>2016</v>
      </c>
      <c r="L171" s="140">
        <v>5040</v>
      </c>
      <c r="M171" s="140">
        <v>5376</v>
      </c>
      <c r="N171" s="141">
        <v>4325</v>
      </c>
      <c r="O171" s="140">
        <v>8400</v>
      </c>
    </row>
    <row r="172" spans="10:15" x14ac:dyDescent="0.2">
      <c r="J172" s="144">
        <v>1690</v>
      </c>
      <c r="K172" s="140">
        <v>2028</v>
      </c>
      <c r="L172" s="140">
        <v>5070</v>
      </c>
      <c r="M172" s="229">
        <v>5408</v>
      </c>
      <c r="N172" s="141">
        <v>4350</v>
      </c>
      <c r="O172" s="140">
        <v>8450</v>
      </c>
    </row>
    <row r="173" spans="10:15" x14ac:dyDescent="0.2">
      <c r="J173" s="144">
        <v>1700</v>
      </c>
      <c r="K173" s="140">
        <v>2040</v>
      </c>
      <c r="L173" s="140">
        <v>5100</v>
      </c>
      <c r="M173" s="229">
        <v>5440</v>
      </c>
      <c r="N173" s="141">
        <v>4375</v>
      </c>
      <c r="O173" s="140">
        <v>8500</v>
      </c>
    </row>
    <row r="174" spans="10:15" x14ac:dyDescent="0.2">
      <c r="J174" s="144">
        <v>1710</v>
      </c>
      <c r="K174" s="140">
        <v>2052</v>
      </c>
      <c r="L174" s="140">
        <v>5130</v>
      </c>
      <c r="M174" s="140">
        <v>5472</v>
      </c>
      <c r="N174" s="141">
        <v>4400</v>
      </c>
      <c r="O174" s="140">
        <v>8550</v>
      </c>
    </row>
    <row r="175" spans="10:15" x14ac:dyDescent="0.2">
      <c r="J175" s="144">
        <v>1720</v>
      </c>
      <c r="K175" s="140">
        <v>2064</v>
      </c>
      <c r="L175" s="140">
        <v>5160</v>
      </c>
      <c r="M175" s="229">
        <v>5504</v>
      </c>
      <c r="N175" s="141">
        <v>4425</v>
      </c>
      <c r="O175" s="140">
        <v>8600</v>
      </c>
    </row>
    <row r="176" spans="10:15" x14ac:dyDescent="0.2">
      <c r="J176" s="144">
        <v>1730</v>
      </c>
      <c r="K176" s="140">
        <v>2076</v>
      </c>
      <c r="L176" s="140">
        <v>5190</v>
      </c>
      <c r="M176" s="229">
        <v>5536</v>
      </c>
      <c r="N176" s="141">
        <v>4450</v>
      </c>
      <c r="O176" s="140">
        <v>8650</v>
      </c>
    </row>
    <row r="177" spans="10:15" x14ac:dyDescent="0.2">
      <c r="J177" s="144">
        <v>1740</v>
      </c>
      <c r="K177" s="140">
        <v>2088</v>
      </c>
      <c r="L177" s="140">
        <v>5220</v>
      </c>
      <c r="M177" s="140">
        <v>5568</v>
      </c>
      <c r="N177" s="141">
        <v>4475</v>
      </c>
      <c r="O177" s="140">
        <v>8700</v>
      </c>
    </row>
    <row r="178" spans="10:15" x14ac:dyDescent="0.2">
      <c r="J178" s="144">
        <v>1750</v>
      </c>
      <c r="K178" s="140">
        <v>2100</v>
      </c>
      <c r="L178" s="140">
        <v>5250</v>
      </c>
      <c r="M178" s="229">
        <v>5600</v>
      </c>
      <c r="N178" s="141">
        <v>4500</v>
      </c>
      <c r="O178" s="140">
        <v>8750</v>
      </c>
    </row>
    <row r="179" spans="10:15" x14ac:dyDescent="0.2">
      <c r="J179" s="144">
        <v>1760</v>
      </c>
      <c r="K179" s="140">
        <v>2112</v>
      </c>
      <c r="L179" s="140">
        <v>5280</v>
      </c>
      <c r="M179" s="229">
        <v>5632</v>
      </c>
      <c r="N179" s="141">
        <v>4525</v>
      </c>
      <c r="O179" s="140">
        <v>8800</v>
      </c>
    </row>
    <row r="180" spans="10:15" x14ac:dyDescent="0.2">
      <c r="J180" s="144">
        <v>1770</v>
      </c>
      <c r="K180" s="140">
        <v>2124</v>
      </c>
      <c r="L180" s="140">
        <v>5310</v>
      </c>
      <c r="M180" s="140">
        <v>5664</v>
      </c>
      <c r="N180" s="141">
        <v>4550</v>
      </c>
      <c r="O180" s="140">
        <v>8850</v>
      </c>
    </row>
    <row r="181" spans="10:15" x14ac:dyDescent="0.2">
      <c r="J181" s="144">
        <v>1780</v>
      </c>
      <c r="K181" s="140">
        <v>2136</v>
      </c>
      <c r="L181" s="140">
        <v>5340</v>
      </c>
      <c r="M181" s="229">
        <v>5696</v>
      </c>
      <c r="N181" s="141">
        <v>4575</v>
      </c>
      <c r="O181" s="140">
        <v>8900</v>
      </c>
    </row>
    <row r="182" spans="10:15" x14ac:dyDescent="0.2">
      <c r="J182" s="144">
        <v>1790</v>
      </c>
      <c r="K182" s="140">
        <v>2148</v>
      </c>
      <c r="L182" s="140">
        <v>5370</v>
      </c>
      <c r="M182" s="229">
        <v>5728</v>
      </c>
      <c r="N182" s="141">
        <v>4600</v>
      </c>
      <c r="O182" s="140">
        <v>8950</v>
      </c>
    </row>
    <row r="183" spans="10:15" x14ac:dyDescent="0.2">
      <c r="J183" s="144">
        <v>1800</v>
      </c>
      <c r="K183" s="140">
        <v>2160</v>
      </c>
      <c r="L183" s="140">
        <v>5400</v>
      </c>
      <c r="M183" s="140">
        <v>5760</v>
      </c>
      <c r="N183" s="141">
        <v>4625</v>
      </c>
      <c r="O183" s="140">
        <v>9000</v>
      </c>
    </row>
    <row r="184" spans="10:15" x14ac:dyDescent="0.2">
      <c r="J184" s="144">
        <v>1810</v>
      </c>
      <c r="K184" s="140">
        <v>2172</v>
      </c>
      <c r="L184" s="140">
        <v>5430</v>
      </c>
      <c r="M184" s="229">
        <v>5792</v>
      </c>
      <c r="N184" s="141">
        <v>4650</v>
      </c>
      <c r="O184" s="140">
        <v>9050</v>
      </c>
    </row>
    <row r="185" spans="10:15" x14ac:dyDescent="0.2">
      <c r="J185" s="144">
        <v>1820</v>
      </c>
      <c r="K185" s="140">
        <v>2184</v>
      </c>
      <c r="L185" s="140">
        <v>5460</v>
      </c>
      <c r="M185" s="229">
        <v>5824</v>
      </c>
      <c r="N185" s="141">
        <v>4675</v>
      </c>
      <c r="O185" s="140">
        <v>9100</v>
      </c>
    </row>
    <row r="186" spans="10:15" x14ac:dyDescent="0.2">
      <c r="J186" s="144">
        <v>1830</v>
      </c>
      <c r="K186" s="140">
        <v>2196</v>
      </c>
      <c r="L186" s="140">
        <v>5490</v>
      </c>
      <c r="M186" s="140">
        <v>5856</v>
      </c>
      <c r="N186" s="141">
        <v>4700</v>
      </c>
      <c r="O186" s="140">
        <v>9150</v>
      </c>
    </row>
    <row r="187" spans="10:15" x14ac:dyDescent="0.2">
      <c r="J187" s="144">
        <v>1840</v>
      </c>
      <c r="K187" s="140">
        <v>2208</v>
      </c>
      <c r="L187" s="140">
        <v>5520</v>
      </c>
      <c r="M187" s="229">
        <v>5888</v>
      </c>
      <c r="N187" s="141">
        <v>4725</v>
      </c>
      <c r="O187" s="140">
        <v>9200</v>
      </c>
    </row>
    <row r="188" spans="10:15" x14ac:dyDescent="0.2">
      <c r="J188" s="144">
        <v>1850</v>
      </c>
      <c r="K188" s="140">
        <v>2220</v>
      </c>
      <c r="L188" s="140">
        <v>5550</v>
      </c>
      <c r="M188" s="229">
        <v>5920</v>
      </c>
      <c r="N188" s="141">
        <v>4750</v>
      </c>
      <c r="O188" s="140">
        <v>9250</v>
      </c>
    </row>
    <row r="189" spans="10:15" x14ac:dyDescent="0.2">
      <c r="J189" s="144">
        <v>1860</v>
      </c>
      <c r="K189" s="140">
        <v>2232</v>
      </c>
      <c r="L189" s="140">
        <v>5580</v>
      </c>
      <c r="M189" s="140">
        <v>5952</v>
      </c>
      <c r="N189" s="141">
        <v>4775</v>
      </c>
      <c r="O189" s="140">
        <v>9300</v>
      </c>
    </row>
    <row r="190" spans="10:15" x14ac:dyDescent="0.2">
      <c r="J190" s="144">
        <v>1870</v>
      </c>
      <c r="K190" s="140">
        <v>2244</v>
      </c>
      <c r="L190" s="140">
        <v>5610</v>
      </c>
      <c r="M190" s="229">
        <v>5984</v>
      </c>
      <c r="N190" s="141">
        <v>4800</v>
      </c>
      <c r="O190" s="140">
        <v>9350</v>
      </c>
    </row>
    <row r="191" spans="10:15" x14ac:dyDescent="0.2">
      <c r="J191" s="144">
        <v>1880</v>
      </c>
      <c r="K191" s="140">
        <v>2256</v>
      </c>
      <c r="L191" s="140">
        <v>5640</v>
      </c>
      <c r="M191" s="229">
        <v>6016</v>
      </c>
      <c r="N191" s="141">
        <v>4825</v>
      </c>
      <c r="O191" s="140">
        <v>9400</v>
      </c>
    </row>
    <row r="192" spans="10:15" x14ac:dyDescent="0.2">
      <c r="J192" s="144">
        <v>1890</v>
      </c>
      <c r="K192" s="140">
        <v>2268</v>
      </c>
      <c r="L192" s="140">
        <v>5820</v>
      </c>
      <c r="M192" s="140">
        <v>6048</v>
      </c>
      <c r="N192" s="141">
        <v>4850</v>
      </c>
      <c r="O192" s="140">
        <v>9450</v>
      </c>
    </row>
    <row r="193" spans="10:15" x14ac:dyDescent="0.2">
      <c r="J193" s="144">
        <v>1900</v>
      </c>
      <c r="K193" s="140">
        <v>2280</v>
      </c>
      <c r="L193" s="140">
        <v>5850</v>
      </c>
      <c r="M193" s="229">
        <v>6080</v>
      </c>
      <c r="N193" s="141">
        <v>4875</v>
      </c>
      <c r="O193" s="140">
        <v>9500</v>
      </c>
    </row>
    <row r="194" spans="10:15" x14ac:dyDescent="0.2">
      <c r="J194" s="144">
        <v>1910</v>
      </c>
      <c r="K194" s="140">
        <v>2292</v>
      </c>
      <c r="L194" s="140">
        <v>5880</v>
      </c>
      <c r="M194" s="229">
        <v>6112</v>
      </c>
      <c r="N194" s="141">
        <v>4900</v>
      </c>
      <c r="O194" s="140">
        <v>9550</v>
      </c>
    </row>
    <row r="195" spans="10:15" x14ac:dyDescent="0.2">
      <c r="J195" s="144">
        <v>1920</v>
      </c>
      <c r="K195" s="140">
        <v>2304</v>
      </c>
      <c r="L195" s="140">
        <v>5910</v>
      </c>
      <c r="M195" s="140">
        <v>6144</v>
      </c>
      <c r="N195" s="141">
        <v>4925</v>
      </c>
      <c r="O195" s="140">
        <v>9600</v>
      </c>
    </row>
    <row r="196" spans="10:15" x14ac:dyDescent="0.2">
      <c r="J196" s="144">
        <v>1930</v>
      </c>
      <c r="K196" s="140">
        <v>2316</v>
      </c>
      <c r="L196" s="140">
        <v>5940</v>
      </c>
      <c r="M196" s="229">
        <v>6176</v>
      </c>
      <c r="N196" s="141">
        <v>4950</v>
      </c>
      <c r="O196" s="140">
        <v>9650</v>
      </c>
    </row>
    <row r="197" spans="10:15" x14ac:dyDescent="0.2">
      <c r="J197" s="144">
        <v>1940</v>
      </c>
      <c r="K197" s="140">
        <v>2328</v>
      </c>
      <c r="L197" s="140">
        <v>5970</v>
      </c>
      <c r="M197" s="229">
        <v>6208</v>
      </c>
      <c r="N197" s="141">
        <v>4975</v>
      </c>
      <c r="O197" s="140">
        <v>9700</v>
      </c>
    </row>
    <row r="198" spans="10:15" x14ac:dyDescent="0.2">
      <c r="J198" s="144">
        <v>1950</v>
      </c>
      <c r="K198" s="140">
        <v>2340</v>
      </c>
      <c r="L198" s="140">
        <v>6000</v>
      </c>
      <c r="M198" s="140">
        <v>6240</v>
      </c>
      <c r="N198" s="141">
        <v>5000</v>
      </c>
      <c r="O198" s="140">
        <v>9750</v>
      </c>
    </row>
    <row r="199" spans="10:15" x14ac:dyDescent="0.2">
      <c r="J199" s="144">
        <v>1960</v>
      </c>
      <c r="K199" s="140">
        <v>2352</v>
      </c>
      <c r="L199" s="140">
        <v>6030</v>
      </c>
      <c r="M199" s="229">
        <v>6272</v>
      </c>
      <c r="N199" s="141">
        <v>5025</v>
      </c>
      <c r="O199" s="140">
        <v>9800</v>
      </c>
    </row>
    <row r="200" spans="10:15" x14ac:dyDescent="0.2">
      <c r="J200" s="144">
        <v>1970</v>
      </c>
      <c r="K200" s="140">
        <v>2364</v>
      </c>
      <c r="L200" s="140">
        <v>6060</v>
      </c>
      <c r="M200" s="229">
        <v>6304</v>
      </c>
      <c r="N200" s="141">
        <v>5050</v>
      </c>
      <c r="O200" s="140">
        <v>9850</v>
      </c>
    </row>
    <row r="201" spans="10:15" x14ac:dyDescent="0.2">
      <c r="J201" s="144">
        <v>1980</v>
      </c>
      <c r="K201" s="140">
        <v>2376</v>
      </c>
      <c r="L201" s="140">
        <v>6090</v>
      </c>
      <c r="M201" s="140">
        <v>6336</v>
      </c>
      <c r="N201" s="141">
        <v>5075</v>
      </c>
      <c r="O201" s="140">
        <v>9900</v>
      </c>
    </row>
    <row r="202" spans="10:15" x14ac:dyDescent="0.2">
      <c r="J202" s="144">
        <v>1990</v>
      </c>
      <c r="K202" s="140">
        <v>2388</v>
      </c>
      <c r="L202" s="140">
        <v>6120</v>
      </c>
      <c r="M202" s="229">
        <v>6368</v>
      </c>
      <c r="N202" s="141">
        <v>5100</v>
      </c>
      <c r="O202" s="140">
        <v>9950</v>
      </c>
    </row>
    <row r="203" spans="10:15" x14ac:dyDescent="0.2">
      <c r="J203" s="144">
        <v>2000</v>
      </c>
      <c r="K203" s="140">
        <v>2400</v>
      </c>
      <c r="L203" s="140">
        <v>6150</v>
      </c>
      <c r="M203" s="229">
        <v>6400</v>
      </c>
      <c r="N203" s="141">
        <v>5125</v>
      </c>
      <c r="O203" s="140">
        <v>10000</v>
      </c>
    </row>
    <row r="204" spans="10:15" x14ac:dyDescent="0.2">
      <c r="J204" s="144">
        <v>2010</v>
      </c>
      <c r="K204" s="140">
        <v>2412</v>
      </c>
      <c r="L204" s="140">
        <v>6180</v>
      </c>
      <c r="M204" s="140">
        <v>6432</v>
      </c>
      <c r="N204" s="141">
        <v>5150</v>
      </c>
      <c r="O204" s="140">
        <v>10050</v>
      </c>
    </row>
    <row r="205" spans="10:15" x14ac:dyDescent="0.2">
      <c r="J205" s="144">
        <v>2020</v>
      </c>
      <c r="K205" s="140">
        <v>2424</v>
      </c>
      <c r="L205" s="140">
        <v>6210</v>
      </c>
      <c r="M205" s="229">
        <v>6464</v>
      </c>
      <c r="N205" s="141">
        <v>5175</v>
      </c>
      <c r="O205" s="140">
        <v>10100</v>
      </c>
    </row>
    <row r="206" spans="10:15" x14ac:dyDescent="0.2">
      <c r="J206" s="144">
        <v>2030</v>
      </c>
      <c r="K206" s="140">
        <v>2436</v>
      </c>
      <c r="L206" s="140">
        <v>6240</v>
      </c>
      <c r="M206" s="229">
        <v>6496</v>
      </c>
      <c r="N206" s="141">
        <v>5200</v>
      </c>
      <c r="O206" s="140">
        <v>10150</v>
      </c>
    </row>
    <row r="207" spans="10:15" x14ac:dyDescent="0.2">
      <c r="J207" s="144">
        <v>2040</v>
      </c>
      <c r="K207" s="140">
        <v>2448</v>
      </c>
      <c r="L207" s="140">
        <v>6270</v>
      </c>
      <c r="M207" s="140">
        <v>6528</v>
      </c>
      <c r="N207" s="141">
        <v>5225</v>
      </c>
      <c r="O207" s="140">
        <v>10200</v>
      </c>
    </row>
    <row r="208" spans="10:15" x14ac:dyDescent="0.2">
      <c r="J208" s="144">
        <v>2050</v>
      </c>
      <c r="K208" s="140">
        <v>2460</v>
      </c>
      <c r="L208" s="140">
        <v>6300</v>
      </c>
      <c r="M208" s="229">
        <v>6560</v>
      </c>
      <c r="N208" s="141">
        <v>5250</v>
      </c>
      <c r="O208" s="140">
        <v>10250</v>
      </c>
    </row>
    <row r="209" spans="10:15" x14ac:dyDescent="0.2">
      <c r="J209" s="144">
        <v>2060</v>
      </c>
      <c r="K209" s="140">
        <v>2472</v>
      </c>
      <c r="L209" s="140">
        <v>6330</v>
      </c>
      <c r="M209" s="229">
        <v>6592</v>
      </c>
      <c r="N209" s="141">
        <v>5275</v>
      </c>
      <c r="O209" s="140">
        <v>10300</v>
      </c>
    </row>
    <row r="210" spans="10:15" x14ac:dyDescent="0.2">
      <c r="J210" s="144">
        <v>2070</v>
      </c>
      <c r="K210" s="140">
        <v>2484</v>
      </c>
      <c r="L210" s="140">
        <v>6360</v>
      </c>
      <c r="M210" s="140">
        <v>6624</v>
      </c>
      <c r="N210" s="141">
        <v>5300</v>
      </c>
      <c r="O210" s="140">
        <v>10350</v>
      </c>
    </row>
    <row r="211" spans="10:15" x14ac:dyDescent="0.2">
      <c r="J211" s="144">
        <v>2080</v>
      </c>
      <c r="K211" s="140">
        <v>2496</v>
      </c>
      <c r="L211" s="140">
        <v>6390</v>
      </c>
      <c r="M211" s="229">
        <v>6656</v>
      </c>
      <c r="N211" s="141">
        <v>5325</v>
      </c>
      <c r="O211" s="140">
        <v>10400</v>
      </c>
    </row>
    <row r="212" spans="10:15" x14ac:dyDescent="0.2">
      <c r="J212" s="144">
        <v>2090</v>
      </c>
      <c r="K212" s="140">
        <v>2508</v>
      </c>
      <c r="L212" s="140">
        <v>6420</v>
      </c>
      <c r="M212" s="229">
        <v>6688</v>
      </c>
      <c r="N212" s="141">
        <v>5350</v>
      </c>
      <c r="O212" s="140">
        <v>10450</v>
      </c>
    </row>
    <row r="213" spans="10:15" x14ac:dyDescent="0.2">
      <c r="J213" s="144">
        <v>2100</v>
      </c>
      <c r="K213" s="140">
        <v>2520</v>
      </c>
      <c r="L213" s="140">
        <v>6450</v>
      </c>
      <c r="M213" s="140">
        <v>6720</v>
      </c>
      <c r="N213" s="141">
        <v>5375</v>
      </c>
      <c r="O213" s="140">
        <v>10500</v>
      </c>
    </row>
    <row r="214" spans="10:15" x14ac:dyDescent="0.2">
      <c r="J214" s="144">
        <v>2110</v>
      </c>
      <c r="K214" s="140">
        <v>2532</v>
      </c>
      <c r="L214" s="140">
        <v>6480</v>
      </c>
      <c r="M214" s="229">
        <v>6752</v>
      </c>
      <c r="N214" s="141">
        <v>5400</v>
      </c>
      <c r="O214" s="140">
        <v>10550</v>
      </c>
    </row>
    <row r="215" spans="10:15" x14ac:dyDescent="0.2">
      <c r="J215" s="144">
        <v>2120</v>
      </c>
      <c r="K215" s="140">
        <v>2544</v>
      </c>
      <c r="L215" s="140">
        <v>6510</v>
      </c>
      <c r="M215" s="229">
        <v>6784</v>
      </c>
      <c r="N215" s="141">
        <v>5425</v>
      </c>
      <c r="O215" s="140">
        <v>10600</v>
      </c>
    </row>
    <row r="216" spans="10:15" x14ac:dyDescent="0.2">
      <c r="J216" s="144">
        <v>2130</v>
      </c>
      <c r="K216" s="140">
        <v>2556</v>
      </c>
      <c r="L216" s="140">
        <v>6540</v>
      </c>
      <c r="M216" s="140">
        <v>6816</v>
      </c>
      <c r="N216" s="141">
        <v>5450</v>
      </c>
      <c r="O216" s="140">
        <v>10650</v>
      </c>
    </row>
    <row r="217" spans="10:15" x14ac:dyDescent="0.2">
      <c r="J217" s="144">
        <v>2140</v>
      </c>
      <c r="K217" s="140">
        <v>2568</v>
      </c>
      <c r="L217" s="140">
        <v>6570</v>
      </c>
      <c r="M217" s="229">
        <v>6848</v>
      </c>
      <c r="N217" s="141">
        <v>5475</v>
      </c>
      <c r="O217" s="140">
        <v>10700</v>
      </c>
    </row>
    <row r="218" spans="10:15" x14ac:dyDescent="0.2">
      <c r="J218" s="144">
        <v>2150</v>
      </c>
      <c r="K218" s="140">
        <v>2580</v>
      </c>
      <c r="L218" s="140">
        <v>6600</v>
      </c>
      <c r="M218" s="229">
        <v>6880</v>
      </c>
      <c r="N218" s="141">
        <v>5500</v>
      </c>
      <c r="O218" s="140">
        <v>10750</v>
      </c>
    </row>
    <row r="219" spans="10:15" x14ac:dyDescent="0.2">
      <c r="J219" s="144">
        <v>2160</v>
      </c>
      <c r="K219" s="140">
        <v>2592</v>
      </c>
      <c r="L219" s="140">
        <v>6630</v>
      </c>
      <c r="M219" s="140">
        <v>6912</v>
      </c>
      <c r="N219" s="141">
        <v>5525</v>
      </c>
      <c r="O219" s="140">
        <v>10800</v>
      </c>
    </row>
    <row r="220" spans="10:15" x14ac:dyDescent="0.2">
      <c r="J220" s="144">
        <v>2170</v>
      </c>
      <c r="K220" s="140">
        <v>2604</v>
      </c>
      <c r="L220" s="140">
        <v>6660</v>
      </c>
      <c r="M220" s="229">
        <v>6944</v>
      </c>
      <c r="N220" s="141">
        <v>5550</v>
      </c>
      <c r="O220" s="140">
        <v>10850</v>
      </c>
    </row>
    <row r="221" spans="10:15" x14ac:dyDescent="0.2">
      <c r="J221" s="144">
        <v>2180</v>
      </c>
      <c r="K221" s="140">
        <v>2616</v>
      </c>
      <c r="L221" s="140">
        <v>6690</v>
      </c>
      <c r="M221" s="229">
        <v>6976</v>
      </c>
      <c r="N221" s="141">
        <v>5575</v>
      </c>
      <c r="O221" s="140">
        <v>10900</v>
      </c>
    </row>
    <row r="222" spans="10:15" x14ac:dyDescent="0.2">
      <c r="J222" s="144">
        <v>2190</v>
      </c>
      <c r="K222" s="140">
        <v>2628</v>
      </c>
      <c r="L222" s="140">
        <v>6720</v>
      </c>
      <c r="M222" s="140">
        <v>7008</v>
      </c>
      <c r="N222" s="141">
        <v>5600</v>
      </c>
      <c r="O222" s="140">
        <v>10950</v>
      </c>
    </row>
    <row r="223" spans="10:15" x14ac:dyDescent="0.2">
      <c r="J223" s="144">
        <v>2200</v>
      </c>
      <c r="K223" s="140">
        <v>2640</v>
      </c>
      <c r="L223" s="140">
        <v>6750</v>
      </c>
      <c r="M223" s="229">
        <v>7040</v>
      </c>
      <c r="N223" s="141">
        <v>5625</v>
      </c>
      <c r="O223" s="140">
        <v>11000</v>
      </c>
    </row>
    <row r="224" spans="10:15" x14ac:dyDescent="0.2">
      <c r="J224" s="144">
        <v>2210</v>
      </c>
      <c r="K224" s="140">
        <v>2652</v>
      </c>
      <c r="L224" s="140">
        <v>6780</v>
      </c>
      <c r="M224" s="229">
        <v>7072</v>
      </c>
      <c r="N224" s="141">
        <v>5650</v>
      </c>
      <c r="O224" s="140">
        <v>11050</v>
      </c>
    </row>
    <row r="225" spans="10:15" x14ac:dyDescent="0.2">
      <c r="J225" s="144">
        <v>2220</v>
      </c>
      <c r="K225" s="140">
        <v>2664</v>
      </c>
      <c r="L225" s="140">
        <v>6810</v>
      </c>
      <c r="M225" s="140">
        <v>7104</v>
      </c>
      <c r="N225" s="141">
        <v>5675</v>
      </c>
      <c r="O225" s="140">
        <v>11100</v>
      </c>
    </row>
    <row r="226" spans="10:15" x14ac:dyDescent="0.2">
      <c r="J226" s="144">
        <v>2230</v>
      </c>
      <c r="K226" s="140">
        <v>2676</v>
      </c>
      <c r="L226" s="140">
        <v>6840</v>
      </c>
      <c r="M226" s="229">
        <v>7136</v>
      </c>
      <c r="N226" s="141">
        <v>5700</v>
      </c>
      <c r="O226" s="140">
        <v>11150</v>
      </c>
    </row>
    <row r="227" spans="10:15" x14ac:dyDescent="0.2">
      <c r="J227" s="144">
        <v>2240</v>
      </c>
      <c r="K227" s="140">
        <v>2688</v>
      </c>
      <c r="L227" s="140">
        <v>6870</v>
      </c>
      <c r="M227" s="229">
        <v>7168</v>
      </c>
      <c r="N227" s="141">
        <v>5725</v>
      </c>
      <c r="O227" s="140">
        <v>11200</v>
      </c>
    </row>
    <row r="228" spans="10:15" x14ac:dyDescent="0.2">
      <c r="J228" s="144">
        <v>2250</v>
      </c>
      <c r="K228" s="140">
        <v>2700</v>
      </c>
      <c r="L228" s="140">
        <v>6900</v>
      </c>
      <c r="M228" s="140">
        <v>7200</v>
      </c>
      <c r="N228" s="141">
        <v>5750</v>
      </c>
      <c r="O228" s="140">
        <v>11250</v>
      </c>
    </row>
    <row r="229" spans="10:15" x14ac:dyDescent="0.2">
      <c r="J229" s="144">
        <v>2260</v>
      </c>
      <c r="K229" s="140">
        <v>2712</v>
      </c>
      <c r="L229" s="140">
        <v>6930</v>
      </c>
      <c r="M229" s="229">
        <v>7232</v>
      </c>
      <c r="N229" s="141">
        <v>5775</v>
      </c>
      <c r="O229" s="140">
        <v>11300</v>
      </c>
    </row>
    <row r="230" spans="10:15" x14ac:dyDescent="0.2">
      <c r="J230" s="144">
        <v>2270</v>
      </c>
      <c r="K230" s="140">
        <v>2724</v>
      </c>
      <c r="L230" s="140">
        <v>6960</v>
      </c>
      <c r="M230" s="229">
        <v>7264</v>
      </c>
      <c r="N230" s="141">
        <v>5800</v>
      </c>
      <c r="O230" s="140">
        <v>11350</v>
      </c>
    </row>
    <row r="231" spans="10:15" x14ac:dyDescent="0.2">
      <c r="J231" s="144">
        <v>2280</v>
      </c>
      <c r="K231" s="140">
        <v>2736</v>
      </c>
      <c r="L231" s="140">
        <v>6990</v>
      </c>
      <c r="M231" s="140">
        <v>7296</v>
      </c>
      <c r="N231" s="141">
        <v>5825</v>
      </c>
      <c r="O231" s="140">
        <v>11400</v>
      </c>
    </row>
    <row r="232" spans="10:15" x14ac:dyDescent="0.2">
      <c r="J232" s="144">
        <v>2290</v>
      </c>
      <c r="K232" s="140">
        <v>2748</v>
      </c>
      <c r="L232" s="140">
        <v>7020</v>
      </c>
      <c r="M232" s="229">
        <v>7328</v>
      </c>
      <c r="N232" s="141">
        <v>5850</v>
      </c>
      <c r="O232" s="140">
        <v>11450</v>
      </c>
    </row>
    <row r="233" spans="10:15" x14ac:dyDescent="0.2">
      <c r="J233" s="144">
        <v>2300</v>
      </c>
      <c r="K233" s="140">
        <v>2760</v>
      </c>
      <c r="L233" s="140">
        <v>7050</v>
      </c>
      <c r="M233" s="229">
        <v>7360</v>
      </c>
      <c r="N233" s="141">
        <v>5875</v>
      </c>
      <c r="O233" s="140">
        <v>11500</v>
      </c>
    </row>
    <row r="234" spans="10:15" x14ac:dyDescent="0.2">
      <c r="J234" s="144">
        <v>2310</v>
      </c>
      <c r="K234" s="140">
        <v>2772</v>
      </c>
      <c r="L234" s="140">
        <v>7080</v>
      </c>
      <c r="M234" s="140">
        <v>7392</v>
      </c>
      <c r="N234" s="141">
        <v>5900</v>
      </c>
      <c r="O234" s="140">
        <v>11550</v>
      </c>
    </row>
    <row r="235" spans="10:15" x14ac:dyDescent="0.2">
      <c r="J235" s="144">
        <v>2320</v>
      </c>
      <c r="K235" s="140">
        <v>2784</v>
      </c>
      <c r="L235" s="140">
        <v>7110</v>
      </c>
      <c r="M235" s="229">
        <v>7424</v>
      </c>
      <c r="N235" s="141">
        <v>5925</v>
      </c>
      <c r="O235" s="140">
        <v>11600</v>
      </c>
    </row>
    <row r="236" spans="10:15" x14ac:dyDescent="0.2">
      <c r="J236" s="144">
        <v>2330</v>
      </c>
      <c r="K236" s="140">
        <v>2796</v>
      </c>
      <c r="L236" s="140">
        <v>7140</v>
      </c>
      <c r="M236" s="229">
        <v>7456</v>
      </c>
      <c r="N236" s="141">
        <v>5950</v>
      </c>
      <c r="O236" s="140">
        <v>11650</v>
      </c>
    </row>
    <row r="237" spans="10:15" x14ac:dyDescent="0.2">
      <c r="J237" s="144">
        <v>2340</v>
      </c>
      <c r="K237" s="140">
        <v>2808</v>
      </c>
      <c r="L237" s="140">
        <v>7170</v>
      </c>
      <c r="M237" s="140">
        <v>7488</v>
      </c>
      <c r="N237" s="141">
        <v>5975</v>
      </c>
      <c r="O237" s="140">
        <v>11700</v>
      </c>
    </row>
    <row r="238" spans="10:15" x14ac:dyDescent="0.2">
      <c r="J238" s="144">
        <v>2350</v>
      </c>
      <c r="K238" s="140">
        <v>2820</v>
      </c>
      <c r="L238" s="140">
        <v>7200</v>
      </c>
      <c r="M238" s="229">
        <v>7520</v>
      </c>
      <c r="N238" s="141">
        <v>6000</v>
      </c>
      <c r="O238" s="140">
        <v>11750</v>
      </c>
    </row>
    <row r="239" spans="10:15" x14ac:dyDescent="0.2">
      <c r="J239" s="144">
        <v>2360</v>
      </c>
      <c r="K239" s="140">
        <v>2832</v>
      </c>
      <c r="L239" s="140">
        <v>7230</v>
      </c>
      <c r="M239" s="229">
        <v>7552</v>
      </c>
      <c r="N239" s="141">
        <v>6025</v>
      </c>
      <c r="O239" s="140">
        <v>11800</v>
      </c>
    </row>
    <row r="240" spans="10:15" x14ac:dyDescent="0.2">
      <c r="J240" s="144">
        <v>2370</v>
      </c>
      <c r="K240" s="140">
        <v>2844</v>
      </c>
      <c r="L240" s="140">
        <v>7260</v>
      </c>
      <c r="M240" s="140">
        <v>7584</v>
      </c>
      <c r="N240" s="141">
        <v>6050</v>
      </c>
      <c r="O240" s="140">
        <v>11850</v>
      </c>
    </row>
    <row r="241" spans="10:15" x14ac:dyDescent="0.2">
      <c r="J241" s="144">
        <v>2380</v>
      </c>
      <c r="K241" s="140">
        <v>2856</v>
      </c>
      <c r="L241" s="140">
        <v>7290</v>
      </c>
      <c r="M241" s="229">
        <v>7616</v>
      </c>
      <c r="N241" s="141">
        <v>6075</v>
      </c>
      <c r="O241" s="140">
        <v>11900</v>
      </c>
    </row>
    <row r="242" spans="10:15" x14ac:dyDescent="0.2">
      <c r="J242" s="144">
        <v>2390</v>
      </c>
      <c r="K242" s="140">
        <v>2868</v>
      </c>
      <c r="L242" s="140">
        <v>7320</v>
      </c>
      <c r="M242" s="229">
        <v>7648</v>
      </c>
      <c r="N242" s="141">
        <v>6100</v>
      </c>
      <c r="O242" s="140">
        <v>11950</v>
      </c>
    </row>
    <row r="243" spans="10:15" x14ac:dyDescent="0.2">
      <c r="J243" s="144">
        <v>2400</v>
      </c>
      <c r="K243" s="140">
        <v>2880</v>
      </c>
      <c r="L243" s="140">
        <v>7350</v>
      </c>
      <c r="M243" s="140">
        <v>7680</v>
      </c>
      <c r="N243" s="141">
        <v>6125</v>
      </c>
      <c r="O243" s="140">
        <v>12000</v>
      </c>
    </row>
    <row r="244" spans="10:15" x14ac:dyDescent="0.2">
      <c r="J244" s="144">
        <v>2410</v>
      </c>
      <c r="K244" s="140">
        <v>2892</v>
      </c>
      <c r="L244" s="140">
        <v>7380</v>
      </c>
      <c r="M244" s="229">
        <v>7712</v>
      </c>
      <c r="N244" s="141">
        <v>6150</v>
      </c>
      <c r="O244" s="140">
        <v>12050</v>
      </c>
    </row>
    <row r="245" spans="10:15" x14ac:dyDescent="0.2">
      <c r="J245" s="144">
        <v>2420</v>
      </c>
      <c r="K245" s="140">
        <v>2904</v>
      </c>
      <c r="L245" s="140">
        <v>7410</v>
      </c>
      <c r="M245" s="229">
        <v>7744</v>
      </c>
      <c r="N245" s="141">
        <v>6175</v>
      </c>
      <c r="O245" s="140">
        <v>12100</v>
      </c>
    </row>
    <row r="246" spans="10:15" x14ac:dyDescent="0.2">
      <c r="J246" s="144">
        <v>2430</v>
      </c>
      <c r="K246" s="140">
        <v>2916</v>
      </c>
      <c r="L246" s="140">
        <v>7440</v>
      </c>
      <c r="M246" s="140">
        <v>7776</v>
      </c>
      <c r="N246" s="141">
        <v>6200</v>
      </c>
      <c r="O246" s="140">
        <v>12150</v>
      </c>
    </row>
    <row r="247" spans="10:15" x14ac:dyDescent="0.2">
      <c r="J247" s="144">
        <v>2440</v>
      </c>
      <c r="K247" s="140">
        <v>2928</v>
      </c>
      <c r="L247" s="140">
        <v>7470</v>
      </c>
      <c r="M247" s="229">
        <v>7808</v>
      </c>
      <c r="N247" s="141">
        <v>6225</v>
      </c>
      <c r="O247" s="140">
        <v>12200</v>
      </c>
    </row>
    <row r="248" spans="10:15" x14ac:dyDescent="0.2">
      <c r="J248" s="144">
        <v>2450</v>
      </c>
      <c r="K248" s="140">
        <v>2940</v>
      </c>
      <c r="L248" s="140">
        <v>7500</v>
      </c>
      <c r="M248" s="229">
        <v>7840</v>
      </c>
      <c r="N248" s="141">
        <v>6250</v>
      </c>
      <c r="O248" s="140">
        <v>12250</v>
      </c>
    </row>
    <row r="249" spans="10:15" x14ac:dyDescent="0.2">
      <c r="J249" s="144">
        <v>2460</v>
      </c>
      <c r="K249" s="140">
        <v>2952</v>
      </c>
      <c r="L249" s="140">
        <v>7530</v>
      </c>
      <c r="M249" s="140">
        <v>7872</v>
      </c>
      <c r="N249" s="141">
        <v>6275</v>
      </c>
      <c r="O249" s="140">
        <v>12300</v>
      </c>
    </row>
    <row r="250" spans="10:15" x14ac:dyDescent="0.2">
      <c r="J250" s="144">
        <v>2470</v>
      </c>
      <c r="K250" s="140">
        <v>2964</v>
      </c>
      <c r="L250" s="140">
        <v>7560</v>
      </c>
      <c r="M250" s="229">
        <v>7904</v>
      </c>
      <c r="N250" s="141">
        <v>6300</v>
      </c>
      <c r="O250" s="140">
        <v>12350</v>
      </c>
    </row>
    <row r="251" spans="10:15" x14ac:dyDescent="0.2">
      <c r="J251" s="144">
        <v>2480</v>
      </c>
      <c r="K251" s="140">
        <v>2976</v>
      </c>
      <c r="L251" s="140">
        <v>7590</v>
      </c>
      <c r="M251" s="140">
        <v>8096</v>
      </c>
      <c r="N251" s="141">
        <v>6325</v>
      </c>
      <c r="O251" s="140">
        <v>12400</v>
      </c>
    </row>
  </sheetData>
  <sheetProtection selectLockedCells="1"/>
  <dataConsolidate/>
  <mergeCells count="17">
    <mergeCell ref="C15:C16"/>
    <mergeCell ref="A29:H29"/>
    <mergeCell ref="A27:A28"/>
    <mergeCell ref="A1:H1"/>
    <mergeCell ref="B3:B4"/>
    <mergeCell ref="A26:H26"/>
    <mergeCell ref="E3:E4"/>
    <mergeCell ref="D3:D4"/>
    <mergeCell ref="A3:A4"/>
    <mergeCell ref="A22:H22"/>
    <mergeCell ref="A7:H7"/>
    <mergeCell ref="A5:F5"/>
    <mergeCell ref="C9:C10"/>
    <mergeCell ref="C13:C14"/>
    <mergeCell ref="B20:C20"/>
    <mergeCell ref="B21:C21"/>
    <mergeCell ref="C11:C12"/>
  </mergeCells>
  <phoneticPr fontId="0" type="noConversion"/>
  <conditionalFormatting sqref="F27:F28 F9:F10 F13 F18:F21">
    <cfRule type="expression" dxfId="23" priority="53" stopIfTrue="1">
      <formula>(#REF!="ДА")</formula>
    </cfRule>
  </conditionalFormatting>
  <conditionalFormatting sqref="G6 G23:G25 G8:G10 G13 G18:G21">
    <cfRule type="cellIs" dxfId="22" priority="49" stopIfTrue="1" operator="equal">
      <formula>""</formula>
    </cfRule>
  </conditionalFormatting>
  <conditionalFormatting sqref="F8">
    <cfRule type="expression" dxfId="21" priority="43" stopIfTrue="1">
      <formula>(#REF!="ДА")</formula>
    </cfRule>
  </conditionalFormatting>
  <conditionalFormatting sqref="F6">
    <cfRule type="expression" dxfId="20" priority="39" stopIfTrue="1">
      <formula>(#REF!="ДА")</formula>
    </cfRule>
  </conditionalFormatting>
  <conditionalFormatting sqref="F23:F25">
    <cfRule type="expression" dxfId="19" priority="38" stopIfTrue="1">
      <formula>(#REF!="ДА")</formula>
    </cfRule>
  </conditionalFormatting>
  <conditionalFormatting sqref="F17:G17">
    <cfRule type="expression" dxfId="18" priority="19" stopIfTrue="1">
      <formula>(#REF!="ДА")</formula>
    </cfRule>
  </conditionalFormatting>
  <conditionalFormatting sqref="F30">
    <cfRule type="expression" dxfId="17" priority="14" stopIfTrue="1">
      <formula>(#REF!="ДА")</formula>
    </cfRule>
  </conditionalFormatting>
  <conditionalFormatting sqref="G30">
    <cfRule type="cellIs" dxfId="16" priority="13" stopIfTrue="1" operator="equal">
      <formula>""</formula>
    </cfRule>
  </conditionalFormatting>
  <conditionalFormatting sqref="G27:G28">
    <cfRule type="cellIs" dxfId="15" priority="11" stopIfTrue="1" operator="equal">
      <formula>""</formula>
    </cfRule>
  </conditionalFormatting>
  <conditionalFormatting sqref="G11:G12">
    <cfRule type="cellIs" dxfId="14" priority="10" stopIfTrue="1" operator="equal">
      <formula>""</formula>
    </cfRule>
  </conditionalFormatting>
  <conditionalFormatting sqref="F11:F12">
    <cfRule type="expression" dxfId="13" priority="9" stopIfTrue="1">
      <formula>(#REF!="ДА")</formula>
    </cfRule>
  </conditionalFormatting>
  <conditionalFormatting sqref="F14">
    <cfRule type="expression" dxfId="12" priority="8" stopIfTrue="1">
      <formula>(#REF!="ДА")</formula>
    </cfRule>
  </conditionalFormatting>
  <conditionalFormatting sqref="G14">
    <cfRule type="cellIs" dxfId="11" priority="7" stopIfTrue="1" operator="equal">
      <formula>""</formula>
    </cfRule>
  </conditionalFormatting>
  <conditionalFormatting sqref="F15">
    <cfRule type="expression" dxfId="10" priority="6" stopIfTrue="1">
      <formula>(#REF!="ДА")</formula>
    </cfRule>
  </conditionalFormatting>
  <conditionalFormatting sqref="F16">
    <cfRule type="expression" dxfId="9" priority="4" stopIfTrue="1">
      <formula>(#REF!="ДА")</formula>
    </cfRule>
  </conditionalFormatting>
  <conditionalFormatting sqref="G15">
    <cfRule type="cellIs" dxfId="8" priority="2" stopIfTrue="1" operator="equal">
      <formula>""</formula>
    </cfRule>
  </conditionalFormatting>
  <conditionalFormatting sqref="G16">
    <cfRule type="cellIs" dxfId="7" priority="1" stopIfTrue="1" operator="equal">
      <formula>""</formula>
    </cfRule>
  </conditionalFormatting>
  <dataValidations count="3">
    <dataValidation type="list" allowBlank="1" showInputMessage="1" showErrorMessage="1" error="Заказ некратен 30 парам!!!" prompt="Кратность заказа 30 пар!" sqref="G20:G21 G30 G27:G28 G11:G12 G15:G16">
      <formula1>$L$4:$L$251</formula1>
    </dataValidation>
    <dataValidation type="list" allowBlank="1" showInputMessage="1" showErrorMessage="1" error="Заказ некратен 10 парам!!!" prompt="Кратность заказа 10 пар!" sqref="G23:G25 G8:G10 G18:G19 G13:G14">
      <formula1>$J$4:$J$251</formula1>
    </dataValidation>
    <dataValidation type="list" allowBlank="1" showInputMessage="1" showErrorMessage="1" error="Заказ некратен 25 парам!!!" prompt="Кратность заказа 25 пар!" sqref="G6">
      <formula1>$N$4:$N$251</formula1>
    </dataValidation>
  </dataValidations>
  <printOptions horizontalCentered="1"/>
  <pageMargins left="0.11811023622047245" right="0.11811023622047245" top="0.11811023622047245" bottom="0.78740157480314965" header="0.11811023622047245" footer="0.11811023622047245"/>
  <pageSetup paperSize="9" scale="66" fitToHeight="0" orientation="portrait" r:id="rId1"/>
  <headerFooter alignWithMargins="0">
    <oddFooter>Страница &amp;P&amp;R&amp;A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autoPageBreaks="0" fitToPage="1"/>
  </sheetPr>
  <dimension ref="A1:M861"/>
  <sheetViews>
    <sheetView showGridLines="0" showZeros="0" showOutlineSymbols="0" workbookViewId="0">
      <pane ySplit="4" topLeftCell="A5" activePane="bottomLeft" state="frozen"/>
      <selection pane="bottomLeft" activeCell="F7" sqref="F7"/>
    </sheetView>
  </sheetViews>
  <sheetFormatPr defaultColWidth="9.140625" defaultRowHeight="12.75" x14ac:dyDescent="0.2"/>
  <cols>
    <col min="1" max="1" width="24.5703125" style="235" bestFit="1" customWidth="1"/>
    <col min="2" max="2" width="22.85546875" style="235" customWidth="1"/>
    <col min="3" max="3" width="7.85546875" style="235" customWidth="1"/>
    <col min="4" max="4" width="14.42578125" style="235" bestFit="1" customWidth="1"/>
    <col min="5" max="5" width="19.42578125" style="235" customWidth="1"/>
    <col min="6" max="6" width="10.5703125" style="235" bestFit="1" customWidth="1"/>
    <col min="7" max="7" width="12.5703125" style="731" customWidth="1"/>
    <col min="8" max="10" width="9.140625" hidden="1" customWidth="1"/>
    <col min="11" max="11" width="4.85546875" hidden="1" customWidth="1"/>
    <col min="12" max="12" width="15.28515625" hidden="1" customWidth="1"/>
    <col min="13" max="13" width="4.85546875" customWidth="1"/>
    <col min="14" max="21" width="4.85546875" style="235" customWidth="1"/>
    <col min="22" max="23" width="9.140625" style="235" customWidth="1"/>
    <col min="24" max="16384" width="9.140625" style="235"/>
  </cols>
  <sheetData>
    <row r="1" spans="1:13" s="120" customFormat="1" ht="38.1" customHeight="1" thickTop="1" thickBot="1" x14ac:dyDescent="0.25">
      <c r="A1" s="1809" t="s">
        <v>872</v>
      </c>
      <c r="B1" s="1810"/>
      <c r="C1" s="1811"/>
      <c r="D1" s="1811"/>
      <c r="E1" s="1811"/>
      <c r="F1" s="1812"/>
      <c r="G1" s="730" t="s">
        <v>703</v>
      </c>
    </row>
    <row r="2" spans="1:13" ht="3.95" customHeight="1" thickTop="1" thickBot="1" x14ac:dyDescent="0.25"/>
    <row r="3" spans="1:13" ht="13.5" thickBot="1" x14ac:dyDescent="0.25">
      <c r="A3" s="741" t="s">
        <v>193</v>
      </c>
      <c r="B3" s="744"/>
      <c r="C3" s="745" t="s">
        <v>189</v>
      </c>
      <c r="D3" s="742">
        <f>'Условия+Итоги'!H56</f>
        <v>0</v>
      </c>
      <c r="E3" s="733">
        <f>SUM(E6:E15)</f>
        <v>0</v>
      </c>
      <c r="F3" s="743">
        <f>SUM(F6:F15)</f>
        <v>0</v>
      </c>
      <c r="G3" s="732">
        <f>SUM(G5:G15)</f>
        <v>0</v>
      </c>
      <c r="L3" s="235"/>
      <c r="M3" s="235"/>
    </row>
    <row r="4" spans="1:13" ht="26.25" thickBot="1" x14ac:dyDescent="0.25">
      <c r="A4" s="736" t="s">
        <v>0</v>
      </c>
      <c r="B4" s="735" t="s">
        <v>368</v>
      </c>
      <c r="C4" s="737" t="s">
        <v>196</v>
      </c>
      <c r="D4" s="738" t="s">
        <v>366</v>
      </c>
      <c r="E4" s="739" t="s">
        <v>348</v>
      </c>
      <c r="F4" s="740" t="s">
        <v>184</v>
      </c>
      <c r="L4" s="235"/>
      <c r="M4" s="235"/>
    </row>
    <row r="5" spans="1:13" ht="13.5" thickBot="1" x14ac:dyDescent="0.25">
      <c r="A5" s="734" t="s">
        <v>560</v>
      </c>
      <c r="B5" s="455"/>
      <c r="C5" s="454"/>
      <c r="D5" s="456"/>
      <c r="E5" s="453"/>
      <c r="F5" s="1203"/>
      <c r="L5" s="235"/>
      <c r="M5" s="235"/>
    </row>
    <row r="6" spans="1:13" ht="65.099999999999994" customHeight="1" thickBot="1" x14ac:dyDescent="0.25">
      <c r="A6" s="358" t="s">
        <v>564</v>
      </c>
      <c r="B6" s="365"/>
      <c r="C6" s="398">
        <f>Прайс!D318</f>
        <v>1700</v>
      </c>
      <c r="D6" s="287">
        <f>IF(F6="",0,IF(ROUND(C6-C6*$D$3,0)=C6,0,ROUND(C6-C6*$D$3,0)))</f>
        <v>0</v>
      </c>
      <c r="E6" s="288">
        <f t="shared" ref="E6:E13" si="0">F6*D6</f>
        <v>0</v>
      </c>
      <c r="F6" s="588"/>
      <c r="G6" s="731">
        <f>F6*C6</f>
        <v>0</v>
      </c>
      <c r="I6" s="397">
        <v>5</v>
      </c>
      <c r="J6">
        <v>40</v>
      </c>
      <c r="L6" s="235"/>
      <c r="M6" s="235"/>
    </row>
    <row r="7" spans="1:13" ht="65.099999999999994" customHeight="1" thickBot="1" x14ac:dyDescent="0.25">
      <c r="A7" s="358" t="s">
        <v>563</v>
      </c>
      <c r="B7" s="366"/>
      <c r="C7" s="399">
        <f>Прайс!D319</f>
        <v>2500</v>
      </c>
      <c r="D7" s="243">
        <f t="shared" ref="D7:D15" si="1">IF(F7="",0,IF(ROUND(C7-C7*$D$3,0)=C7,0,ROUND(C7-C7*$D$3,0)))</f>
        <v>0</v>
      </c>
      <c r="E7" s="238">
        <f>F7*D7</f>
        <v>0</v>
      </c>
      <c r="F7" s="588"/>
      <c r="G7" s="731">
        <f t="shared" ref="G7:G15" si="2">F7*C7</f>
        <v>0</v>
      </c>
      <c r="I7" s="397">
        <v>10</v>
      </c>
      <c r="J7">
        <v>80</v>
      </c>
      <c r="L7" s="235"/>
      <c r="M7" s="235"/>
    </row>
    <row r="8" spans="1:13" ht="65.099999999999994" customHeight="1" thickBot="1" x14ac:dyDescent="0.25">
      <c r="A8" s="747" t="s">
        <v>562</v>
      </c>
      <c r="B8" s="366"/>
      <c r="C8" s="748">
        <f>Прайс!D320</f>
        <v>2900</v>
      </c>
      <c r="D8" s="749">
        <f t="shared" si="1"/>
        <v>0</v>
      </c>
      <c r="E8" s="750">
        <f>F8*D8</f>
        <v>0</v>
      </c>
      <c r="F8" s="588"/>
      <c r="G8" s="731">
        <f t="shared" si="2"/>
        <v>0</v>
      </c>
      <c r="I8" s="397">
        <v>15</v>
      </c>
      <c r="J8">
        <v>120</v>
      </c>
      <c r="L8" s="235"/>
      <c r="M8" s="235"/>
    </row>
    <row r="9" spans="1:13" ht="26.25" customHeight="1" thickBot="1" x14ac:dyDescent="0.25">
      <c r="A9" s="736" t="s">
        <v>579</v>
      </c>
      <c r="B9" s="735" t="s">
        <v>368</v>
      </c>
      <c r="C9" s="755"/>
      <c r="D9" s="756"/>
      <c r="E9" s="757"/>
      <c r="F9" s="758"/>
      <c r="G9" s="731">
        <f t="shared" si="2"/>
        <v>0</v>
      </c>
      <c r="I9" s="397">
        <v>20</v>
      </c>
      <c r="J9">
        <v>160</v>
      </c>
      <c r="L9" s="235"/>
      <c r="M9" s="235"/>
    </row>
    <row r="10" spans="1:13" ht="71.099999999999994" customHeight="1" thickBot="1" x14ac:dyDescent="0.25">
      <c r="A10" s="751" t="s">
        <v>874</v>
      </c>
      <c r="B10" s="327"/>
      <c r="C10" s="752">
        <f>Прайс!D321</f>
        <v>1690</v>
      </c>
      <c r="D10" s="753">
        <f t="shared" si="1"/>
        <v>0</v>
      </c>
      <c r="E10" s="754">
        <f t="shared" si="0"/>
        <v>0</v>
      </c>
      <c r="F10" s="588"/>
      <c r="G10" s="731">
        <f t="shared" si="2"/>
        <v>0</v>
      </c>
      <c r="I10" s="397">
        <v>25</v>
      </c>
      <c r="J10">
        <v>200</v>
      </c>
      <c r="L10" s="235"/>
      <c r="M10" s="235"/>
    </row>
    <row r="11" spans="1:13" ht="65.099999999999994" customHeight="1" x14ac:dyDescent="0.2">
      <c r="A11" s="363" t="s">
        <v>559</v>
      </c>
      <c r="B11" s="327"/>
      <c r="C11" s="356">
        <f>Прайс!D322</f>
        <v>2390</v>
      </c>
      <c r="D11" s="353">
        <f t="shared" si="1"/>
        <v>0</v>
      </c>
      <c r="E11" s="238">
        <f t="shared" si="0"/>
        <v>0</v>
      </c>
      <c r="F11" s="588"/>
      <c r="G11" s="731">
        <f t="shared" si="2"/>
        <v>0</v>
      </c>
      <c r="I11" s="397">
        <v>30</v>
      </c>
      <c r="J11">
        <v>240</v>
      </c>
      <c r="L11" s="235"/>
      <c r="M11" s="235"/>
    </row>
    <row r="12" spans="1:13" ht="15" customHeight="1" thickBot="1" x14ac:dyDescent="0.25">
      <c r="A12" s="367" t="s">
        <v>561</v>
      </c>
      <c r="B12" s="359"/>
      <c r="C12" s="360"/>
      <c r="D12" s="361"/>
      <c r="E12" s="362"/>
      <c r="F12" s="746"/>
      <c r="G12" s="731">
        <f t="shared" si="2"/>
        <v>0</v>
      </c>
      <c r="I12" s="397">
        <v>35</v>
      </c>
      <c r="J12">
        <v>280</v>
      </c>
      <c r="L12" s="235"/>
      <c r="M12" s="235"/>
    </row>
    <row r="13" spans="1:13" ht="65.099999999999994" customHeight="1" thickBot="1" x14ac:dyDescent="0.25">
      <c r="A13" s="365" t="s">
        <v>194</v>
      </c>
      <c r="B13" s="395"/>
      <c r="C13" s="355">
        <f>Прайс!D323</f>
        <v>190</v>
      </c>
      <c r="D13" s="287">
        <f t="shared" si="1"/>
        <v>0</v>
      </c>
      <c r="E13" s="288">
        <f t="shared" si="0"/>
        <v>0</v>
      </c>
      <c r="F13" s="588"/>
      <c r="G13" s="731">
        <f>F13*C13</f>
        <v>0</v>
      </c>
      <c r="I13" s="397">
        <v>40</v>
      </c>
      <c r="J13">
        <v>320</v>
      </c>
      <c r="L13" s="235"/>
      <c r="M13" s="235"/>
    </row>
    <row r="14" spans="1:13" s="236" customFormat="1" ht="65.099999999999994" customHeight="1" x14ac:dyDescent="0.2">
      <c r="A14" s="363" t="s">
        <v>195</v>
      </c>
      <c r="B14" s="237"/>
      <c r="C14" s="356">
        <f>Прайс!D326</f>
        <v>620</v>
      </c>
      <c r="D14" s="243">
        <f t="shared" si="1"/>
        <v>0</v>
      </c>
      <c r="E14" s="238">
        <f t="shared" ref="E14:E15" si="3">F14*D14</f>
        <v>0</v>
      </c>
      <c r="F14" s="588"/>
      <c r="G14" s="731">
        <f t="shared" si="2"/>
        <v>0</v>
      </c>
      <c r="I14" s="397">
        <v>45</v>
      </c>
      <c r="J14">
        <v>360</v>
      </c>
    </row>
    <row r="15" spans="1:13" ht="65.099999999999994" customHeight="1" x14ac:dyDescent="0.2">
      <c r="A15" s="364" t="s">
        <v>367</v>
      </c>
      <c r="B15" s="237"/>
      <c r="C15" s="356">
        <f>Прайс!D324</f>
        <v>510</v>
      </c>
      <c r="D15" s="243">
        <f t="shared" si="1"/>
        <v>0</v>
      </c>
      <c r="E15" s="238">
        <f t="shared" si="3"/>
        <v>0</v>
      </c>
      <c r="F15" s="588"/>
      <c r="G15" s="731">
        <f t="shared" si="2"/>
        <v>0</v>
      </c>
      <c r="I15" s="397">
        <v>50</v>
      </c>
      <c r="J15">
        <v>400</v>
      </c>
      <c r="L15" s="235"/>
      <c r="M15" s="235"/>
    </row>
    <row r="16" spans="1:13" ht="65.099999999999994" customHeight="1" x14ac:dyDescent="0.2">
      <c r="A16" s="1808"/>
      <c r="B16" s="1808"/>
      <c r="C16" s="1808"/>
      <c r="I16" s="397">
        <v>55</v>
      </c>
      <c r="J16">
        <v>440</v>
      </c>
      <c r="L16" s="235"/>
      <c r="M16" s="235"/>
    </row>
    <row r="17" spans="9:13" ht="65.099999999999994" customHeight="1" x14ac:dyDescent="0.2">
      <c r="I17" s="397">
        <v>60</v>
      </c>
      <c r="J17">
        <v>480</v>
      </c>
      <c r="L17" s="235"/>
      <c r="M17" s="235"/>
    </row>
    <row r="18" spans="9:13" ht="71.099999999999994" customHeight="1" x14ac:dyDescent="0.2">
      <c r="I18" s="397">
        <v>65</v>
      </c>
      <c r="J18">
        <v>520</v>
      </c>
      <c r="L18" s="235"/>
      <c r="M18" s="235"/>
    </row>
    <row r="19" spans="9:13" ht="88.5" customHeight="1" x14ac:dyDescent="0.2">
      <c r="I19" s="397">
        <v>70</v>
      </c>
      <c r="J19">
        <v>560</v>
      </c>
      <c r="L19" s="235"/>
      <c r="M19" s="235"/>
    </row>
    <row r="20" spans="9:13" ht="65.099999999999994" customHeight="1" x14ac:dyDescent="0.2">
      <c r="I20" s="397">
        <v>75</v>
      </c>
      <c r="J20">
        <v>600</v>
      </c>
      <c r="L20" s="235"/>
      <c r="M20" s="235"/>
    </row>
    <row r="21" spans="9:13" ht="12.75" customHeight="1" x14ac:dyDescent="0.2">
      <c r="I21" s="397">
        <v>80</v>
      </c>
      <c r="J21">
        <v>640</v>
      </c>
      <c r="L21" s="235"/>
      <c r="M21" s="235"/>
    </row>
    <row r="22" spans="9:13" ht="12.75" customHeight="1" x14ac:dyDescent="0.2">
      <c r="I22" s="397">
        <v>85</v>
      </c>
      <c r="J22">
        <v>680</v>
      </c>
      <c r="L22" s="235"/>
      <c r="M22" s="235"/>
    </row>
    <row r="23" spans="9:13" ht="12.75" customHeight="1" x14ac:dyDescent="0.2">
      <c r="I23" s="397">
        <v>90</v>
      </c>
      <c r="J23">
        <v>720</v>
      </c>
      <c r="L23" s="235"/>
      <c r="M23" s="235"/>
    </row>
    <row r="24" spans="9:13" x14ac:dyDescent="0.2">
      <c r="I24" s="397">
        <v>95</v>
      </c>
      <c r="J24">
        <v>760</v>
      </c>
      <c r="L24" s="235"/>
      <c r="M24" s="235"/>
    </row>
    <row r="25" spans="9:13" x14ac:dyDescent="0.2">
      <c r="I25" s="397">
        <v>100</v>
      </c>
      <c r="J25">
        <v>800</v>
      </c>
      <c r="L25" s="235"/>
      <c r="M25" s="235"/>
    </row>
    <row r="26" spans="9:13" x14ac:dyDescent="0.2">
      <c r="I26" s="397">
        <v>105</v>
      </c>
      <c r="J26">
        <v>840</v>
      </c>
      <c r="L26" s="235"/>
      <c r="M26" s="235"/>
    </row>
    <row r="27" spans="9:13" x14ac:dyDescent="0.2">
      <c r="I27" s="397">
        <v>110</v>
      </c>
      <c r="J27">
        <v>880</v>
      </c>
      <c r="L27" s="235"/>
      <c r="M27" s="235"/>
    </row>
    <row r="28" spans="9:13" x14ac:dyDescent="0.2">
      <c r="I28" s="397">
        <v>115</v>
      </c>
      <c r="J28">
        <v>920</v>
      </c>
      <c r="L28" s="235"/>
      <c r="M28" s="235"/>
    </row>
    <row r="29" spans="9:13" x14ac:dyDescent="0.2">
      <c r="I29" s="397">
        <v>120</v>
      </c>
      <c r="J29">
        <v>960</v>
      </c>
      <c r="L29" s="235"/>
      <c r="M29" s="235"/>
    </row>
    <row r="30" spans="9:13" x14ac:dyDescent="0.2">
      <c r="I30" s="397">
        <v>125</v>
      </c>
      <c r="J30">
        <v>1000</v>
      </c>
      <c r="L30" s="235"/>
      <c r="M30" s="235"/>
    </row>
    <row r="31" spans="9:13" x14ac:dyDescent="0.2">
      <c r="I31" s="397">
        <v>130</v>
      </c>
      <c r="J31">
        <v>1040</v>
      </c>
      <c r="L31" s="235"/>
      <c r="M31" s="235"/>
    </row>
    <row r="32" spans="9:13" x14ac:dyDescent="0.2">
      <c r="I32" s="397">
        <v>135</v>
      </c>
      <c r="J32">
        <v>1080</v>
      </c>
      <c r="L32" s="235"/>
      <c r="M32" s="235"/>
    </row>
    <row r="33" spans="9:13" x14ac:dyDescent="0.2">
      <c r="I33" s="397">
        <v>140</v>
      </c>
      <c r="J33">
        <v>1120</v>
      </c>
      <c r="L33" s="235"/>
      <c r="M33" s="235"/>
    </row>
    <row r="34" spans="9:13" x14ac:dyDescent="0.2">
      <c r="I34" s="397">
        <v>145</v>
      </c>
      <c r="J34">
        <v>1160</v>
      </c>
      <c r="L34" s="235"/>
      <c r="M34" s="235"/>
    </row>
    <row r="35" spans="9:13" x14ac:dyDescent="0.2">
      <c r="I35" s="397">
        <v>150</v>
      </c>
      <c r="J35">
        <v>1200</v>
      </c>
      <c r="L35" s="235"/>
      <c r="M35" s="235"/>
    </row>
    <row r="36" spans="9:13" x14ac:dyDescent="0.2">
      <c r="I36" s="397">
        <v>155</v>
      </c>
      <c r="J36">
        <v>1240</v>
      </c>
      <c r="L36" s="235"/>
      <c r="M36" s="235"/>
    </row>
    <row r="37" spans="9:13" x14ac:dyDescent="0.2">
      <c r="I37" s="397">
        <v>160</v>
      </c>
      <c r="J37">
        <v>1280</v>
      </c>
      <c r="L37" s="235"/>
      <c r="M37" s="235"/>
    </row>
    <row r="38" spans="9:13" x14ac:dyDescent="0.2">
      <c r="I38" s="397">
        <v>165</v>
      </c>
      <c r="J38">
        <v>1320</v>
      </c>
      <c r="L38" s="235"/>
      <c r="M38" s="235"/>
    </row>
    <row r="39" spans="9:13" x14ac:dyDescent="0.2">
      <c r="I39" s="397">
        <v>170</v>
      </c>
      <c r="J39">
        <v>1360</v>
      </c>
    </row>
    <row r="40" spans="9:13" x14ac:dyDescent="0.2">
      <c r="I40" s="397">
        <v>175</v>
      </c>
      <c r="J40">
        <v>1400</v>
      </c>
    </row>
    <row r="41" spans="9:13" x14ac:dyDescent="0.2">
      <c r="I41" s="397">
        <v>180</v>
      </c>
      <c r="J41">
        <v>1440</v>
      </c>
    </row>
    <row r="42" spans="9:13" x14ac:dyDescent="0.2">
      <c r="I42" s="397">
        <v>185</v>
      </c>
      <c r="J42">
        <v>1480</v>
      </c>
    </row>
    <row r="43" spans="9:13" x14ac:dyDescent="0.2">
      <c r="I43" s="397">
        <v>190</v>
      </c>
      <c r="J43">
        <v>1520</v>
      </c>
    </row>
    <row r="44" spans="9:13" x14ac:dyDescent="0.2">
      <c r="I44" s="397">
        <v>195</v>
      </c>
      <c r="J44">
        <v>1560</v>
      </c>
    </row>
    <row r="45" spans="9:13" x14ac:dyDescent="0.2">
      <c r="I45" s="397">
        <v>200</v>
      </c>
      <c r="J45">
        <v>1600</v>
      </c>
    </row>
    <row r="46" spans="9:13" x14ac:dyDescent="0.2">
      <c r="I46" s="397">
        <v>205</v>
      </c>
      <c r="J46">
        <v>1640</v>
      </c>
    </row>
    <row r="47" spans="9:13" x14ac:dyDescent="0.2">
      <c r="I47" s="397">
        <v>210</v>
      </c>
      <c r="J47">
        <v>1680</v>
      </c>
    </row>
    <row r="48" spans="9:13" x14ac:dyDescent="0.2">
      <c r="I48" s="397">
        <v>215</v>
      </c>
      <c r="J48">
        <v>1720</v>
      </c>
    </row>
    <row r="49" spans="9:10" x14ac:dyDescent="0.2">
      <c r="I49" s="397">
        <v>220</v>
      </c>
      <c r="J49">
        <v>1760</v>
      </c>
    </row>
    <row r="50" spans="9:10" x14ac:dyDescent="0.2">
      <c r="I50" s="397">
        <v>225</v>
      </c>
      <c r="J50">
        <v>1800</v>
      </c>
    </row>
    <row r="51" spans="9:10" x14ac:dyDescent="0.2">
      <c r="I51" s="397">
        <v>230</v>
      </c>
      <c r="J51">
        <v>1840</v>
      </c>
    </row>
    <row r="52" spans="9:10" x14ac:dyDescent="0.2">
      <c r="I52" s="397">
        <v>235</v>
      </c>
      <c r="J52">
        <v>1880</v>
      </c>
    </row>
    <row r="53" spans="9:10" x14ac:dyDescent="0.2">
      <c r="I53" s="397">
        <v>240</v>
      </c>
      <c r="J53">
        <v>1920</v>
      </c>
    </row>
    <row r="54" spans="9:10" x14ac:dyDescent="0.2">
      <c r="I54" s="397">
        <v>245</v>
      </c>
      <c r="J54">
        <v>1960</v>
      </c>
    </row>
    <row r="55" spans="9:10" x14ac:dyDescent="0.2">
      <c r="I55" s="397">
        <v>250</v>
      </c>
      <c r="J55">
        <v>2000</v>
      </c>
    </row>
    <row r="56" spans="9:10" x14ac:dyDescent="0.2">
      <c r="I56" s="397">
        <v>255</v>
      </c>
      <c r="J56">
        <v>2040</v>
      </c>
    </row>
    <row r="57" spans="9:10" x14ac:dyDescent="0.2">
      <c r="I57" s="397">
        <v>260</v>
      </c>
      <c r="J57">
        <v>2080</v>
      </c>
    </row>
    <row r="58" spans="9:10" x14ac:dyDescent="0.2">
      <c r="I58" s="397">
        <v>265</v>
      </c>
      <c r="J58">
        <v>2120</v>
      </c>
    </row>
    <row r="59" spans="9:10" x14ac:dyDescent="0.2">
      <c r="I59" s="397">
        <v>270</v>
      </c>
      <c r="J59">
        <v>2160</v>
      </c>
    </row>
    <row r="60" spans="9:10" x14ac:dyDescent="0.2">
      <c r="I60" s="397">
        <v>275</v>
      </c>
    </row>
    <row r="61" spans="9:10" x14ac:dyDescent="0.2">
      <c r="I61" s="397">
        <v>280</v>
      </c>
    </row>
    <row r="62" spans="9:10" x14ac:dyDescent="0.2">
      <c r="I62" s="397">
        <v>285</v>
      </c>
    </row>
    <row r="63" spans="9:10" x14ac:dyDescent="0.2">
      <c r="I63" s="397">
        <v>290</v>
      </c>
    </row>
    <row r="64" spans="9:10" x14ac:dyDescent="0.2">
      <c r="I64" s="397">
        <v>295</v>
      </c>
    </row>
    <row r="65" spans="9:9" x14ac:dyDescent="0.2">
      <c r="I65" s="397">
        <v>300</v>
      </c>
    </row>
    <row r="66" spans="9:9" x14ac:dyDescent="0.2">
      <c r="I66" s="397">
        <v>305</v>
      </c>
    </row>
    <row r="67" spans="9:9" x14ac:dyDescent="0.2">
      <c r="I67" s="397">
        <v>310</v>
      </c>
    </row>
    <row r="68" spans="9:9" x14ac:dyDescent="0.2">
      <c r="I68" s="397">
        <v>315</v>
      </c>
    </row>
    <row r="69" spans="9:9" x14ac:dyDescent="0.2">
      <c r="I69" s="397">
        <v>320</v>
      </c>
    </row>
    <row r="70" spans="9:9" x14ac:dyDescent="0.2">
      <c r="I70" s="397">
        <v>325</v>
      </c>
    </row>
    <row r="71" spans="9:9" x14ac:dyDescent="0.2">
      <c r="I71" s="397">
        <v>330</v>
      </c>
    </row>
    <row r="72" spans="9:9" x14ac:dyDescent="0.2">
      <c r="I72" s="397">
        <v>335</v>
      </c>
    </row>
    <row r="73" spans="9:9" x14ac:dyDescent="0.2">
      <c r="I73" s="397">
        <v>340</v>
      </c>
    </row>
    <row r="74" spans="9:9" x14ac:dyDescent="0.2">
      <c r="I74" s="397">
        <v>345</v>
      </c>
    </row>
    <row r="75" spans="9:9" x14ac:dyDescent="0.2">
      <c r="I75" s="397">
        <v>350</v>
      </c>
    </row>
    <row r="76" spans="9:9" x14ac:dyDescent="0.2">
      <c r="I76" s="397">
        <v>355</v>
      </c>
    </row>
    <row r="77" spans="9:9" x14ac:dyDescent="0.2">
      <c r="I77" s="397">
        <v>360</v>
      </c>
    </row>
    <row r="78" spans="9:9" x14ac:dyDescent="0.2">
      <c r="I78" s="397">
        <v>365</v>
      </c>
    </row>
    <row r="79" spans="9:9" x14ac:dyDescent="0.2">
      <c r="I79" s="397">
        <v>370</v>
      </c>
    </row>
    <row r="80" spans="9:9" x14ac:dyDescent="0.2">
      <c r="I80" s="397">
        <v>375</v>
      </c>
    </row>
    <row r="81" spans="9:9" x14ac:dyDescent="0.2">
      <c r="I81" s="397">
        <v>380</v>
      </c>
    </row>
    <row r="82" spans="9:9" x14ac:dyDescent="0.2">
      <c r="I82" s="397">
        <v>385</v>
      </c>
    </row>
    <row r="83" spans="9:9" x14ac:dyDescent="0.2">
      <c r="I83" s="397">
        <v>390</v>
      </c>
    </row>
    <row r="84" spans="9:9" x14ac:dyDescent="0.2">
      <c r="I84" s="397">
        <v>395</v>
      </c>
    </row>
    <row r="85" spans="9:9" x14ac:dyDescent="0.2">
      <c r="I85" s="397">
        <v>400</v>
      </c>
    </row>
    <row r="86" spans="9:9" x14ac:dyDescent="0.2">
      <c r="I86" s="397">
        <v>405</v>
      </c>
    </row>
    <row r="87" spans="9:9" x14ac:dyDescent="0.2">
      <c r="I87" s="397">
        <v>410</v>
      </c>
    </row>
    <row r="88" spans="9:9" x14ac:dyDescent="0.2">
      <c r="I88" s="397">
        <v>415</v>
      </c>
    </row>
    <row r="89" spans="9:9" x14ac:dyDescent="0.2">
      <c r="I89" s="397">
        <v>420</v>
      </c>
    </row>
    <row r="90" spans="9:9" x14ac:dyDescent="0.2">
      <c r="I90" s="397">
        <v>425</v>
      </c>
    </row>
    <row r="91" spans="9:9" x14ac:dyDescent="0.2">
      <c r="I91" s="397">
        <v>430</v>
      </c>
    </row>
    <row r="92" spans="9:9" x14ac:dyDescent="0.2">
      <c r="I92" s="397">
        <v>435</v>
      </c>
    </row>
    <row r="93" spans="9:9" x14ac:dyDescent="0.2">
      <c r="I93" s="397">
        <v>440</v>
      </c>
    </row>
    <row r="94" spans="9:9" x14ac:dyDescent="0.2">
      <c r="I94" s="397">
        <v>445</v>
      </c>
    </row>
    <row r="95" spans="9:9" x14ac:dyDescent="0.2">
      <c r="I95" s="397">
        <v>450</v>
      </c>
    </row>
    <row r="96" spans="9:9" x14ac:dyDescent="0.2">
      <c r="I96" s="397">
        <v>455</v>
      </c>
    </row>
    <row r="97" spans="9:9" x14ac:dyDescent="0.2">
      <c r="I97" s="397">
        <v>460</v>
      </c>
    </row>
    <row r="98" spans="9:9" x14ac:dyDescent="0.2">
      <c r="I98" s="397">
        <v>465</v>
      </c>
    </row>
    <row r="99" spans="9:9" x14ac:dyDescent="0.2">
      <c r="I99" s="397">
        <v>470</v>
      </c>
    </row>
    <row r="100" spans="9:9" x14ac:dyDescent="0.2">
      <c r="I100" s="397">
        <v>475</v>
      </c>
    </row>
    <row r="101" spans="9:9" x14ac:dyDescent="0.2">
      <c r="I101" s="397">
        <v>480</v>
      </c>
    </row>
    <row r="102" spans="9:9" x14ac:dyDescent="0.2">
      <c r="I102" s="397">
        <v>485</v>
      </c>
    </row>
    <row r="103" spans="9:9" x14ac:dyDescent="0.2">
      <c r="I103" s="397">
        <v>490</v>
      </c>
    </row>
    <row r="104" spans="9:9" x14ac:dyDescent="0.2">
      <c r="I104" s="397">
        <v>495</v>
      </c>
    </row>
    <row r="105" spans="9:9" x14ac:dyDescent="0.2">
      <c r="I105" s="397">
        <v>500</v>
      </c>
    </row>
    <row r="106" spans="9:9" x14ac:dyDescent="0.2">
      <c r="I106" s="397">
        <v>505</v>
      </c>
    </row>
    <row r="107" spans="9:9" x14ac:dyDescent="0.2">
      <c r="I107" s="397">
        <v>510</v>
      </c>
    </row>
    <row r="108" spans="9:9" x14ac:dyDescent="0.2">
      <c r="I108" s="397">
        <v>515</v>
      </c>
    </row>
    <row r="109" spans="9:9" x14ac:dyDescent="0.2">
      <c r="I109" s="397">
        <v>520</v>
      </c>
    </row>
    <row r="110" spans="9:9" x14ac:dyDescent="0.2">
      <c r="I110" s="397">
        <v>525</v>
      </c>
    </row>
    <row r="111" spans="9:9" x14ac:dyDescent="0.2">
      <c r="I111" s="397">
        <v>530</v>
      </c>
    </row>
    <row r="112" spans="9:9" x14ac:dyDescent="0.2">
      <c r="I112" s="397">
        <v>535</v>
      </c>
    </row>
    <row r="113" spans="9:9" x14ac:dyDescent="0.2">
      <c r="I113" s="397">
        <v>540</v>
      </c>
    </row>
    <row r="114" spans="9:9" x14ac:dyDescent="0.2">
      <c r="I114" s="397">
        <v>545</v>
      </c>
    </row>
    <row r="115" spans="9:9" x14ac:dyDescent="0.2">
      <c r="I115" s="397">
        <v>550</v>
      </c>
    </row>
    <row r="116" spans="9:9" x14ac:dyDescent="0.2">
      <c r="I116" s="397">
        <v>555</v>
      </c>
    </row>
    <row r="117" spans="9:9" x14ac:dyDescent="0.2">
      <c r="I117" s="397">
        <v>560</v>
      </c>
    </row>
    <row r="118" spans="9:9" x14ac:dyDescent="0.2">
      <c r="I118" s="397">
        <v>565</v>
      </c>
    </row>
    <row r="119" spans="9:9" x14ac:dyDescent="0.2">
      <c r="I119" s="397">
        <v>570</v>
      </c>
    </row>
    <row r="120" spans="9:9" x14ac:dyDescent="0.2">
      <c r="I120" s="397">
        <v>575</v>
      </c>
    </row>
    <row r="121" spans="9:9" x14ac:dyDescent="0.2">
      <c r="I121" s="397">
        <v>580</v>
      </c>
    </row>
    <row r="122" spans="9:9" x14ac:dyDescent="0.2">
      <c r="I122" s="397">
        <v>585</v>
      </c>
    </row>
    <row r="123" spans="9:9" x14ac:dyDescent="0.2">
      <c r="I123" s="397">
        <v>590</v>
      </c>
    </row>
    <row r="124" spans="9:9" x14ac:dyDescent="0.2">
      <c r="I124" s="397">
        <v>595</v>
      </c>
    </row>
    <row r="125" spans="9:9" x14ac:dyDescent="0.2">
      <c r="I125" s="397">
        <v>600</v>
      </c>
    </row>
    <row r="126" spans="9:9" x14ac:dyDescent="0.2">
      <c r="I126" s="397">
        <v>605</v>
      </c>
    </row>
    <row r="127" spans="9:9" x14ac:dyDescent="0.2">
      <c r="I127" s="397">
        <v>610</v>
      </c>
    </row>
    <row r="128" spans="9:9" x14ac:dyDescent="0.2">
      <c r="I128" s="397">
        <v>615</v>
      </c>
    </row>
    <row r="129" spans="9:9" x14ac:dyDescent="0.2">
      <c r="I129" s="397">
        <v>620</v>
      </c>
    </row>
    <row r="130" spans="9:9" x14ac:dyDescent="0.2">
      <c r="I130" s="397">
        <v>625</v>
      </c>
    </row>
    <row r="131" spans="9:9" x14ac:dyDescent="0.2">
      <c r="I131" s="397">
        <v>630</v>
      </c>
    </row>
    <row r="132" spans="9:9" x14ac:dyDescent="0.2">
      <c r="I132" s="397">
        <v>635</v>
      </c>
    </row>
    <row r="133" spans="9:9" x14ac:dyDescent="0.2">
      <c r="I133" s="397">
        <v>640</v>
      </c>
    </row>
    <row r="134" spans="9:9" x14ac:dyDescent="0.2">
      <c r="I134" s="397">
        <v>645</v>
      </c>
    </row>
    <row r="135" spans="9:9" x14ac:dyDescent="0.2">
      <c r="I135" s="397">
        <v>650</v>
      </c>
    </row>
    <row r="136" spans="9:9" x14ac:dyDescent="0.2">
      <c r="I136" s="397">
        <v>655</v>
      </c>
    </row>
    <row r="137" spans="9:9" x14ac:dyDescent="0.2">
      <c r="I137" s="397">
        <v>660</v>
      </c>
    </row>
    <row r="138" spans="9:9" x14ac:dyDescent="0.2">
      <c r="I138" s="397">
        <v>665</v>
      </c>
    </row>
    <row r="139" spans="9:9" x14ac:dyDescent="0.2">
      <c r="I139" s="397">
        <v>670</v>
      </c>
    </row>
    <row r="140" spans="9:9" x14ac:dyDescent="0.2">
      <c r="I140" s="397">
        <v>675</v>
      </c>
    </row>
    <row r="141" spans="9:9" x14ac:dyDescent="0.2">
      <c r="I141" s="397">
        <v>680</v>
      </c>
    </row>
    <row r="142" spans="9:9" x14ac:dyDescent="0.2">
      <c r="I142" s="397">
        <v>685</v>
      </c>
    </row>
    <row r="143" spans="9:9" x14ac:dyDescent="0.2">
      <c r="I143" s="397">
        <v>690</v>
      </c>
    </row>
    <row r="144" spans="9:9" x14ac:dyDescent="0.2">
      <c r="I144" s="397">
        <v>695</v>
      </c>
    </row>
    <row r="145" spans="9:9" x14ac:dyDescent="0.2">
      <c r="I145" s="397">
        <v>700</v>
      </c>
    </row>
    <row r="146" spans="9:9" x14ac:dyDescent="0.2">
      <c r="I146" s="397">
        <v>705</v>
      </c>
    </row>
    <row r="147" spans="9:9" x14ac:dyDescent="0.2">
      <c r="I147" s="397">
        <v>710</v>
      </c>
    </row>
    <row r="148" spans="9:9" x14ac:dyDescent="0.2">
      <c r="I148" s="397">
        <v>715</v>
      </c>
    </row>
    <row r="149" spans="9:9" x14ac:dyDescent="0.2">
      <c r="I149" s="397">
        <v>720</v>
      </c>
    </row>
    <row r="150" spans="9:9" x14ac:dyDescent="0.2">
      <c r="I150" s="397">
        <v>725</v>
      </c>
    </row>
    <row r="151" spans="9:9" x14ac:dyDescent="0.2">
      <c r="I151" s="397">
        <v>730</v>
      </c>
    </row>
    <row r="152" spans="9:9" x14ac:dyDescent="0.2">
      <c r="I152" s="397">
        <v>735</v>
      </c>
    </row>
    <row r="153" spans="9:9" x14ac:dyDescent="0.2">
      <c r="I153" s="397">
        <v>740</v>
      </c>
    </row>
    <row r="154" spans="9:9" x14ac:dyDescent="0.2">
      <c r="I154" s="397">
        <v>745</v>
      </c>
    </row>
    <row r="155" spans="9:9" x14ac:dyDescent="0.2">
      <c r="I155" s="397">
        <v>750</v>
      </c>
    </row>
    <row r="156" spans="9:9" x14ac:dyDescent="0.2">
      <c r="I156" s="397">
        <v>755</v>
      </c>
    </row>
    <row r="157" spans="9:9" x14ac:dyDescent="0.2">
      <c r="I157" s="397">
        <v>760</v>
      </c>
    </row>
    <row r="158" spans="9:9" x14ac:dyDescent="0.2">
      <c r="I158" s="397">
        <v>765</v>
      </c>
    </row>
    <row r="159" spans="9:9" x14ac:dyDescent="0.2">
      <c r="I159" s="397">
        <v>770</v>
      </c>
    </row>
    <row r="160" spans="9:9" x14ac:dyDescent="0.2">
      <c r="I160" s="397">
        <v>775</v>
      </c>
    </row>
    <row r="161" spans="9:9" x14ac:dyDescent="0.2">
      <c r="I161" s="397">
        <v>780</v>
      </c>
    </row>
    <row r="162" spans="9:9" x14ac:dyDescent="0.2">
      <c r="I162" s="397">
        <v>785</v>
      </c>
    </row>
    <row r="163" spans="9:9" x14ac:dyDescent="0.2">
      <c r="I163" s="397">
        <v>790</v>
      </c>
    </row>
    <row r="164" spans="9:9" x14ac:dyDescent="0.2">
      <c r="I164" s="397">
        <v>795</v>
      </c>
    </row>
    <row r="165" spans="9:9" x14ac:dyDescent="0.2">
      <c r="I165" s="397">
        <v>800</v>
      </c>
    </row>
    <row r="166" spans="9:9" x14ac:dyDescent="0.2">
      <c r="I166" s="397">
        <v>805</v>
      </c>
    </row>
    <row r="167" spans="9:9" x14ac:dyDescent="0.2">
      <c r="I167" s="397">
        <v>810</v>
      </c>
    </row>
    <row r="168" spans="9:9" x14ac:dyDescent="0.2">
      <c r="I168" s="397">
        <v>815</v>
      </c>
    </row>
    <row r="169" spans="9:9" x14ac:dyDescent="0.2">
      <c r="I169" s="397">
        <v>820</v>
      </c>
    </row>
    <row r="170" spans="9:9" x14ac:dyDescent="0.2">
      <c r="I170" s="397">
        <v>825</v>
      </c>
    </row>
    <row r="171" spans="9:9" x14ac:dyDescent="0.2">
      <c r="I171" s="397">
        <v>830</v>
      </c>
    </row>
    <row r="172" spans="9:9" x14ac:dyDescent="0.2">
      <c r="I172" s="397">
        <v>835</v>
      </c>
    </row>
    <row r="173" spans="9:9" x14ac:dyDescent="0.2">
      <c r="I173" s="397">
        <v>840</v>
      </c>
    </row>
    <row r="174" spans="9:9" x14ac:dyDescent="0.2">
      <c r="I174" s="397">
        <v>845</v>
      </c>
    </row>
    <row r="175" spans="9:9" x14ac:dyDescent="0.2">
      <c r="I175" s="397">
        <v>850</v>
      </c>
    </row>
    <row r="176" spans="9:9" x14ac:dyDescent="0.2">
      <c r="I176" s="397">
        <v>855</v>
      </c>
    </row>
    <row r="177" spans="9:9" x14ac:dyDescent="0.2">
      <c r="I177" s="397">
        <v>860</v>
      </c>
    </row>
    <row r="178" spans="9:9" x14ac:dyDescent="0.2">
      <c r="I178" s="397">
        <v>865</v>
      </c>
    </row>
    <row r="179" spans="9:9" x14ac:dyDescent="0.2">
      <c r="I179" s="397">
        <v>870</v>
      </c>
    </row>
    <row r="180" spans="9:9" x14ac:dyDescent="0.2">
      <c r="I180" s="397">
        <v>875</v>
      </c>
    </row>
    <row r="181" spans="9:9" x14ac:dyDescent="0.2">
      <c r="I181" s="397">
        <v>880</v>
      </c>
    </row>
    <row r="182" spans="9:9" x14ac:dyDescent="0.2">
      <c r="I182" s="397">
        <v>885</v>
      </c>
    </row>
    <row r="183" spans="9:9" x14ac:dyDescent="0.2">
      <c r="I183" s="397">
        <v>890</v>
      </c>
    </row>
    <row r="184" spans="9:9" x14ac:dyDescent="0.2">
      <c r="I184" s="397">
        <v>895</v>
      </c>
    </row>
    <row r="185" spans="9:9" x14ac:dyDescent="0.2">
      <c r="I185" s="397">
        <v>900</v>
      </c>
    </row>
    <row r="186" spans="9:9" x14ac:dyDescent="0.2">
      <c r="I186" s="397">
        <v>905</v>
      </c>
    </row>
    <row r="187" spans="9:9" x14ac:dyDescent="0.2">
      <c r="I187" s="397">
        <v>910</v>
      </c>
    </row>
    <row r="188" spans="9:9" x14ac:dyDescent="0.2">
      <c r="I188" s="397">
        <v>915</v>
      </c>
    </row>
    <row r="189" spans="9:9" x14ac:dyDescent="0.2">
      <c r="I189" s="397">
        <v>920</v>
      </c>
    </row>
    <row r="190" spans="9:9" x14ac:dyDescent="0.2">
      <c r="I190" s="397">
        <v>925</v>
      </c>
    </row>
    <row r="191" spans="9:9" x14ac:dyDescent="0.2">
      <c r="I191" s="397">
        <v>930</v>
      </c>
    </row>
    <row r="192" spans="9:9" x14ac:dyDescent="0.2">
      <c r="I192" s="397">
        <v>935</v>
      </c>
    </row>
    <row r="193" spans="9:9" x14ac:dyDescent="0.2">
      <c r="I193" s="397">
        <v>940</v>
      </c>
    </row>
    <row r="194" spans="9:9" x14ac:dyDescent="0.2">
      <c r="I194" s="397">
        <v>945</v>
      </c>
    </row>
    <row r="195" spans="9:9" x14ac:dyDescent="0.2">
      <c r="I195" s="397">
        <v>950</v>
      </c>
    </row>
    <row r="196" spans="9:9" x14ac:dyDescent="0.2">
      <c r="I196" s="397">
        <v>955</v>
      </c>
    </row>
    <row r="197" spans="9:9" x14ac:dyDescent="0.2">
      <c r="I197" s="397">
        <v>960</v>
      </c>
    </row>
    <row r="198" spans="9:9" x14ac:dyDescent="0.2">
      <c r="I198" s="397">
        <v>965</v>
      </c>
    </row>
    <row r="199" spans="9:9" x14ac:dyDescent="0.2">
      <c r="I199" s="397">
        <v>970</v>
      </c>
    </row>
    <row r="200" spans="9:9" x14ac:dyDescent="0.2">
      <c r="I200" s="397">
        <v>975</v>
      </c>
    </row>
    <row r="201" spans="9:9" x14ac:dyDescent="0.2">
      <c r="I201" s="397">
        <v>980</v>
      </c>
    </row>
    <row r="202" spans="9:9" x14ac:dyDescent="0.2">
      <c r="I202" s="397">
        <v>985</v>
      </c>
    </row>
    <row r="203" spans="9:9" x14ac:dyDescent="0.2">
      <c r="I203" s="397">
        <v>990</v>
      </c>
    </row>
    <row r="204" spans="9:9" x14ac:dyDescent="0.2">
      <c r="I204" s="397">
        <v>995</v>
      </c>
    </row>
    <row r="205" spans="9:9" x14ac:dyDescent="0.2">
      <c r="I205" s="397">
        <v>1000</v>
      </c>
    </row>
    <row r="206" spans="9:9" x14ac:dyDescent="0.2">
      <c r="I206" s="397">
        <v>1005</v>
      </c>
    </row>
    <row r="207" spans="9:9" x14ac:dyDescent="0.2">
      <c r="I207" s="397">
        <v>1010</v>
      </c>
    </row>
    <row r="208" spans="9:9" x14ac:dyDescent="0.2">
      <c r="I208" s="397">
        <v>1015</v>
      </c>
    </row>
    <row r="209" spans="9:9" x14ac:dyDescent="0.2">
      <c r="I209" s="397">
        <v>1020</v>
      </c>
    </row>
    <row r="210" spans="9:9" x14ac:dyDescent="0.2">
      <c r="I210" s="397">
        <v>1025</v>
      </c>
    </row>
    <row r="211" spans="9:9" x14ac:dyDescent="0.2">
      <c r="I211" s="397">
        <v>1030</v>
      </c>
    </row>
    <row r="212" spans="9:9" x14ac:dyDescent="0.2">
      <c r="I212" s="397">
        <v>1035</v>
      </c>
    </row>
    <row r="213" spans="9:9" x14ac:dyDescent="0.2">
      <c r="I213" s="397">
        <v>1040</v>
      </c>
    </row>
    <row r="214" spans="9:9" x14ac:dyDescent="0.2">
      <c r="I214" s="397">
        <v>1045</v>
      </c>
    </row>
    <row r="215" spans="9:9" x14ac:dyDescent="0.2">
      <c r="I215" s="397">
        <v>1050</v>
      </c>
    </row>
    <row r="216" spans="9:9" x14ac:dyDescent="0.2">
      <c r="I216" s="397">
        <v>1055</v>
      </c>
    </row>
    <row r="217" spans="9:9" x14ac:dyDescent="0.2">
      <c r="I217" s="397">
        <v>1060</v>
      </c>
    </row>
    <row r="218" spans="9:9" x14ac:dyDescent="0.2">
      <c r="I218" s="397">
        <v>1065</v>
      </c>
    </row>
    <row r="219" spans="9:9" x14ac:dyDescent="0.2">
      <c r="I219" s="397">
        <v>1070</v>
      </c>
    </row>
    <row r="220" spans="9:9" x14ac:dyDescent="0.2">
      <c r="I220" s="397">
        <v>1075</v>
      </c>
    </row>
    <row r="221" spans="9:9" x14ac:dyDescent="0.2">
      <c r="I221" s="397">
        <v>1080</v>
      </c>
    </row>
    <row r="222" spans="9:9" x14ac:dyDescent="0.2">
      <c r="I222" s="397">
        <v>1085</v>
      </c>
    </row>
    <row r="223" spans="9:9" x14ac:dyDescent="0.2">
      <c r="I223" s="397">
        <v>1090</v>
      </c>
    </row>
    <row r="224" spans="9:9" x14ac:dyDescent="0.2">
      <c r="I224" s="397">
        <v>1095</v>
      </c>
    </row>
    <row r="225" spans="9:9" x14ac:dyDescent="0.2">
      <c r="I225" s="397">
        <v>1100</v>
      </c>
    </row>
    <row r="226" spans="9:9" x14ac:dyDescent="0.2">
      <c r="I226" s="397">
        <v>1105</v>
      </c>
    </row>
    <row r="227" spans="9:9" x14ac:dyDescent="0.2">
      <c r="I227" s="397">
        <v>1110</v>
      </c>
    </row>
    <row r="228" spans="9:9" x14ac:dyDescent="0.2">
      <c r="I228" s="397">
        <v>1115</v>
      </c>
    </row>
    <row r="229" spans="9:9" x14ac:dyDescent="0.2">
      <c r="I229" s="397">
        <v>1120</v>
      </c>
    </row>
    <row r="230" spans="9:9" x14ac:dyDescent="0.2">
      <c r="I230" s="397">
        <v>1125</v>
      </c>
    </row>
    <row r="231" spans="9:9" x14ac:dyDescent="0.2">
      <c r="I231" s="397">
        <v>1130</v>
      </c>
    </row>
    <row r="232" spans="9:9" x14ac:dyDescent="0.2">
      <c r="I232" s="397">
        <v>1135</v>
      </c>
    </row>
    <row r="233" spans="9:9" x14ac:dyDescent="0.2">
      <c r="I233" s="397">
        <v>1140</v>
      </c>
    </row>
    <row r="234" spans="9:9" x14ac:dyDescent="0.2">
      <c r="I234" s="397">
        <v>1145</v>
      </c>
    </row>
    <row r="235" spans="9:9" x14ac:dyDescent="0.2">
      <c r="I235" s="397">
        <v>1150</v>
      </c>
    </row>
    <row r="236" spans="9:9" x14ac:dyDescent="0.2">
      <c r="I236" s="397">
        <v>1155</v>
      </c>
    </row>
    <row r="237" spans="9:9" x14ac:dyDescent="0.2">
      <c r="I237" s="397">
        <v>1160</v>
      </c>
    </row>
    <row r="238" spans="9:9" x14ac:dyDescent="0.2">
      <c r="I238" s="397">
        <v>1165</v>
      </c>
    </row>
    <row r="239" spans="9:9" x14ac:dyDescent="0.2">
      <c r="I239" s="397">
        <v>1170</v>
      </c>
    </row>
    <row r="240" spans="9:9" x14ac:dyDescent="0.2">
      <c r="I240" s="397">
        <v>1175</v>
      </c>
    </row>
    <row r="241" spans="9:9" x14ac:dyDescent="0.2">
      <c r="I241" s="397">
        <v>1180</v>
      </c>
    </row>
    <row r="242" spans="9:9" x14ac:dyDescent="0.2">
      <c r="I242" s="397">
        <v>1185</v>
      </c>
    </row>
    <row r="243" spans="9:9" x14ac:dyDescent="0.2">
      <c r="I243" s="397">
        <v>1190</v>
      </c>
    </row>
    <row r="244" spans="9:9" x14ac:dyDescent="0.2">
      <c r="I244" s="397">
        <v>1195</v>
      </c>
    </row>
    <row r="245" spans="9:9" x14ac:dyDescent="0.2">
      <c r="I245" s="397">
        <v>1200</v>
      </c>
    </row>
    <row r="246" spans="9:9" x14ac:dyDescent="0.2">
      <c r="I246" s="397">
        <v>1205</v>
      </c>
    </row>
    <row r="247" spans="9:9" x14ac:dyDescent="0.2">
      <c r="I247" s="397">
        <v>1210</v>
      </c>
    </row>
    <row r="248" spans="9:9" x14ac:dyDescent="0.2">
      <c r="I248" s="397">
        <v>1215</v>
      </c>
    </row>
    <row r="249" spans="9:9" x14ac:dyDescent="0.2">
      <c r="I249" s="397">
        <v>1220</v>
      </c>
    </row>
    <row r="250" spans="9:9" x14ac:dyDescent="0.2">
      <c r="I250" s="397">
        <v>1225</v>
      </c>
    </row>
    <row r="251" spans="9:9" x14ac:dyDescent="0.2">
      <c r="I251" s="397">
        <v>1230</v>
      </c>
    </row>
    <row r="252" spans="9:9" x14ac:dyDescent="0.2">
      <c r="I252" s="397">
        <v>1235</v>
      </c>
    </row>
    <row r="253" spans="9:9" x14ac:dyDescent="0.2">
      <c r="I253" s="397">
        <v>1240</v>
      </c>
    </row>
    <row r="254" spans="9:9" x14ac:dyDescent="0.2">
      <c r="I254" s="397">
        <v>1245</v>
      </c>
    </row>
    <row r="255" spans="9:9" x14ac:dyDescent="0.2">
      <c r="I255" s="397">
        <v>1250</v>
      </c>
    </row>
    <row r="256" spans="9:9" x14ac:dyDescent="0.2">
      <c r="I256" s="397">
        <v>1255</v>
      </c>
    </row>
    <row r="257" spans="9:9" x14ac:dyDescent="0.2">
      <c r="I257" s="397">
        <v>1260</v>
      </c>
    </row>
    <row r="258" spans="9:9" x14ac:dyDescent="0.2">
      <c r="I258" s="397">
        <v>1265</v>
      </c>
    </row>
    <row r="259" spans="9:9" x14ac:dyDescent="0.2">
      <c r="I259" s="397">
        <v>1270</v>
      </c>
    </row>
    <row r="260" spans="9:9" x14ac:dyDescent="0.2">
      <c r="I260" s="397">
        <v>1275</v>
      </c>
    </row>
    <row r="261" spans="9:9" x14ac:dyDescent="0.2">
      <c r="I261" s="397">
        <v>1280</v>
      </c>
    </row>
    <row r="262" spans="9:9" x14ac:dyDescent="0.2">
      <c r="I262" s="397">
        <v>1285</v>
      </c>
    </row>
    <row r="263" spans="9:9" x14ac:dyDescent="0.2">
      <c r="I263" s="397">
        <v>1290</v>
      </c>
    </row>
    <row r="264" spans="9:9" x14ac:dyDescent="0.2">
      <c r="I264" s="397">
        <v>1295</v>
      </c>
    </row>
    <row r="265" spans="9:9" x14ac:dyDescent="0.2">
      <c r="I265" s="397">
        <v>1300</v>
      </c>
    </row>
    <row r="266" spans="9:9" x14ac:dyDescent="0.2">
      <c r="I266" s="397">
        <v>1305</v>
      </c>
    </row>
    <row r="267" spans="9:9" x14ac:dyDescent="0.2">
      <c r="I267" s="397">
        <v>1310</v>
      </c>
    </row>
    <row r="268" spans="9:9" x14ac:dyDescent="0.2">
      <c r="I268" s="397">
        <v>1315</v>
      </c>
    </row>
    <row r="269" spans="9:9" x14ac:dyDescent="0.2">
      <c r="I269" s="397">
        <v>1320</v>
      </c>
    </row>
    <row r="270" spans="9:9" x14ac:dyDescent="0.2">
      <c r="I270" s="397">
        <v>1325</v>
      </c>
    </row>
    <row r="271" spans="9:9" x14ac:dyDescent="0.2">
      <c r="I271" s="397">
        <v>1330</v>
      </c>
    </row>
    <row r="272" spans="9:9" x14ac:dyDescent="0.2">
      <c r="I272" s="397">
        <v>1335</v>
      </c>
    </row>
    <row r="273" spans="9:9" x14ac:dyDescent="0.2">
      <c r="I273" s="397">
        <v>1340</v>
      </c>
    </row>
    <row r="274" spans="9:9" x14ac:dyDescent="0.2">
      <c r="I274" s="397">
        <v>1345</v>
      </c>
    </row>
    <row r="275" spans="9:9" x14ac:dyDescent="0.2">
      <c r="I275" s="397">
        <v>1350</v>
      </c>
    </row>
    <row r="276" spans="9:9" x14ac:dyDescent="0.2">
      <c r="I276" s="397">
        <v>1355</v>
      </c>
    </row>
    <row r="277" spans="9:9" x14ac:dyDescent="0.2">
      <c r="I277" s="397">
        <v>1360</v>
      </c>
    </row>
    <row r="278" spans="9:9" x14ac:dyDescent="0.2">
      <c r="I278" s="397">
        <v>1365</v>
      </c>
    </row>
    <row r="279" spans="9:9" x14ac:dyDescent="0.2">
      <c r="I279" s="397">
        <v>1370</v>
      </c>
    </row>
    <row r="280" spans="9:9" x14ac:dyDescent="0.2">
      <c r="I280" s="397">
        <v>1375</v>
      </c>
    </row>
    <row r="281" spans="9:9" x14ac:dyDescent="0.2">
      <c r="I281" s="397">
        <v>1380</v>
      </c>
    </row>
    <row r="282" spans="9:9" x14ac:dyDescent="0.2">
      <c r="I282" s="397">
        <v>1385</v>
      </c>
    </row>
    <row r="283" spans="9:9" x14ac:dyDescent="0.2">
      <c r="I283" s="397">
        <v>1390</v>
      </c>
    </row>
    <row r="284" spans="9:9" x14ac:dyDescent="0.2">
      <c r="I284" s="397">
        <v>1395</v>
      </c>
    </row>
    <row r="285" spans="9:9" x14ac:dyDescent="0.2">
      <c r="I285" s="397">
        <v>1400</v>
      </c>
    </row>
    <row r="286" spans="9:9" x14ac:dyDescent="0.2">
      <c r="I286" s="397">
        <v>1405</v>
      </c>
    </row>
    <row r="287" spans="9:9" x14ac:dyDescent="0.2">
      <c r="I287" s="397">
        <v>1410</v>
      </c>
    </row>
    <row r="288" spans="9:9" x14ac:dyDescent="0.2">
      <c r="I288" s="397">
        <v>1415</v>
      </c>
    </row>
    <row r="289" spans="9:9" x14ac:dyDescent="0.2">
      <c r="I289" s="397">
        <v>1420</v>
      </c>
    </row>
    <row r="290" spans="9:9" x14ac:dyDescent="0.2">
      <c r="I290" s="397">
        <v>1425</v>
      </c>
    </row>
    <row r="291" spans="9:9" x14ac:dyDescent="0.2">
      <c r="I291" s="397">
        <v>1430</v>
      </c>
    </row>
    <row r="292" spans="9:9" x14ac:dyDescent="0.2">
      <c r="I292" s="397">
        <v>1435</v>
      </c>
    </row>
    <row r="293" spans="9:9" x14ac:dyDescent="0.2">
      <c r="I293" s="397">
        <v>1440</v>
      </c>
    </row>
    <row r="294" spans="9:9" x14ac:dyDescent="0.2">
      <c r="I294" s="397">
        <v>1445</v>
      </c>
    </row>
    <row r="295" spans="9:9" x14ac:dyDescent="0.2">
      <c r="I295" s="397">
        <v>1450</v>
      </c>
    </row>
    <row r="296" spans="9:9" x14ac:dyDescent="0.2">
      <c r="I296" s="397">
        <v>1455</v>
      </c>
    </row>
    <row r="297" spans="9:9" x14ac:dyDescent="0.2">
      <c r="I297" s="397">
        <v>1460</v>
      </c>
    </row>
    <row r="298" spans="9:9" x14ac:dyDescent="0.2">
      <c r="I298" s="397">
        <v>1465</v>
      </c>
    </row>
    <row r="299" spans="9:9" x14ac:dyDescent="0.2">
      <c r="I299" s="397">
        <v>1470</v>
      </c>
    </row>
    <row r="300" spans="9:9" x14ac:dyDescent="0.2">
      <c r="I300" s="397">
        <v>1475</v>
      </c>
    </row>
    <row r="301" spans="9:9" x14ac:dyDescent="0.2">
      <c r="I301" s="397">
        <v>1480</v>
      </c>
    </row>
    <row r="302" spans="9:9" x14ac:dyDescent="0.2">
      <c r="I302" s="397">
        <v>1485</v>
      </c>
    </row>
    <row r="303" spans="9:9" x14ac:dyDescent="0.2">
      <c r="I303" s="397">
        <v>1490</v>
      </c>
    </row>
    <row r="304" spans="9:9" x14ac:dyDescent="0.2">
      <c r="I304" s="397">
        <v>1495</v>
      </c>
    </row>
    <row r="305" spans="9:9" x14ac:dyDescent="0.2">
      <c r="I305" s="397">
        <v>1500</v>
      </c>
    </row>
    <row r="306" spans="9:9" x14ac:dyDescent="0.2">
      <c r="I306" s="397">
        <v>1505</v>
      </c>
    </row>
    <row r="307" spans="9:9" x14ac:dyDescent="0.2">
      <c r="I307" s="397">
        <v>1510</v>
      </c>
    </row>
    <row r="308" spans="9:9" x14ac:dyDescent="0.2">
      <c r="I308" s="397">
        <v>1515</v>
      </c>
    </row>
    <row r="309" spans="9:9" x14ac:dyDescent="0.2">
      <c r="I309" s="397">
        <v>1520</v>
      </c>
    </row>
    <row r="310" spans="9:9" x14ac:dyDescent="0.2">
      <c r="I310" s="397">
        <v>1525</v>
      </c>
    </row>
    <row r="311" spans="9:9" x14ac:dyDescent="0.2">
      <c r="I311" s="397">
        <v>1530</v>
      </c>
    </row>
    <row r="312" spans="9:9" x14ac:dyDescent="0.2">
      <c r="I312" s="397">
        <v>1535</v>
      </c>
    </row>
    <row r="313" spans="9:9" x14ac:dyDescent="0.2">
      <c r="I313" s="397">
        <v>1540</v>
      </c>
    </row>
    <row r="314" spans="9:9" x14ac:dyDescent="0.2">
      <c r="I314" s="397">
        <v>1545</v>
      </c>
    </row>
    <row r="315" spans="9:9" x14ac:dyDescent="0.2">
      <c r="I315" s="397">
        <v>1550</v>
      </c>
    </row>
    <row r="316" spans="9:9" x14ac:dyDescent="0.2">
      <c r="I316" s="397">
        <v>1555</v>
      </c>
    </row>
    <row r="317" spans="9:9" x14ac:dyDescent="0.2">
      <c r="I317" s="397">
        <v>1560</v>
      </c>
    </row>
    <row r="318" spans="9:9" x14ac:dyDescent="0.2">
      <c r="I318" s="397">
        <v>1565</v>
      </c>
    </row>
    <row r="319" spans="9:9" x14ac:dyDescent="0.2">
      <c r="I319" s="397">
        <v>1570</v>
      </c>
    </row>
    <row r="320" spans="9:9" x14ac:dyDescent="0.2">
      <c r="I320" s="397">
        <v>1575</v>
      </c>
    </row>
    <row r="321" spans="9:9" x14ac:dyDescent="0.2">
      <c r="I321" s="397">
        <v>1580</v>
      </c>
    </row>
    <row r="322" spans="9:9" x14ac:dyDescent="0.2">
      <c r="I322" s="397">
        <v>1585</v>
      </c>
    </row>
    <row r="323" spans="9:9" x14ac:dyDescent="0.2">
      <c r="I323" s="397">
        <v>1590</v>
      </c>
    </row>
    <row r="324" spans="9:9" x14ac:dyDescent="0.2">
      <c r="I324" s="397">
        <v>1595</v>
      </c>
    </row>
    <row r="325" spans="9:9" x14ac:dyDescent="0.2">
      <c r="I325" s="397">
        <v>1600</v>
      </c>
    </row>
    <row r="326" spans="9:9" x14ac:dyDescent="0.2">
      <c r="I326" s="397">
        <v>1605</v>
      </c>
    </row>
    <row r="327" spans="9:9" x14ac:dyDescent="0.2">
      <c r="I327" s="397">
        <v>1610</v>
      </c>
    </row>
    <row r="328" spans="9:9" x14ac:dyDescent="0.2">
      <c r="I328" s="397">
        <v>1615</v>
      </c>
    </row>
    <row r="329" spans="9:9" x14ac:dyDescent="0.2">
      <c r="I329" s="397">
        <v>1620</v>
      </c>
    </row>
    <row r="330" spans="9:9" x14ac:dyDescent="0.2">
      <c r="I330" s="397">
        <v>1625</v>
      </c>
    </row>
    <row r="331" spans="9:9" x14ac:dyDescent="0.2">
      <c r="I331" s="397">
        <v>1630</v>
      </c>
    </row>
    <row r="332" spans="9:9" x14ac:dyDescent="0.2">
      <c r="I332" s="397">
        <v>1635</v>
      </c>
    </row>
    <row r="333" spans="9:9" x14ac:dyDescent="0.2">
      <c r="I333" s="397">
        <v>1640</v>
      </c>
    </row>
    <row r="334" spans="9:9" x14ac:dyDescent="0.2">
      <c r="I334" s="397">
        <v>1645</v>
      </c>
    </row>
    <row r="335" spans="9:9" x14ac:dyDescent="0.2">
      <c r="I335" s="397">
        <v>1650</v>
      </c>
    </row>
    <row r="336" spans="9:9" x14ac:dyDescent="0.2">
      <c r="I336" s="397">
        <v>1655</v>
      </c>
    </row>
    <row r="337" spans="9:9" x14ac:dyDescent="0.2">
      <c r="I337" s="397">
        <v>1660</v>
      </c>
    </row>
    <row r="338" spans="9:9" x14ac:dyDescent="0.2">
      <c r="I338" s="397">
        <v>1665</v>
      </c>
    </row>
    <row r="339" spans="9:9" x14ac:dyDescent="0.2">
      <c r="I339" s="397">
        <v>1670</v>
      </c>
    </row>
    <row r="340" spans="9:9" x14ac:dyDescent="0.2">
      <c r="I340" s="397">
        <v>1675</v>
      </c>
    </row>
    <row r="341" spans="9:9" x14ac:dyDescent="0.2">
      <c r="I341" s="397">
        <v>1680</v>
      </c>
    </row>
    <row r="342" spans="9:9" x14ac:dyDescent="0.2">
      <c r="I342" s="397">
        <v>1685</v>
      </c>
    </row>
    <row r="343" spans="9:9" x14ac:dyDescent="0.2">
      <c r="I343" s="397">
        <v>1690</v>
      </c>
    </row>
    <row r="344" spans="9:9" x14ac:dyDescent="0.2">
      <c r="I344" s="397">
        <v>1695</v>
      </c>
    </row>
    <row r="345" spans="9:9" x14ac:dyDescent="0.2">
      <c r="I345" s="397">
        <v>1700</v>
      </c>
    </row>
    <row r="346" spans="9:9" x14ac:dyDescent="0.2">
      <c r="I346" s="397">
        <v>1705</v>
      </c>
    </row>
    <row r="347" spans="9:9" x14ac:dyDescent="0.2">
      <c r="I347" s="397">
        <v>1710</v>
      </c>
    </row>
    <row r="348" spans="9:9" x14ac:dyDescent="0.2">
      <c r="I348" s="397">
        <v>1715</v>
      </c>
    </row>
    <row r="349" spans="9:9" x14ac:dyDescent="0.2">
      <c r="I349" s="397">
        <v>1720</v>
      </c>
    </row>
    <row r="350" spans="9:9" x14ac:dyDescent="0.2">
      <c r="I350" s="397">
        <v>1725</v>
      </c>
    </row>
    <row r="351" spans="9:9" x14ac:dyDescent="0.2">
      <c r="I351" s="397">
        <v>1730</v>
      </c>
    </row>
    <row r="352" spans="9:9" x14ac:dyDescent="0.2">
      <c r="I352" s="397">
        <v>1735</v>
      </c>
    </row>
    <row r="353" spans="9:9" x14ac:dyDescent="0.2">
      <c r="I353" s="397">
        <v>1740</v>
      </c>
    </row>
    <row r="354" spans="9:9" x14ac:dyDescent="0.2">
      <c r="I354" s="397">
        <v>1745</v>
      </c>
    </row>
    <row r="355" spans="9:9" x14ac:dyDescent="0.2">
      <c r="I355" s="397">
        <v>1750</v>
      </c>
    </row>
    <row r="356" spans="9:9" x14ac:dyDescent="0.2">
      <c r="I356" s="397">
        <v>1755</v>
      </c>
    </row>
    <row r="357" spans="9:9" x14ac:dyDescent="0.2">
      <c r="I357" s="397">
        <v>1760</v>
      </c>
    </row>
    <row r="358" spans="9:9" x14ac:dyDescent="0.2">
      <c r="I358" s="397">
        <v>1765</v>
      </c>
    </row>
    <row r="359" spans="9:9" x14ac:dyDescent="0.2">
      <c r="I359" s="397">
        <v>1770</v>
      </c>
    </row>
    <row r="360" spans="9:9" x14ac:dyDescent="0.2">
      <c r="I360" s="397">
        <v>1775</v>
      </c>
    </row>
    <row r="361" spans="9:9" x14ac:dyDescent="0.2">
      <c r="I361" s="397">
        <v>1780</v>
      </c>
    </row>
    <row r="362" spans="9:9" x14ac:dyDescent="0.2">
      <c r="I362" s="397">
        <v>1785</v>
      </c>
    </row>
    <row r="363" spans="9:9" x14ac:dyDescent="0.2">
      <c r="I363" s="397">
        <v>1790</v>
      </c>
    </row>
    <row r="364" spans="9:9" x14ac:dyDescent="0.2">
      <c r="I364" s="397">
        <v>1795</v>
      </c>
    </row>
    <row r="365" spans="9:9" x14ac:dyDescent="0.2">
      <c r="I365" s="397">
        <v>1800</v>
      </c>
    </row>
    <row r="366" spans="9:9" x14ac:dyDescent="0.2">
      <c r="I366" s="397">
        <v>1805</v>
      </c>
    </row>
    <row r="367" spans="9:9" x14ac:dyDescent="0.2">
      <c r="I367" s="397">
        <v>1810</v>
      </c>
    </row>
    <row r="368" spans="9:9" x14ac:dyDescent="0.2">
      <c r="I368" s="397">
        <v>1815</v>
      </c>
    </row>
    <row r="369" spans="9:9" x14ac:dyDescent="0.2">
      <c r="I369" s="397">
        <v>1820</v>
      </c>
    </row>
    <row r="370" spans="9:9" x14ac:dyDescent="0.2">
      <c r="I370" s="397">
        <v>1825</v>
      </c>
    </row>
    <row r="371" spans="9:9" x14ac:dyDescent="0.2">
      <c r="I371" s="397">
        <v>1830</v>
      </c>
    </row>
    <row r="372" spans="9:9" x14ac:dyDescent="0.2">
      <c r="I372" s="397">
        <v>1835</v>
      </c>
    </row>
    <row r="373" spans="9:9" x14ac:dyDescent="0.2">
      <c r="I373" s="397">
        <v>1840</v>
      </c>
    </row>
    <row r="374" spans="9:9" x14ac:dyDescent="0.2">
      <c r="I374" s="397">
        <v>1845</v>
      </c>
    </row>
    <row r="375" spans="9:9" x14ac:dyDescent="0.2">
      <c r="I375" s="397">
        <v>1850</v>
      </c>
    </row>
    <row r="376" spans="9:9" x14ac:dyDescent="0.2">
      <c r="I376" s="397">
        <v>1855</v>
      </c>
    </row>
    <row r="377" spans="9:9" x14ac:dyDescent="0.2">
      <c r="I377" s="397">
        <v>1860</v>
      </c>
    </row>
    <row r="378" spans="9:9" x14ac:dyDescent="0.2">
      <c r="I378" s="397">
        <v>1865</v>
      </c>
    </row>
    <row r="379" spans="9:9" x14ac:dyDescent="0.2">
      <c r="I379" s="397">
        <v>1870</v>
      </c>
    </row>
    <row r="380" spans="9:9" x14ac:dyDescent="0.2">
      <c r="I380" s="397">
        <v>1875</v>
      </c>
    </row>
    <row r="381" spans="9:9" x14ac:dyDescent="0.2">
      <c r="I381" s="397">
        <v>1880</v>
      </c>
    </row>
    <row r="382" spans="9:9" x14ac:dyDescent="0.2">
      <c r="I382" s="397">
        <v>1885</v>
      </c>
    </row>
    <row r="383" spans="9:9" x14ac:dyDescent="0.2">
      <c r="I383" s="397">
        <v>1890</v>
      </c>
    </row>
    <row r="384" spans="9:9" x14ac:dyDescent="0.2">
      <c r="I384" s="397">
        <v>1895</v>
      </c>
    </row>
    <row r="385" spans="9:9" x14ac:dyDescent="0.2">
      <c r="I385" s="397">
        <v>1900</v>
      </c>
    </row>
    <row r="386" spans="9:9" x14ac:dyDescent="0.2">
      <c r="I386" s="397">
        <v>1905</v>
      </c>
    </row>
    <row r="387" spans="9:9" x14ac:dyDescent="0.2">
      <c r="I387" s="397">
        <v>1910</v>
      </c>
    </row>
    <row r="388" spans="9:9" x14ac:dyDescent="0.2">
      <c r="I388" s="397">
        <v>1915</v>
      </c>
    </row>
    <row r="389" spans="9:9" x14ac:dyDescent="0.2">
      <c r="I389" s="397">
        <v>1920</v>
      </c>
    </row>
    <row r="390" spans="9:9" x14ac:dyDescent="0.2">
      <c r="I390" s="397">
        <v>1925</v>
      </c>
    </row>
    <row r="391" spans="9:9" x14ac:dyDescent="0.2">
      <c r="I391" s="397">
        <v>1930</v>
      </c>
    </row>
    <row r="392" spans="9:9" x14ac:dyDescent="0.2">
      <c r="I392" s="397">
        <v>1935</v>
      </c>
    </row>
    <row r="393" spans="9:9" x14ac:dyDescent="0.2">
      <c r="I393" s="397">
        <v>1940</v>
      </c>
    </row>
    <row r="394" spans="9:9" x14ac:dyDescent="0.2">
      <c r="I394" s="397">
        <v>1945</v>
      </c>
    </row>
    <row r="395" spans="9:9" x14ac:dyDescent="0.2">
      <c r="I395" s="397">
        <v>1950</v>
      </c>
    </row>
    <row r="396" spans="9:9" x14ac:dyDescent="0.2">
      <c r="I396" s="397">
        <v>1955</v>
      </c>
    </row>
    <row r="397" spans="9:9" x14ac:dyDescent="0.2">
      <c r="I397" s="397">
        <v>1960</v>
      </c>
    </row>
    <row r="398" spans="9:9" x14ac:dyDescent="0.2">
      <c r="I398" s="397">
        <v>1965</v>
      </c>
    </row>
    <row r="399" spans="9:9" x14ac:dyDescent="0.2">
      <c r="I399" s="397">
        <v>1970</v>
      </c>
    </row>
    <row r="400" spans="9:9" x14ac:dyDescent="0.2">
      <c r="I400" s="397">
        <v>1975</v>
      </c>
    </row>
    <row r="401" spans="9:9" x14ac:dyDescent="0.2">
      <c r="I401" s="397">
        <v>1980</v>
      </c>
    </row>
    <row r="402" spans="9:9" x14ac:dyDescent="0.2">
      <c r="I402" s="397">
        <v>1985</v>
      </c>
    </row>
    <row r="403" spans="9:9" x14ac:dyDescent="0.2">
      <c r="I403" s="397">
        <v>1990</v>
      </c>
    </row>
    <row r="404" spans="9:9" x14ac:dyDescent="0.2">
      <c r="I404" s="397">
        <v>1995</v>
      </c>
    </row>
    <row r="405" spans="9:9" x14ac:dyDescent="0.2">
      <c r="I405" s="397">
        <v>2000</v>
      </c>
    </row>
    <row r="406" spans="9:9" x14ac:dyDescent="0.2">
      <c r="I406" s="397">
        <v>2005</v>
      </c>
    </row>
    <row r="407" spans="9:9" x14ac:dyDescent="0.2">
      <c r="I407" s="397">
        <v>2010</v>
      </c>
    </row>
    <row r="408" spans="9:9" x14ac:dyDescent="0.2">
      <c r="I408" s="397">
        <v>2015</v>
      </c>
    </row>
    <row r="409" spans="9:9" x14ac:dyDescent="0.2">
      <c r="I409" s="397">
        <v>2020</v>
      </c>
    </row>
    <row r="410" spans="9:9" x14ac:dyDescent="0.2">
      <c r="I410" s="397">
        <v>2025</v>
      </c>
    </row>
    <row r="411" spans="9:9" x14ac:dyDescent="0.2">
      <c r="I411" s="397">
        <v>2030</v>
      </c>
    </row>
    <row r="412" spans="9:9" x14ac:dyDescent="0.2">
      <c r="I412" s="397">
        <v>2035</v>
      </c>
    </row>
    <row r="413" spans="9:9" x14ac:dyDescent="0.2">
      <c r="I413" s="397">
        <v>2040</v>
      </c>
    </row>
    <row r="414" spans="9:9" x14ac:dyDescent="0.2">
      <c r="I414" s="397">
        <v>2045</v>
      </c>
    </row>
    <row r="415" spans="9:9" x14ac:dyDescent="0.2">
      <c r="I415" s="397">
        <v>2050</v>
      </c>
    </row>
    <row r="416" spans="9:9" x14ac:dyDescent="0.2">
      <c r="I416" s="397">
        <v>2055</v>
      </c>
    </row>
    <row r="417" spans="9:9" x14ac:dyDescent="0.2">
      <c r="I417" s="397">
        <v>2060</v>
      </c>
    </row>
    <row r="418" spans="9:9" x14ac:dyDescent="0.2">
      <c r="I418" s="397">
        <v>2065</v>
      </c>
    </row>
    <row r="419" spans="9:9" x14ac:dyDescent="0.2">
      <c r="I419" s="397">
        <v>2070</v>
      </c>
    </row>
    <row r="420" spans="9:9" x14ac:dyDescent="0.2">
      <c r="I420" s="397">
        <v>2075</v>
      </c>
    </row>
    <row r="421" spans="9:9" x14ac:dyDescent="0.2">
      <c r="I421" s="397">
        <v>2080</v>
      </c>
    </row>
    <row r="422" spans="9:9" x14ac:dyDescent="0.2">
      <c r="I422" s="397">
        <v>2085</v>
      </c>
    </row>
    <row r="423" spans="9:9" x14ac:dyDescent="0.2">
      <c r="I423" s="397">
        <v>2090</v>
      </c>
    </row>
    <row r="424" spans="9:9" x14ac:dyDescent="0.2">
      <c r="I424" s="397">
        <v>2095</v>
      </c>
    </row>
    <row r="425" spans="9:9" x14ac:dyDescent="0.2">
      <c r="I425" s="397">
        <v>2100</v>
      </c>
    </row>
    <row r="426" spans="9:9" x14ac:dyDescent="0.2">
      <c r="I426" s="397">
        <v>2105</v>
      </c>
    </row>
    <row r="427" spans="9:9" x14ac:dyDescent="0.2">
      <c r="I427" s="397">
        <v>2110</v>
      </c>
    </row>
    <row r="428" spans="9:9" x14ac:dyDescent="0.2">
      <c r="I428" s="397">
        <v>2115</v>
      </c>
    </row>
    <row r="429" spans="9:9" x14ac:dyDescent="0.2">
      <c r="I429" s="397">
        <v>2120</v>
      </c>
    </row>
    <row r="430" spans="9:9" x14ac:dyDescent="0.2">
      <c r="I430" s="397">
        <v>2125</v>
      </c>
    </row>
    <row r="431" spans="9:9" x14ac:dyDescent="0.2">
      <c r="I431" s="397">
        <v>2130</v>
      </c>
    </row>
    <row r="432" spans="9:9" x14ac:dyDescent="0.2">
      <c r="I432" s="397">
        <v>2135</v>
      </c>
    </row>
    <row r="433" spans="9:9" x14ac:dyDescent="0.2">
      <c r="I433" s="397">
        <v>2140</v>
      </c>
    </row>
    <row r="434" spans="9:9" x14ac:dyDescent="0.2">
      <c r="I434" s="397">
        <v>2145</v>
      </c>
    </row>
    <row r="435" spans="9:9" x14ac:dyDescent="0.2">
      <c r="I435" s="397">
        <v>2150</v>
      </c>
    </row>
    <row r="436" spans="9:9" x14ac:dyDescent="0.2">
      <c r="I436" s="397">
        <v>2155</v>
      </c>
    </row>
    <row r="437" spans="9:9" x14ac:dyDescent="0.2">
      <c r="I437" s="397">
        <v>2160</v>
      </c>
    </row>
    <row r="438" spans="9:9" x14ac:dyDescent="0.2">
      <c r="I438" s="397">
        <v>2165</v>
      </c>
    </row>
    <row r="439" spans="9:9" x14ac:dyDescent="0.2">
      <c r="I439" s="397">
        <v>2170</v>
      </c>
    </row>
    <row r="440" spans="9:9" x14ac:dyDescent="0.2">
      <c r="I440" s="397">
        <v>2175</v>
      </c>
    </row>
    <row r="441" spans="9:9" x14ac:dyDescent="0.2">
      <c r="I441" s="397">
        <v>2180</v>
      </c>
    </row>
    <row r="442" spans="9:9" x14ac:dyDescent="0.2">
      <c r="I442" s="397">
        <v>2185</v>
      </c>
    </row>
    <row r="443" spans="9:9" x14ac:dyDescent="0.2">
      <c r="I443" s="397">
        <v>2190</v>
      </c>
    </row>
    <row r="444" spans="9:9" x14ac:dyDescent="0.2">
      <c r="I444" s="397">
        <v>2195</v>
      </c>
    </row>
    <row r="445" spans="9:9" x14ac:dyDescent="0.2">
      <c r="I445" s="397">
        <v>2200</v>
      </c>
    </row>
    <row r="446" spans="9:9" x14ac:dyDescent="0.2">
      <c r="I446" s="397">
        <v>2205</v>
      </c>
    </row>
    <row r="447" spans="9:9" x14ac:dyDescent="0.2">
      <c r="I447" s="397">
        <v>2210</v>
      </c>
    </row>
    <row r="448" spans="9:9" x14ac:dyDescent="0.2">
      <c r="I448" s="397">
        <v>2215</v>
      </c>
    </row>
    <row r="449" spans="9:9" x14ac:dyDescent="0.2">
      <c r="I449" s="397">
        <v>2220</v>
      </c>
    </row>
    <row r="450" spans="9:9" x14ac:dyDescent="0.2">
      <c r="I450" s="397">
        <v>2225</v>
      </c>
    </row>
    <row r="451" spans="9:9" x14ac:dyDescent="0.2">
      <c r="I451" s="397">
        <v>2230</v>
      </c>
    </row>
    <row r="452" spans="9:9" x14ac:dyDescent="0.2">
      <c r="I452" s="397">
        <v>2235</v>
      </c>
    </row>
    <row r="453" spans="9:9" x14ac:dyDescent="0.2">
      <c r="I453" s="397">
        <v>2240</v>
      </c>
    </row>
    <row r="454" spans="9:9" x14ac:dyDescent="0.2">
      <c r="I454" s="397">
        <v>2245</v>
      </c>
    </row>
    <row r="455" spans="9:9" x14ac:dyDescent="0.2">
      <c r="I455" s="397">
        <v>2250</v>
      </c>
    </row>
    <row r="456" spans="9:9" x14ac:dyDescent="0.2">
      <c r="I456" s="397">
        <v>2255</v>
      </c>
    </row>
    <row r="457" spans="9:9" x14ac:dyDescent="0.2">
      <c r="I457" s="397">
        <v>2260</v>
      </c>
    </row>
    <row r="458" spans="9:9" x14ac:dyDescent="0.2">
      <c r="I458" s="397">
        <v>2265</v>
      </c>
    </row>
    <row r="459" spans="9:9" x14ac:dyDescent="0.2">
      <c r="I459" s="397">
        <v>2270</v>
      </c>
    </row>
    <row r="460" spans="9:9" x14ac:dyDescent="0.2">
      <c r="I460" s="397">
        <v>2275</v>
      </c>
    </row>
    <row r="461" spans="9:9" x14ac:dyDescent="0.2">
      <c r="I461" s="397">
        <v>2280</v>
      </c>
    </row>
    <row r="462" spans="9:9" x14ac:dyDescent="0.2">
      <c r="I462" s="397">
        <v>2285</v>
      </c>
    </row>
    <row r="463" spans="9:9" x14ac:dyDescent="0.2">
      <c r="I463" s="397">
        <v>2290</v>
      </c>
    </row>
    <row r="464" spans="9:9" x14ac:dyDescent="0.2">
      <c r="I464" s="397">
        <v>2295</v>
      </c>
    </row>
    <row r="465" spans="9:9" x14ac:dyDescent="0.2">
      <c r="I465" s="397">
        <v>2300</v>
      </c>
    </row>
    <row r="466" spans="9:9" x14ac:dyDescent="0.2">
      <c r="I466" s="397">
        <v>2305</v>
      </c>
    </row>
    <row r="467" spans="9:9" x14ac:dyDescent="0.2">
      <c r="I467" s="397">
        <v>2310</v>
      </c>
    </row>
    <row r="468" spans="9:9" x14ac:dyDescent="0.2">
      <c r="I468" s="397">
        <v>2315</v>
      </c>
    </row>
    <row r="469" spans="9:9" x14ac:dyDescent="0.2">
      <c r="I469" s="397">
        <v>2320</v>
      </c>
    </row>
    <row r="470" spans="9:9" x14ac:dyDescent="0.2">
      <c r="I470" s="397">
        <v>2325</v>
      </c>
    </row>
    <row r="471" spans="9:9" x14ac:dyDescent="0.2">
      <c r="I471" s="397">
        <v>2330</v>
      </c>
    </row>
    <row r="472" spans="9:9" x14ac:dyDescent="0.2">
      <c r="I472" s="397">
        <v>2335</v>
      </c>
    </row>
    <row r="473" spans="9:9" x14ac:dyDescent="0.2">
      <c r="I473" s="397">
        <v>2340</v>
      </c>
    </row>
    <row r="474" spans="9:9" x14ac:dyDescent="0.2">
      <c r="I474" s="397">
        <v>2345</v>
      </c>
    </row>
    <row r="475" spans="9:9" x14ac:dyDescent="0.2">
      <c r="I475" s="397">
        <v>2350</v>
      </c>
    </row>
    <row r="476" spans="9:9" x14ac:dyDescent="0.2">
      <c r="I476" s="397">
        <v>2355</v>
      </c>
    </row>
    <row r="477" spans="9:9" x14ac:dyDescent="0.2">
      <c r="I477" s="397">
        <v>2360</v>
      </c>
    </row>
    <row r="478" spans="9:9" x14ac:dyDescent="0.2">
      <c r="I478" s="397">
        <v>2365</v>
      </c>
    </row>
    <row r="479" spans="9:9" x14ac:dyDescent="0.2">
      <c r="I479" s="397">
        <v>2370</v>
      </c>
    </row>
    <row r="480" spans="9:9" x14ac:dyDescent="0.2">
      <c r="I480" s="397">
        <v>2375</v>
      </c>
    </row>
    <row r="481" spans="9:9" x14ac:dyDescent="0.2">
      <c r="I481" s="397">
        <v>2380</v>
      </c>
    </row>
    <row r="482" spans="9:9" x14ac:dyDescent="0.2">
      <c r="I482" s="397">
        <v>2385</v>
      </c>
    </row>
    <row r="483" spans="9:9" x14ac:dyDescent="0.2">
      <c r="I483" s="397">
        <v>2390</v>
      </c>
    </row>
    <row r="484" spans="9:9" x14ac:dyDescent="0.2">
      <c r="I484" s="397">
        <v>2395</v>
      </c>
    </row>
    <row r="485" spans="9:9" x14ac:dyDescent="0.2">
      <c r="I485" s="397">
        <v>2400</v>
      </c>
    </row>
    <row r="486" spans="9:9" x14ac:dyDescent="0.2">
      <c r="I486" s="397">
        <v>2405</v>
      </c>
    </row>
    <row r="487" spans="9:9" x14ac:dyDescent="0.2">
      <c r="I487" s="397">
        <v>2410</v>
      </c>
    </row>
    <row r="488" spans="9:9" x14ac:dyDescent="0.2">
      <c r="I488" s="397">
        <v>2415</v>
      </c>
    </row>
    <row r="489" spans="9:9" x14ac:dyDescent="0.2">
      <c r="I489" s="397">
        <v>2420</v>
      </c>
    </row>
    <row r="490" spans="9:9" x14ac:dyDescent="0.2">
      <c r="I490" s="397">
        <v>2425</v>
      </c>
    </row>
    <row r="491" spans="9:9" x14ac:dyDescent="0.2">
      <c r="I491" s="397">
        <v>2430</v>
      </c>
    </row>
    <row r="492" spans="9:9" x14ac:dyDescent="0.2">
      <c r="I492" s="397">
        <v>2435</v>
      </c>
    </row>
    <row r="493" spans="9:9" x14ac:dyDescent="0.2">
      <c r="I493" s="397">
        <v>2440</v>
      </c>
    </row>
    <row r="494" spans="9:9" x14ac:dyDescent="0.2">
      <c r="I494" s="397">
        <v>2445</v>
      </c>
    </row>
    <row r="495" spans="9:9" x14ac:dyDescent="0.2">
      <c r="I495" s="397">
        <v>2450</v>
      </c>
    </row>
    <row r="496" spans="9:9" x14ac:dyDescent="0.2">
      <c r="I496" s="397">
        <v>2455</v>
      </c>
    </row>
    <row r="497" spans="9:9" x14ac:dyDescent="0.2">
      <c r="I497" s="397">
        <v>2460</v>
      </c>
    </row>
    <row r="498" spans="9:9" x14ac:dyDescent="0.2">
      <c r="I498" s="397">
        <v>2465</v>
      </c>
    </row>
    <row r="499" spans="9:9" x14ac:dyDescent="0.2">
      <c r="I499" s="397">
        <v>2470</v>
      </c>
    </row>
    <row r="500" spans="9:9" x14ac:dyDescent="0.2">
      <c r="I500" s="397">
        <v>2475</v>
      </c>
    </row>
    <row r="501" spans="9:9" x14ac:dyDescent="0.2">
      <c r="I501" s="397">
        <v>2480</v>
      </c>
    </row>
    <row r="502" spans="9:9" x14ac:dyDescent="0.2">
      <c r="I502" s="397">
        <v>2485</v>
      </c>
    </row>
    <row r="503" spans="9:9" x14ac:dyDescent="0.2">
      <c r="I503" s="397">
        <v>2490</v>
      </c>
    </row>
    <row r="504" spans="9:9" x14ac:dyDescent="0.2">
      <c r="I504" s="397">
        <v>2495</v>
      </c>
    </row>
    <row r="505" spans="9:9" x14ac:dyDescent="0.2">
      <c r="I505" s="397">
        <v>2500</v>
      </c>
    </row>
    <row r="506" spans="9:9" x14ac:dyDescent="0.2">
      <c r="I506" s="397">
        <v>2505</v>
      </c>
    </row>
    <row r="507" spans="9:9" x14ac:dyDescent="0.2">
      <c r="I507" s="397">
        <v>2510</v>
      </c>
    </row>
    <row r="508" spans="9:9" x14ac:dyDescent="0.2">
      <c r="I508" s="397">
        <v>2515</v>
      </c>
    </row>
    <row r="509" spans="9:9" x14ac:dyDescent="0.2">
      <c r="I509" s="397">
        <v>2520</v>
      </c>
    </row>
    <row r="510" spans="9:9" x14ac:dyDescent="0.2">
      <c r="I510" s="397">
        <v>2525</v>
      </c>
    </row>
    <row r="511" spans="9:9" x14ac:dyDescent="0.2">
      <c r="I511" s="397">
        <v>2530</v>
      </c>
    </row>
    <row r="512" spans="9:9" x14ac:dyDescent="0.2">
      <c r="I512" s="397">
        <v>2535</v>
      </c>
    </row>
    <row r="513" spans="9:9" x14ac:dyDescent="0.2">
      <c r="I513" s="397">
        <v>2540</v>
      </c>
    </row>
    <row r="514" spans="9:9" x14ac:dyDescent="0.2">
      <c r="I514" s="397">
        <v>2545</v>
      </c>
    </row>
    <row r="515" spans="9:9" x14ac:dyDescent="0.2">
      <c r="I515" s="397">
        <v>2550</v>
      </c>
    </row>
    <row r="516" spans="9:9" x14ac:dyDescent="0.2">
      <c r="I516" s="397">
        <v>2555</v>
      </c>
    </row>
    <row r="517" spans="9:9" x14ac:dyDescent="0.2">
      <c r="I517" s="397">
        <v>2560</v>
      </c>
    </row>
    <row r="518" spans="9:9" x14ac:dyDescent="0.2">
      <c r="I518" s="397">
        <v>2565</v>
      </c>
    </row>
    <row r="519" spans="9:9" x14ac:dyDescent="0.2">
      <c r="I519" s="397">
        <v>2570</v>
      </c>
    </row>
    <row r="520" spans="9:9" x14ac:dyDescent="0.2">
      <c r="I520" s="397">
        <v>2575</v>
      </c>
    </row>
    <row r="521" spans="9:9" x14ac:dyDescent="0.2">
      <c r="I521" s="397">
        <v>2580</v>
      </c>
    </row>
    <row r="522" spans="9:9" x14ac:dyDescent="0.2">
      <c r="I522" s="397">
        <v>2585</v>
      </c>
    </row>
    <row r="523" spans="9:9" x14ac:dyDescent="0.2">
      <c r="I523" s="397">
        <v>2590</v>
      </c>
    </row>
    <row r="524" spans="9:9" x14ac:dyDescent="0.2">
      <c r="I524" s="397">
        <v>2595</v>
      </c>
    </row>
    <row r="525" spans="9:9" x14ac:dyDescent="0.2">
      <c r="I525" s="397">
        <v>2600</v>
      </c>
    </row>
    <row r="526" spans="9:9" x14ac:dyDescent="0.2">
      <c r="I526" s="397">
        <v>2605</v>
      </c>
    </row>
    <row r="527" spans="9:9" x14ac:dyDescent="0.2">
      <c r="I527" s="397">
        <v>2610</v>
      </c>
    </row>
    <row r="528" spans="9:9" x14ac:dyDescent="0.2">
      <c r="I528" s="397">
        <v>2615</v>
      </c>
    </row>
    <row r="529" spans="9:9" x14ac:dyDescent="0.2">
      <c r="I529" s="397">
        <v>2620</v>
      </c>
    </row>
    <row r="530" spans="9:9" x14ac:dyDescent="0.2">
      <c r="I530" s="397">
        <v>2625</v>
      </c>
    </row>
    <row r="531" spans="9:9" x14ac:dyDescent="0.2">
      <c r="I531" s="397">
        <v>2630</v>
      </c>
    </row>
    <row r="532" spans="9:9" x14ac:dyDescent="0.2">
      <c r="I532" s="397">
        <v>2635</v>
      </c>
    </row>
    <row r="533" spans="9:9" x14ac:dyDescent="0.2">
      <c r="I533" s="397">
        <v>2640</v>
      </c>
    </row>
    <row r="534" spans="9:9" x14ac:dyDescent="0.2">
      <c r="I534" s="397">
        <v>2645</v>
      </c>
    </row>
    <row r="535" spans="9:9" x14ac:dyDescent="0.2">
      <c r="I535" s="397">
        <v>2650</v>
      </c>
    </row>
    <row r="536" spans="9:9" x14ac:dyDescent="0.2">
      <c r="I536" s="397">
        <v>2655</v>
      </c>
    </row>
    <row r="537" spans="9:9" x14ac:dyDescent="0.2">
      <c r="I537" s="397">
        <v>2660</v>
      </c>
    </row>
    <row r="538" spans="9:9" x14ac:dyDescent="0.2">
      <c r="I538" s="397">
        <v>2665</v>
      </c>
    </row>
    <row r="539" spans="9:9" x14ac:dyDescent="0.2">
      <c r="I539" s="397">
        <v>2670</v>
      </c>
    </row>
    <row r="540" spans="9:9" x14ac:dyDescent="0.2">
      <c r="I540" s="397">
        <v>2675</v>
      </c>
    </row>
    <row r="541" spans="9:9" x14ac:dyDescent="0.2">
      <c r="I541" s="397">
        <v>2680</v>
      </c>
    </row>
    <row r="542" spans="9:9" x14ac:dyDescent="0.2">
      <c r="I542" s="397">
        <v>2685</v>
      </c>
    </row>
    <row r="543" spans="9:9" x14ac:dyDescent="0.2">
      <c r="I543" s="397">
        <v>2690</v>
      </c>
    </row>
    <row r="544" spans="9:9" x14ac:dyDescent="0.2">
      <c r="I544" s="397">
        <v>2695</v>
      </c>
    </row>
    <row r="545" spans="9:9" x14ac:dyDescent="0.2">
      <c r="I545" s="397">
        <v>2700</v>
      </c>
    </row>
    <row r="546" spans="9:9" x14ac:dyDescent="0.2">
      <c r="I546" s="397">
        <v>2705</v>
      </c>
    </row>
    <row r="547" spans="9:9" x14ac:dyDescent="0.2">
      <c r="I547" s="397">
        <v>2710</v>
      </c>
    </row>
    <row r="548" spans="9:9" x14ac:dyDescent="0.2">
      <c r="I548" s="397">
        <v>2715</v>
      </c>
    </row>
    <row r="549" spans="9:9" x14ac:dyDescent="0.2">
      <c r="I549" s="397">
        <v>2720</v>
      </c>
    </row>
    <row r="550" spans="9:9" x14ac:dyDescent="0.2">
      <c r="I550" s="397">
        <v>2725</v>
      </c>
    </row>
    <row r="551" spans="9:9" x14ac:dyDescent="0.2">
      <c r="I551" s="397">
        <v>2730</v>
      </c>
    </row>
    <row r="552" spans="9:9" x14ac:dyDescent="0.2">
      <c r="I552" s="397">
        <v>2735</v>
      </c>
    </row>
    <row r="553" spans="9:9" x14ac:dyDescent="0.2">
      <c r="I553" s="397">
        <v>2740</v>
      </c>
    </row>
    <row r="554" spans="9:9" x14ac:dyDescent="0.2">
      <c r="I554" s="397">
        <v>2745</v>
      </c>
    </row>
    <row r="555" spans="9:9" x14ac:dyDescent="0.2">
      <c r="I555" s="397">
        <v>2750</v>
      </c>
    </row>
    <row r="556" spans="9:9" x14ac:dyDescent="0.2">
      <c r="I556" s="397">
        <v>2755</v>
      </c>
    </row>
    <row r="557" spans="9:9" x14ac:dyDescent="0.2">
      <c r="I557" s="397">
        <v>2760</v>
      </c>
    </row>
    <row r="558" spans="9:9" x14ac:dyDescent="0.2">
      <c r="I558" s="397">
        <v>2765</v>
      </c>
    </row>
    <row r="559" spans="9:9" x14ac:dyDescent="0.2">
      <c r="I559" s="397">
        <v>2770</v>
      </c>
    </row>
    <row r="560" spans="9:9" x14ac:dyDescent="0.2">
      <c r="I560" s="397">
        <v>2775</v>
      </c>
    </row>
    <row r="561" spans="9:9" x14ac:dyDescent="0.2">
      <c r="I561" s="397">
        <v>2780</v>
      </c>
    </row>
    <row r="562" spans="9:9" x14ac:dyDescent="0.2">
      <c r="I562" s="397">
        <v>2785</v>
      </c>
    </row>
    <row r="563" spans="9:9" x14ac:dyDescent="0.2">
      <c r="I563" s="397">
        <v>2790</v>
      </c>
    </row>
    <row r="564" spans="9:9" x14ac:dyDescent="0.2">
      <c r="I564" s="397">
        <v>2795</v>
      </c>
    </row>
    <row r="565" spans="9:9" x14ac:dyDescent="0.2">
      <c r="I565" s="397">
        <v>2800</v>
      </c>
    </row>
    <row r="566" spans="9:9" x14ac:dyDescent="0.2">
      <c r="I566" s="397">
        <v>2805</v>
      </c>
    </row>
    <row r="567" spans="9:9" x14ac:dyDescent="0.2">
      <c r="I567" s="397">
        <v>2810</v>
      </c>
    </row>
    <row r="568" spans="9:9" x14ac:dyDescent="0.2">
      <c r="I568" s="397">
        <v>2815</v>
      </c>
    </row>
    <row r="569" spans="9:9" x14ac:dyDescent="0.2">
      <c r="I569" s="397">
        <v>2820</v>
      </c>
    </row>
    <row r="570" spans="9:9" x14ac:dyDescent="0.2">
      <c r="I570" s="397">
        <v>2825</v>
      </c>
    </row>
    <row r="571" spans="9:9" x14ac:dyDescent="0.2">
      <c r="I571" s="397">
        <v>2830</v>
      </c>
    </row>
    <row r="572" spans="9:9" x14ac:dyDescent="0.2">
      <c r="I572" s="397">
        <v>2835</v>
      </c>
    </row>
    <row r="573" spans="9:9" x14ac:dyDescent="0.2">
      <c r="I573" s="397">
        <v>2840</v>
      </c>
    </row>
    <row r="574" spans="9:9" x14ac:dyDescent="0.2">
      <c r="I574" s="397">
        <v>2845</v>
      </c>
    </row>
    <row r="575" spans="9:9" x14ac:dyDescent="0.2">
      <c r="I575" s="397">
        <v>2850</v>
      </c>
    </row>
    <row r="576" spans="9:9" x14ac:dyDescent="0.2">
      <c r="I576" s="397">
        <v>2855</v>
      </c>
    </row>
    <row r="577" spans="9:9" x14ac:dyDescent="0.2">
      <c r="I577" s="397">
        <v>2860</v>
      </c>
    </row>
    <row r="578" spans="9:9" x14ac:dyDescent="0.2">
      <c r="I578" s="397">
        <v>2865</v>
      </c>
    </row>
    <row r="579" spans="9:9" x14ac:dyDescent="0.2">
      <c r="I579" s="397">
        <v>2870</v>
      </c>
    </row>
    <row r="580" spans="9:9" x14ac:dyDescent="0.2">
      <c r="I580" s="397">
        <v>2875</v>
      </c>
    </row>
    <row r="581" spans="9:9" x14ac:dyDescent="0.2">
      <c r="I581" s="397">
        <v>2880</v>
      </c>
    </row>
    <row r="582" spans="9:9" x14ac:dyDescent="0.2">
      <c r="I582" s="397">
        <v>2885</v>
      </c>
    </row>
    <row r="583" spans="9:9" x14ac:dyDescent="0.2">
      <c r="I583" s="397">
        <v>2890</v>
      </c>
    </row>
    <row r="584" spans="9:9" x14ac:dyDescent="0.2">
      <c r="I584" s="397">
        <v>2895</v>
      </c>
    </row>
    <row r="585" spans="9:9" x14ac:dyDescent="0.2">
      <c r="I585" s="397">
        <v>2900</v>
      </c>
    </row>
    <row r="586" spans="9:9" x14ac:dyDescent="0.2">
      <c r="I586" s="397">
        <v>2905</v>
      </c>
    </row>
    <row r="587" spans="9:9" x14ac:dyDescent="0.2">
      <c r="I587" s="397">
        <v>2910</v>
      </c>
    </row>
    <row r="588" spans="9:9" x14ac:dyDescent="0.2">
      <c r="I588" s="397">
        <v>2915</v>
      </c>
    </row>
    <row r="589" spans="9:9" x14ac:dyDescent="0.2">
      <c r="I589" s="397">
        <v>2920</v>
      </c>
    </row>
    <row r="590" spans="9:9" x14ac:dyDescent="0.2">
      <c r="I590" s="397">
        <v>2925</v>
      </c>
    </row>
    <row r="591" spans="9:9" x14ac:dyDescent="0.2">
      <c r="I591" s="397">
        <v>2930</v>
      </c>
    </row>
    <row r="592" spans="9:9" x14ac:dyDescent="0.2">
      <c r="I592" s="397">
        <v>2935</v>
      </c>
    </row>
    <row r="593" spans="9:9" x14ac:dyDescent="0.2">
      <c r="I593" s="397">
        <v>2940</v>
      </c>
    </row>
    <row r="594" spans="9:9" x14ac:dyDescent="0.2">
      <c r="I594" s="397">
        <v>2945</v>
      </c>
    </row>
    <row r="595" spans="9:9" x14ac:dyDescent="0.2">
      <c r="I595" s="397">
        <v>2950</v>
      </c>
    </row>
    <row r="596" spans="9:9" x14ac:dyDescent="0.2">
      <c r="I596" s="397">
        <v>2955</v>
      </c>
    </row>
    <row r="597" spans="9:9" x14ac:dyDescent="0.2">
      <c r="I597" s="397">
        <v>2960</v>
      </c>
    </row>
    <row r="598" spans="9:9" x14ac:dyDescent="0.2">
      <c r="I598" s="397">
        <v>2965</v>
      </c>
    </row>
    <row r="599" spans="9:9" x14ac:dyDescent="0.2">
      <c r="I599" s="397">
        <v>2970</v>
      </c>
    </row>
    <row r="600" spans="9:9" x14ac:dyDescent="0.2">
      <c r="I600" s="397">
        <v>2975</v>
      </c>
    </row>
    <row r="601" spans="9:9" x14ac:dyDescent="0.2">
      <c r="I601" s="397">
        <v>2980</v>
      </c>
    </row>
    <row r="602" spans="9:9" x14ac:dyDescent="0.2">
      <c r="I602" s="397">
        <v>2985</v>
      </c>
    </row>
    <row r="603" spans="9:9" x14ac:dyDescent="0.2">
      <c r="I603" s="397">
        <v>2990</v>
      </c>
    </row>
    <row r="604" spans="9:9" x14ac:dyDescent="0.2">
      <c r="I604" s="397">
        <v>2995</v>
      </c>
    </row>
    <row r="605" spans="9:9" x14ac:dyDescent="0.2">
      <c r="I605" s="397">
        <v>3000</v>
      </c>
    </row>
    <row r="606" spans="9:9" x14ac:dyDescent="0.2">
      <c r="I606" s="397">
        <v>3005</v>
      </c>
    </row>
    <row r="607" spans="9:9" x14ac:dyDescent="0.2">
      <c r="I607" s="397">
        <v>3010</v>
      </c>
    </row>
    <row r="608" spans="9:9" x14ac:dyDescent="0.2">
      <c r="I608" s="397">
        <v>3015</v>
      </c>
    </row>
    <row r="609" spans="9:9" x14ac:dyDescent="0.2">
      <c r="I609" s="397">
        <v>3020</v>
      </c>
    </row>
    <row r="610" spans="9:9" x14ac:dyDescent="0.2">
      <c r="I610" s="397">
        <v>3025</v>
      </c>
    </row>
    <row r="611" spans="9:9" x14ac:dyDescent="0.2">
      <c r="I611" s="397">
        <v>3030</v>
      </c>
    </row>
    <row r="612" spans="9:9" x14ac:dyDescent="0.2">
      <c r="I612" s="397">
        <v>3035</v>
      </c>
    </row>
    <row r="613" spans="9:9" x14ac:dyDescent="0.2">
      <c r="I613" s="397">
        <v>3040</v>
      </c>
    </row>
    <row r="614" spans="9:9" x14ac:dyDescent="0.2">
      <c r="I614" s="397">
        <v>3045</v>
      </c>
    </row>
    <row r="615" spans="9:9" x14ac:dyDescent="0.2">
      <c r="I615" s="397">
        <v>3050</v>
      </c>
    </row>
    <row r="616" spans="9:9" x14ac:dyDescent="0.2">
      <c r="I616" s="397">
        <v>3055</v>
      </c>
    </row>
    <row r="617" spans="9:9" x14ac:dyDescent="0.2">
      <c r="I617" s="397">
        <v>3060</v>
      </c>
    </row>
    <row r="618" spans="9:9" x14ac:dyDescent="0.2">
      <c r="I618" s="397">
        <v>3065</v>
      </c>
    </row>
    <row r="619" spans="9:9" x14ac:dyDescent="0.2">
      <c r="I619" s="397">
        <v>3070</v>
      </c>
    </row>
    <row r="620" spans="9:9" x14ac:dyDescent="0.2">
      <c r="I620" s="397">
        <v>3075</v>
      </c>
    </row>
    <row r="621" spans="9:9" x14ac:dyDescent="0.2">
      <c r="I621" s="397">
        <v>3080</v>
      </c>
    </row>
    <row r="622" spans="9:9" x14ac:dyDescent="0.2">
      <c r="I622" s="397">
        <v>3085</v>
      </c>
    </row>
    <row r="623" spans="9:9" x14ac:dyDescent="0.2">
      <c r="I623" s="397">
        <v>3090</v>
      </c>
    </row>
    <row r="624" spans="9:9" x14ac:dyDescent="0.2">
      <c r="I624" s="397">
        <v>3095</v>
      </c>
    </row>
    <row r="625" spans="9:9" x14ac:dyDescent="0.2">
      <c r="I625" s="397">
        <v>3100</v>
      </c>
    </row>
    <row r="626" spans="9:9" x14ac:dyDescent="0.2">
      <c r="I626" s="397">
        <v>3105</v>
      </c>
    </row>
    <row r="627" spans="9:9" x14ac:dyDescent="0.2">
      <c r="I627" s="397">
        <v>3110</v>
      </c>
    </row>
    <row r="628" spans="9:9" x14ac:dyDescent="0.2">
      <c r="I628" s="397">
        <v>3115</v>
      </c>
    </row>
    <row r="629" spans="9:9" x14ac:dyDescent="0.2">
      <c r="I629" s="397">
        <v>3120</v>
      </c>
    </row>
    <row r="630" spans="9:9" x14ac:dyDescent="0.2">
      <c r="I630" s="397">
        <v>3125</v>
      </c>
    </row>
    <row r="631" spans="9:9" x14ac:dyDescent="0.2">
      <c r="I631" s="397">
        <v>3130</v>
      </c>
    </row>
    <row r="632" spans="9:9" x14ac:dyDescent="0.2">
      <c r="I632" s="397">
        <v>3135</v>
      </c>
    </row>
    <row r="633" spans="9:9" x14ac:dyDescent="0.2">
      <c r="I633" s="397">
        <v>3140</v>
      </c>
    </row>
    <row r="634" spans="9:9" x14ac:dyDescent="0.2">
      <c r="I634" s="397">
        <v>3145</v>
      </c>
    </row>
    <row r="635" spans="9:9" x14ac:dyDescent="0.2">
      <c r="I635" s="397">
        <v>3150</v>
      </c>
    </row>
    <row r="636" spans="9:9" x14ac:dyDescent="0.2">
      <c r="I636" s="397">
        <v>3155</v>
      </c>
    </row>
    <row r="637" spans="9:9" x14ac:dyDescent="0.2">
      <c r="I637" s="397">
        <v>3160</v>
      </c>
    </row>
    <row r="638" spans="9:9" x14ac:dyDescent="0.2">
      <c r="I638" s="397">
        <v>3165</v>
      </c>
    </row>
    <row r="639" spans="9:9" x14ac:dyDescent="0.2">
      <c r="I639" s="397">
        <v>3170</v>
      </c>
    </row>
    <row r="640" spans="9:9" x14ac:dyDescent="0.2">
      <c r="I640" s="397">
        <v>3175</v>
      </c>
    </row>
    <row r="641" spans="9:9" x14ac:dyDescent="0.2">
      <c r="I641" s="397">
        <v>3180</v>
      </c>
    </row>
    <row r="642" spans="9:9" x14ac:dyDescent="0.2">
      <c r="I642" s="397">
        <v>3185</v>
      </c>
    </row>
    <row r="643" spans="9:9" x14ac:dyDescent="0.2">
      <c r="I643" s="397">
        <v>3190</v>
      </c>
    </row>
    <row r="644" spans="9:9" x14ac:dyDescent="0.2">
      <c r="I644" s="397">
        <v>3195</v>
      </c>
    </row>
    <row r="645" spans="9:9" x14ac:dyDescent="0.2">
      <c r="I645" s="397">
        <v>3200</v>
      </c>
    </row>
    <row r="646" spans="9:9" x14ac:dyDescent="0.2">
      <c r="I646" s="397">
        <v>3205</v>
      </c>
    </row>
    <row r="647" spans="9:9" x14ac:dyDescent="0.2">
      <c r="I647" s="397">
        <v>3210</v>
      </c>
    </row>
    <row r="648" spans="9:9" x14ac:dyDescent="0.2">
      <c r="I648" s="397">
        <v>3215</v>
      </c>
    </row>
    <row r="649" spans="9:9" x14ac:dyDescent="0.2">
      <c r="I649" s="397">
        <v>3220</v>
      </c>
    </row>
    <row r="650" spans="9:9" x14ac:dyDescent="0.2">
      <c r="I650" s="397">
        <v>3225</v>
      </c>
    </row>
    <row r="651" spans="9:9" x14ac:dyDescent="0.2">
      <c r="I651" s="397">
        <v>3230</v>
      </c>
    </row>
    <row r="652" spans="9:9" x14ac:dyDescent="0.2">
      <c r="I652" s="397">
        <v>3235</v>
      </c>
    </row>
    <row r="653" spans="9:9" x14ac:dyDescent="0.2">
      <c r="I653" s="397">
        <v>3240</v>
      </c>
    </row>
    <row r="654" spans="9:9" x14ac:dyDescent="0.2">
      <c r="I654" s="397">
        <v>3245</v>
      </c>
    </row>
    <row r="655" spans="9:9" x14ac:dyDescent="0.2">
      <c r="I655" s="397">
        <v>3250</v>
      </c>
    </row>
    <row r="656" spans="9:9" x14ac:dyDescent="0.2">
      <c r="I656" s="397">
        <v>3255</v>
      </c>
    </row>
    <row r="657" spans="9:9" x14ac:dyDescent="0.2">
      <c r="I657" s="397">
        <v>3260</v>
      </c>
    </row>
    <row r="658" spans="9:9" x14ac:dyDescent="0.2">
      <c r="I658" s="397">
        <v>3265</v>
      </c>
    </row>
    <row r="659" spans="9:9" x14ac:dyDescent="0.2">
      <c r="I659" s="397">
        <v>3270</v>
      </c>
    </row>
    <row r="660" spans="9:9" x14ac:dyDescent="0.2">
      <c r="I660" s="397">
        <v>3275</v>
      </c>
    </row>
    <row r="661" spans="9:9" x14ac:dyDescent="0.2">
      <c r="I661" s="397">
        <v>3280</v>
      </c>
    </row>
    <row r="662" spans="9:9" x14ac:dyDescent="0.2">
      <c r="I662" s="397">
        <v>3285</v>
      </c>
    </row>
    <row r="663" spans="9:9" x14ac:dyDescent="0.2">
      <c r="I663" s="397">
        <v>3290</v>
      </c>
    </row>
    <row r="664" spans="9:9" x14ac:dyDescent="0.2">
      <c r="I664" s="397">
        <v>3295</v>
      </c>
    </row>
    <row r="665" spans="9:9" x14ac:dyDescent="0.2">
      <c r="I665" s="397">
        <v>3300</v>
      </c>
    </row>
    <row r="666" spans="9:9" x14ac:dyDescent="0.2">
      <c r="I666" s="397">
        <v>3305</v>
      </c>
    </row>
    <row r="667" spans="9:9" x14ac:dyDescent="0.2">
      <c r="I667" s="397">
        <v>3310</v>
      </c>
    </row>
    <row r="668" spans="9:9" x14ac:dyDescent="0.2">
      <c r="I668" s="397">
        <v>3315</v>
      </c>
    </row>
    <row r="669" spans="9:9" x14ac:dyDescent="0.2">
      <c r="I669" s="397">
        <v>3320</v>
      </c>
    </row>
    <row r="670" spans="9:9" x14ac:dyDescent="0.2">
      <c r="I670" s="397">
        <v>3325</v>
      </c>
    </row>
    <row r="671" spans="9:9" x14ac:dyDescent="0.2">
      <c r="I671" s="397">
        <v>3330</v>
      </c>
    </row>
    <row r="672" spans="9:9" x14ac:dyDescent="0.2">
      <c r="I672" s="397">
        <v>3335</v>
      </c>
    </row>
    <row r="673" spans="9:9" x14ac:dyDescent="0.2">
      <c r="I673" s="397">
        <v>3340</v>
      </c>
    </row>
    <row r="674" spans="9:9" x14ac:dyDescent="0.2">
      <c r="I674" s="397">
        <v>3345</v>
      </c>
    </row>
    <row r="675" spans="9:9" x14ac:dyDescent="0.2">
      <c r="I675" s="397">
        <v>3350</v>
      </c>
    </row>
    <row r="676" spans="9:9" x14ac:dyDescent="0.2">
      <c r="I676" s="397">
        <v>3355</v>
      </c>
    </row>
    <row r="677" spans="9:9" x14ac:dyDescent="0.2">
      <c r="I677" s="397">
        <v>3360</v>
      </c>
    </row>
    <row r="678" spans="9:9" x14ac:dyDescent="0.2">
      <c r="I678" s="397">
        <v>3365</v>
      </c>
    </row>
    <row r="679" spans="9:9" x14ac:dyDescent="0.2">
      <c r="I679" s="397">
        <v>3370</v>
      </c>
    </row>
    <row r="680" spans="9:9" x14ac:dyDescent="0.2">
      <c r="I680" s="397">
        <v>3375</v>
      </c>
    </row>
    <row r="681" spans="9:9" x14ac:dyDescent="0.2">
      <c r="I681" s="397">
        <v>3380</v>
      </c>
    </row>
    <row r="682" spans="9:9" x14ac:dyDescent="0.2">
      <c r="I682" s="397">
        <v>3385</v>
      </c>
    </row>
    <row r="683" spans="9:9" x14ac:dyDescent="0.2">
      <c r="I683" s="397">
        <v>3390</v>
      </c>
    </row>
    <row r="684" spans="9:9" x14ac:dyDescent="0.2">
      <c r="I684" s="397">
        <v>3395</v>
      </c>
    </row>
    <row r="685" spans="9:9" x14ac:dyDescent="0.2">
      <c r="I685" s="397">
        <v>3400</v>
      </c>
    </row>
    <row r="686" spans="9:9" x14ac:dyDescent="0.2">
      <c r="I686" s="397">
        <v>3405</v>
      </c>
    </row>
    <row r="687" spans="9:9" x14ac:dyDescent="0.2">
      <c r="I687" s="397">
        <v>3410</v>
      </c>
    </row>
    <row r="688" spans="9:9" x14ac:dyDescent="0.2">
      <c r="I688" s="397">
        <v>3415</v>
      </c>
    </row>
    <row r="689" spans="9:9" x14ac:dyDescent="0.2">
      <c r="I689" s="397">
        <v>3420</v>
      </c>
    </row>
    <row r="690" spans="9:9" x14ac:dyDescent="0.2">
      <c r="I690" s="397">
        <v>3425</v>
      </c>
    </row>
    <row r="691" spans="9:9" x14ac:dyDescent="0.2">
      <c r="I691" s="397">
        <v>3430</v>
      </c>
    </row>
    <row r="692" spans="9:9" x14ac:dyDescent="0.2">
      <c r="I692" s="397">
        <v>3435</v>
      </c>
    </row>
    <row r="693" spans="9:9" x14ac:dyDescent="0.2">
      <c r="I693" s="397">
        <v>3440</v>
      </c>
    </row>
    <row r="694" spans="9:9" x14ac:dyDescent="0.2">
      <c r="I694" s="397">
        <v>3445</v>
      </c>
    </row>
    <row r="695" spans="9:9" x14ac:dyDescent="0.2">
      <c r="I695" s="397">
        <v>3450</v>
      </c>
    </row>
    <row r="696" spans="9:9" x14ac:dyDescent="0.2">
      <c r="I696" s="397">
        <v>3455</v>
      </c>
    </row>
    <row r="697" spans="9:9" x14ac:dyDescent="0.2">
      <c r="I697" s="397">
        <v>3460</v>
      </c>
    </row>
    <row r="698" spans="9:9" x14ac:dyDescent="0.2">
      <c r="I698" s="397">
        <v>3465</v>
      </c>
    </row>
    <row r="699" spans="9:9" x14ac:dyDescent="0.2">
      <c r="I699" s="397">
        <v>3470</v>
      </c>
    </row>
    <row r="700" spans="9:9" x14ac:dyDescent="0.2">
      <c r="I700" s="397">
        <v>3475</v>
      </c>
    </row>
    <row r="701" spans="9:9" x14ac:dyDescent="0.2">
      <c r="I701" s="397">
        <v>3480</v>
      </c>
    </row>
    <row r="702" spans="9:9" x14ac:dyDescent="0.2">
      <c r="I702" s="397">
        <v>3485</v>
      </c>
    </row>
    <row r="703" spans="9:9" x14ac:dyDescent="0.2">
      <c r="I703" s="397">
        <v>3490</v>
      </c>
    </row>
    <row r="704" spans="9:9" x14ac:dyDescent="0.2">
      <c r="I704" s="397">
        <v>3495</v>
      </c>
    </row>
    <row r="705" spans="9:9" x14ac:dyDescent="0.2">
      <c r="I705" s="397">
        <v>3500</v>
      </c>
    </row>
    <row r="706" spans="9:9" x14ac:dyDescent="0.2">
      <c r="I706" s="397">
        <v>3505</v>
      </c>
    </row>
    <row r="707" spans="9:9" x14ac:dyDescent="0.2">
      <c r="I707" s="397">
        <v>3510</v>
      </c>
    </row>
    <row r="708" spans="9:9" x14ac:dyDescent="0.2">
      <c r="I708" s="397">
        <v>3515</v>
      </c>
    </row>
    <row r="709" spans="9:9" x14ac:dyDescent="0.2">
      <c r="I709" s="397">
        <v>3520</v>
      </c>
    </row>
    <row r="710" spans="9:9" x14ac:dyDescent="0.2">
      <c r="I710" s="397">
        <v>3525</v>
      </c>
    </row>
    <row r="711" spans="9:9" x14ac:dyDescent="0.2">
      <c r="I711" s="397">
        <v>3530</v>
      </c>
    </row>
    <row r="712" spans="9:9" x14ac:dyDescent="0.2">
      <c r="I712" s="397">
        <v>3535</v>
      </c>
    </row>
    <row r="713" spans="9:9" x14ac:dyDescent="0.2">
      <c r="I713" s="397">
        <v>3540</v>
      </c>
    </row>
    <row r="714" spans="9:9" x14ac:dyDescent="0.2">
      <c r="I714" s="397">
        <v>3545</v>
      </c>
    </row>
    <row r="715" spans="9:9" x14ac:dyDescent="0.2">
      <c r="I715" s="397">
        <v>3550</v>
      </c>
    </row>
    <row r="716" spans="9:9" x14ac:dyDescent="0.2">
      <c r="I716" s="397">
        <v>3555</v>
      </c>
    </row>
    <row r="717" spans="9:9" x14ac:dyDescent="0.2">
      <c r="I717" s="397">
        <v>3560</v>
      </c>
    </row>
    <row r="718" spans="9:9" x14ac:dyDescent="0.2">
      <c r="I718" s="397">
        <v>3565</v>
      </c>
    </row>
    <row r="719" spans="9:9" x14ac:dyDescent="0.2">
      <c r="I719" s="397">
        <v>3570</v>
      </c>
    </row>
    <row r="720" spans="9:9" x14ac:dyDescent="0.2">
      <c r="I720" s="397">
        <v>3575</v>
      </c>
    </row>
    <row r="721" spans="9:9" x14ac:dyDescent="0.2">
      <c r="I721" s="397">
        <v>3580</v>
      </c>
    </row>
    <row r="722" spans="9:9" x14ac:dyDescent="0.2">
      <c r="I722" s="397">
        <v>3585</v>
      </c>
    </row>
    <row r="723" spans="9:9" x14ac:dyDescent="0.2">
      <c r="I723" s="397">
        <v>3590</v>
      </c>
    </row>
    <row r="724" spans="9:9" x14ac:dyDescent="0.2">
      <c r="I724" s="397">
        <v>3595</v>
      </c>
    </row>
    <row r="725" spans="9:9" x14ac:dyDescent="0.2">
      <c r="I725" s="397">
        <v>3600</v>
      </c>
    </row>
    <row r="726" spans="9:9" x14ac:dyDescent="0.2">
      <c r="I726" s="397">
        <v>3605</v>
      </c>
    </row>
    <row r="727" spans="9:9" x14ac:dyDescent="0.2">
      <c r="I727" s="397">
        <v>3610</v>
      </c>
    </row>
    <row r="728" spans="9:9" x14ac:dyDescent="0.2">
      <c r="I728" s="397">
        <v>3615</v>
      </c>
    </row>
    <row r="729" spans="9:9" x14ac:dyDescent="0.2">
      <c r="I729" s="397">
        <v>3620</v>
      </c>
    </row>
    <row r="730" spans="9:9" x14ac:dyDescent="0.2">
      <c r="I730" s="397">
        <v>3625</v>
      </c>
    </row>
    <row r="731" spans="9:9" x14ac:dyDescent="0.2">
      <c r="I731" s="397">
        <v>3630</v>
      </c>
    </row>
    <row r="732" spans="9:9" x14ac:dyDescent="0.2">
      <c r="I732" s="397">
        <v>3635</v>
      </c>
    </row>
    <row r="733" spans="9:9" x14ac:dyDescent="0.2">
      <c r="I733" s="397">
        <v>3640</v>
      </c>
    </row>
    <row r="734" spans="9:9" x14ac:dyDescent="0.2">
      <c r="I734" s="397">
        <v>3645</v>
      </c>
    </row>
    <row r="735" spans="9:9" x14ac:dyDescent="0.2">
      <c r="I735" s="397">
        <v>3650</v>
      </c>
    </row>
    <row r="736" spans="9:9" x14ac:dyDescent="0.2">
      <c r="I736" s="397">
        <v>3655</v>
      </c>
    </row>
    <row r="737" spans="9:9" x14ac:dyDescent="0.2">
      <c r="I737" s="397">
        <v>3660</v>
      </c>
    </row>
    <row r="738" spans="9:9" x14ac:dyDescent="0.2">
      <c r="I738" s="397">
        <v>3665</v>
      </c>
    </row>
    <row r="739" spans="9:9" x14ac:dyDescent="0.2">
      <c r="I739" s="397">
        <v>3670</v>
      </c>
    </row>
    <row r="740" spans="9:9" x14ac:dyDescent="0.2">
      <c r="I740" s="397">
        <v>3675</v>
      </c>
    </row>
    <row r="741" spans="9:9" x14ac:dyDescent="0.2">
      <c r="I741" s="397">
        <v>3680</v>
      </c>
    </row>
    <row r="742" spans="9:9" x14ac:dyDescent="0.2">
      <c r="I742" s="397">
        <v>3685</v>
      </c>
    </row>
    <row r="743" spans="9:9" x14ac:dyDescent="0.2">
      <c r="I743" s="397">
        <v>3690</v>
      </c>
    </row>
    <row r="744" spans="9:9" x14ac:dyDescent="0.2">
      <c r="I744" s="397">
        <v>3695</v>
      </c>
    </row>
    <row r="745" spans="9:9" x14ac:dyDescent="0.2">
      <c r="I745" s="397">
        <v>3700</v>
      </c>
    </row>
    <row r="746" spans="9:9" x14ac:dyDescent="0.2">
      <c r="I746" s="397">
        <v>3705</v>
      </c>
    </row>
    <row r="747" spans="9:9" x14ac:dyDescent="0.2">
      <c r="I747" s="397">
        <v>3710</v>
      </c>
    </row>
    <row r="748" spans="9:9" x14ac:dyDescent="0.2">
      <c r="I748" s="397">
        <v>3715</v>
      </c>
    </row>
    <row r="749" spans="9:9" x14ac:dyDescent="0.2">
      <c r="I749" s="397">
        <v>3720</v>
      </c>
    </row>
    <row r="750" spans="9:9" x14ac:dyDescent="0.2">
      <c r="I750" s="397">
        <v>3725</v>
      </c>
    </row>
    <row r="751" spans="9:9" x14ac:dyDescent="0.2">
      <c r="I751" s="397">
        <v>3730</v>
      </c>
    </row>
    <row r="752" spans="9:9" x14ac:dyDescent="0.2">
      <c r="I752" s="397">
        <v>3735</v>
      </c>
    </row>
    <row r="753" spans="9:9" x14ac:dyDescent="0.2">
      <c r="I753" s="397">
        <v>3740</v>
      </c>
    </row>
    <row r="754" spans="9:9" x14ac:dyDescent="0.2">
      <c r="I754" s="397">
        <v>3745</v>
      </c>
    </row>
    <row r="755" spans="9:9" x14ac:dyDescent="0.2">
      <c r="I755" s="397">
        <v>3750</v>
      </c>
    </row>
    <row r="756" spans="9:9" x14ac:dyDescent="0.2">
      <c r="I756" s="397">
        <v>3755</v>
      </c>
    </row>
    <row r="757" spans="9:9" x14ac:dyDescent="0.2">
      <c r="I757" s="397">
        <v>3760</v>
      </c>
    </row>
    <row r="758" spans="9:9" x14ac:dyDescent="0.2">
      <c r="I758" s="397">
        <v>3765</v>
      </c>
    </row>
    <row r="759" spans="9:9" x14ac:dyDescent="0.2">
      <c r="I759" s="397">
        <v>3770</v>
      </c>
    </row>
    <row r="760" spans="9:9" x14ac:dyDescent="0.2">
      <c r="I760" s="397">
        <v>3775</v>
      </c>
    </row>
    <row r="761" spans="9:9" x14ac:dyDescent="0.2">
      <c r="I761" s="397">
        <v>3780</v>
      </c>
    </row>
    <row r="762" spans="9:9" x14ac:dyDescent="0.2">
      <c r="I762" s="397">
        <v>3785</v>
      </c>
    </row>
    <row r="763" spans="9:9" x14ac:dyDescent="0.2">
      <c r="I763" s="397">
        <v>3790</v>
      </c>
    </row>
    <row r="764" spans="9:9" x14ac:dyDescent="0.2">
      <c r="I764" s="397">
        <v>3795</v>
      </c>
    </row>
    <row r="765" spans="9:9" x14ac:dyDescent="0.2">
      <c r="I765" s="397">
        <v>3800</v>
      </c>
    </row>
    <row r="766" spans="9:9" x14ac:dyDescent="0.2">
      <c r="I766" s="397">
        <v>3805</v>
      </c>
    </row>
    <row r="767" spans="9:9" x14ac:dyDescent="0.2">
      <c r="I767" s="397">
        <v>3810</v>
      </c>
    </row>
    <row r="768" spans="9:9" x14ac:dyDescent="0.2">
      <c r="I768" s="397">
        <v>3815</v>
      </c>
    </row>
    <row r="769" spans="9:9" x14ac:dyDescent="0.2">
      <c r="I769" s="397">
        <v>3820</v>
      </c>
    </row>
    <row r="770" spans="9:9" x14ac:dyDescent="0.2">
      <c r="I770" s="397">
        <v>3825</v>
      </c>
    </row>
    <row r="771" spans="9:9" x14ac:dyDescent="0.2">
      <c r="I771" s="397">
        <v>3830</v>
      </c>
    </row>
    <row r="772" spans="9:9" x14ac:dyDescent="0.2">
      <c r="I772" s="397">
        <v>3835</v>
      </c>
    </row>
    <row r="773" spans="9:9" x14ac:dyDescent="0.2">
      <c r="I773" s="397">
        <v>3840</v>
      </c>
    </row>
    <row r="774" spans="9:9" x14ac:dyDescent="0.2">
      <c r="I774" s="397">
        <v>3845</v>
      </c>
    </row>
    <row r="775" spans="9:9" x14ac:dyDescent="0.2">
      <c r="I775" s="397">
        <v>3850</v>
      </c>
    </row>
    <row r="776" spans="9:9" x14ac:dyDescent="0.2">
      <c r="I776" s="397">
        <v>3855</v>
      </c>
    </row>
    <row r="777" spans="9:9" x14ac:dyDescent="0.2">
      <c r="I777" s="397">
        <v>3860</v>
      </c>
    </row>
    <row r="778" spans="9:9" x14ac:dyDescent="0.2">
      <c r="I778" s="397">
        <v>3865</v>
      </c>
    </row>
    <row r="779" spans="9:9" x14ac:dyDescent="0.2">
      <c r="I779" s="397">
        <v>3870</v>
      </c>
    </row>
    <row r="780" spans="9:9" x14ac:dyDescent="0.2">
      <c r="I780" s="397">
        <v>3875</v>
      </c>
    </row>
    <row r="781" spans="9:9" x14ac:dyDescent="0.2">
      <c r="I781" s="397">
        <v>3880</v>
      </c>
    </row>
    <row r="782" spans="9:9" x14ac:dyDescent="0.2">
      <c r="I782" s="397">
        <v>3885</v>
      </c>
    </row>
    <row r="783" spans="9:9" x14ac:dyDescent="0.2">
      <c r="I783" s="397">
        <v>3890</v>
      </c>
    </row>
    <row r="784" spans="9:9" x14ac:dyDescent="0.2">
      <c r="I784" s="397">
        <v>3895</v>
      </c>
    </row>
    <row r="785" spans="9:9" x14ac:dyDescent="0.2">
      <c r="I785" s="397">
        <v>3900</v>
      </c>
    </row>
    <row r="786" spans="9:9" x14ac:dyDescent="0.2">
      <c r="I786" s="397">
        <v>3905</v>
      </c>
    </row>
    <row r="787" spans="9:9" x14ac:dyDescent="0.2">
      <c r="I787" s="397">
        <v>3910</v>
      </c>
    </row>
    <row r="788" spans="9:9" x14ac:dyDescent="0.2">
      <c r="I788" s="397">
        <v>3915</v>
      </c>
    </row>
    <row r="789" spans="9:9" x14ac:dyDescent="0.2">
      <c r="I789" s="397">
        <v>3920</v>
      </c>
    </row>
    <row r="790" spans="9:9" x14ac:dyDescent="0.2">
      <c r="I790" s="397">
        <v>3925</v>
      </c>
    </row>
    <row r="791" spans="9:9" x14ac:dyDescent="0.2">
      <c r="I791" s="397">
        <v>3930</v>
      </c>
    </row>
    <row r="792" spans="9:9" x14ac:dyDescent="0.2">
      <c r="I792" s="397">
        <v>3935</v>
      </c>
    </row>
    <row r="793" spans="9:9" x14ac:dyDescent="0.2">
      <c r="I793" s="397">
        <v>3940</v>
      </c>
    </row>
    <row r="794" spans="9:9" x14ac:dyDescent="0.2">
      <c r="I794" s="397">
        <v>3945</v>
      </c>
    </row>
    <row r="795" spans="9:9" x14ac:dyDescent="0.2">
      <c r="I795" s="397">
        <v>3950</v>
      </c>
    </row>
    <row r="796" spans="9:9" x14ac:dyDescent="0.2">
      <c r="I796" s="397">
        <v>3955</v>
      </c>
    </row>
    <row r="797" spans="9:9" x14ac:dyDescent="0.2">
      <c r="I797" s="397">
        <v>3960</v>
      </c>
    </row>
    <row r="798" spans="9:9" x14ac:dyDescent="0.2">
      <c r="I798" s="397">
        <v>3965</v>
      </c>
    </row>
    <row r="799" spans="9:9" x14ac:dyDescent="0.2">
      <c r="I799" s="397">
        <v>3970</v>
      </c>
    </row>
    <row r="800" spans="9:9" x14ac:dyDescent="0.2">
      <c r="I800" s="397">
        <v>3975</v>
      </c>
    </row>
    <row r="801" spans="9:9" x14ac:dyDescent="0.2">
      <c r="I801" s="397">
        <v>3980</v>
      </c>
    </row>
    <row r="802" spans="9:9" x14ac:dyDescent="0.2">
      <c r="I802" s="397">
        <v>3985</v>
      </c>
    </row>
    <row r="803" spans="9:9" x14ac:dyDescent="0.2">
      <c r="I803" s="397">
        <v>3990</v>
      </c>
    </row>
    <row r="804" spans="9:9" x14ac:dyDescent="0.2">
      <c r="I804" s="397">
        <v>3995</v>
      </c>
    </row>
    <row r="805" spans="9:9" x14ac:dyDescent="0.2">
      <c r="I805" s="397">
        <v>4000</v>
      </c>
    </row>
    <row r="806" spans="9:9" x14ac:dyDescent="0.2">
      <c r="I806" s="397">
        <v>4005</v>
      </c>
    </row>
    <row r="807" spans="9:9" x14ac:dyDescent="0.2">
      <c r="I807" s="397">
        <v>4010</v>
      </c>
    </row>
    <row r="808" spans="9:9" x14ac:dyDescent="0.2">
      <c r="I808" s="397">
        <v>4015</v>
      </c>
    </row>
    <row r="809" spans="9:9" x14ac:dyDescent="0.2">
      <c r="I809" s="397">
        <v>4020</v>
      </c>
    </row>
    <row r="810" spans="9:9" x14ac:dyDescent="0.2">
      <c r="I810" s="397">
        <v>4025</v>
      </c>
    </row>
    <row r="811" spans="9:9" x14ac:dyDescent="0.2">
      <c r="I811" s="397">
        <v>4030</v>
      </c>
    </row>
    <row r="812" spans="9:9" x14ac:dyDescent="0.2">
      <c r="I812" s="397">
        <v>4035</v>
      </c>
    </row>
    <row r="813" spans="9:9" x14ac:dyDescent="0.2">
      <c r="I813" s="397">
        <v>4040</v>
      </c>
    </row>
    <row r="814" spans="9:9" x14ac:dyDescent="0.2">
      <c r="I814" s="397">
        <v>4045</v>
      </c>
    </row>
    <row r="815" spans="9:9" x14ac:dyDescent="0.2">
      <c r="I815" s="397">
        <v>4050</v>
      </c>
    </row>
    <row r="816" spans="9:9" x14ac:dyDescent="0.2">
      <c r="I816" s="397">
        <v>4055</v>
      </c>
    </row>
    <row r="817" spans="9:9" x14ac:dyDescent="0.2">
      <c r="I817" s="397">
        <v>4060</v>
      </c>
    </row>
    <row r="818" spans="9:9" x14ac:dyDescent="0.2">
      <c r="I818" s="397">
        <v>4065</v>
      </c>
    </row>
    <row r="819" spans="9:9" x14ac:dyDescent="0.2">
      <c r="I819" s="397">
        <v>4070</v>
      </c>
    </row>
    <row r="820" spans="9:9" x14ac:dyDescent="0.2">
      <c r="I820" s="397">
        <v>4075</v>
      </c>
    </row>
    <row r="821" spans="9:9" x14ac:dyDescent="0.2">
      <c r="I821" s="397">
        <v>4080</v>
      </c>
    </row>
    <row r="822" spans="9:9" x14ac:dyDescent="0.2">
      <c r="I822" s="397">
        <v>4085</v>
      </c>
    </row>
    <row r="823" spans="9:9" x14ac:dyDescent="0.2">
      <c r="I823" s="397">
        <v>4090</v>
      </c>
    </row>
    <row r="824" spans="9:9" x14ac:dyDescent="0.2">
      <c r="I824" s="397">
        <v>4095</v>
      </c>
    </row>
    <row r="825" spans="9:9" x14ac:dyDescent="0.2">
      <c r="I825" s="397">
        <v>4100</v>
      </c>
    </row>
    <row r="826" spans="9:9" x14ac:dyDescent="0.2">
      <c r="I826" s="397">
        <v>4105</v>
      </c>
    </row>
    <row r="827" spans="9:9" x14ac:dyDescent="0.2">
      <c r="I827" s="397">
        <v>4110</v>
      </c>
    </row>
    <row r="828" spans="9:9" x14ac:dyDescent="0.2">
      <c r="I828" s="397">
        <v>4115</v>
      </c>
    </row>
    <row r="829" spans="9:9" x14ac:dyDescent="0.2">
      <c r="I829" s="397">
        <v>4120</v>
      </c>
    </row>
    <row r="830" spans="9:9" x14ac:dyDescent="0.2">
      <c r="I830" s="397">
        <v>4125</v>
      </c>
    </row>
    <row r="831" spans="9:9" x14ac:dyDescent="0.2">
      <c r="I831" s="397">
        <v>4130</v>
      </c>
    </row>
    <row r="832" spans="9:9" x14ac:dyDescent="0.2">
      <c r="I832" s="397">
        <v>4135</v>
      </c>
    </row>
    <row r="833" spans="9:9" x14ac:dyDescent="0.2">
      <c r="I833" s="397">
        <v>4140</v>
      </c>
    </row>
    <row r="834" spans="9:9" x14ac:dyDescent="0.2">
      <c r="I834" s="397">
        <v>4145</v>
      </c>
    </row>
    <row r="835" spans="9:9" x14ac:dyDescent="0.2">
      <c r="I835" s="397">
        <v>4150</v>
      </c>
    </row>
    <row r="836" spans="9:9" x14ac:dyDescent="0.2">
      <c r="I836" s="397">
        <v>4155</v>
      </c>
    </row>
    <row r="837" spans="9:9" x14ac:dyDescent="0.2">
      <c r="I837" s="397">
        <v>4160</v>
      </c>
    </row>
    <row r="838" spans="9:9" x14ac:dyDescent="0.2">
      <c r="I838" s="397">
        <v>4165</v>
      </c>
    </row>
    <row r="839" spans="9:9" x14ac:dyDescent="0.2">
      <c r="I839" s="397">
        <v>4170</v>
      </c>
    </row>
    <row r="840" spans="9:9" x14ac:dyDescent="0.2">
      <c r="I840" s="397">
        <v>4175</v>
      </c>
    </row>
    <row r="841" spans="9:9" x14ac:dyDescent="0.2">
      <c r="I841" s="397">
        <v>4180</v>
      </c>
    </row>
    <row r="842" spans="9:9" x14ac:dyDescent="0.2">
      <c r="I842" s="397">
        <v>4185</v>
      </c>
    </row>
    <row r="843" spans="9:9" x14ac:dyDescent="0.2">
      <c r="I843" s="397">
        <v>4190</v>
      </c>
    </row>
    <row r="844" spans="9:9" x14ac:dyDescent="0.2">
      <c r="I844" s="397">
        <v>4195</v>
      </c>
    </row>
    <row r="845" spans="9:9" x14ac:dyDescent="0.2">
      <c r="I845" s="397">
        <v>4200</v>
      </c>
    </row>
    <row r="846" spans="9:9" x14ac:dyDescent="0.2">
      <c r="I846" s="397">
        <v>4205</v>
      </c>
    </row>
    <row r="847" spans="9:9" x14ac:dyDescent="0.2">
      <c r="I847" s="397">
        <v>4210</v>
      </c>
    </row>
    <row r="848" spans="9:9" x14ac:dyDescent="0.2">
      <c r="I848" s="397">
        <v>4215</v>
      </c>
    </row>
    <row r="849" spans="9:9" x14ac:dyDescent="0.2">
      <c r="I849" s="397">
        <v>4220</v>
      </c>
    </row>
    <row r="850" spans="9:9" x14ac:dyDescent="0.2">
      <c r="I850" s="397">
        <v>4225</v>
      </c>
    </row>
    <row r="851" spans="9:9" x14ac:dyDescent="0.2">
      <c r="I851" s="397">
        <v>4230</v>
      </c>
    </row>
    <row r="852" spans="9:9" x14ac:dyDescent="0.2">
      <c r="I852" s="397">
        <v>4235</v>
      </c>
    </row>
    <row r="853" spans="9:9" x14ac:dyDescent="0.2">
      <c r="I853" s="397">
        <v>4240</v>
      </c>
    </row>
    <row r="854" spans="9:9" x14ac:dyDescent="0.2">
      <c r="I854" s="397">
        <v>4245</v>
      </c>
    </row>
    <row r="855" spans="9:9" x14ac:dyDescent="0.2">
      <c r="I855" s="397">
        <v>4250</v>
      </c>
    </row>
    <row r="856" spans="9:9" x14ac:dyDescent="0.2">
      <c r="I856" s="397">
        <v>4255</v>
      </c>
    </row>
    <row r="857" spans="9:9" x14ac:dyDescent="0.2">
      <c r="I857" s="397">
        <v>4260</v>
      </c>
    </row>
    <row r="858" spans="9:9" x14ac:dyDescent="0.2">
      <c r="I858" s="397">
        <v>4265</v>
      </c>
    </row>
    <row r="859" spans="9:9" x14ac:dyDescent="0.2">
      <c r="I859" s="397">
        <v>4270</v>
      </c>
    </row>
    <row r="860" spans="9:9" x14ac:dyDescent="0.2">
      <c r="I860" s="397">
        <v>4275</v>
      </c>
    </row>
    <row r="861" spans="9:9" x14ac:dyDescent="0.2">
      <c r="I861" s="397">
        <v>4280</v>
      </c>
    </row>
  </sheetData>
  <sheetProtection selectLockedCells="1"/>
  <mergeCells count="2">
    <mergeCell ref="A16:C16"/>
    <mergeCell ref="A1:F1"/>
  </mergeCells>
  <phoneticPr fontId="5" type="noConversion"/>
  <conditionalFormatting sqref="D6:D15">
    <cfRule type="expression" dxfId="6" priority="21" stopIfTrue="1">
      <formula>(#REF!="НЕТ")</formula>
    </cfRule>
  </conditionalFormatting>
  <conditionalFormatting sqref="D10:D12">
    <cfRule type="expression" dxfId="5" priority="13" stopIfTrue="1">
      <formula>(#REF!="НЕТ")</formula>
    </cfRule>
  </conditionalFormatting>
  <conditionalFormatting sqref="F10:F11">
    <cfRule type="cellIs" dxfId="4" priority="3" stopIfTrue="1" operator="equal">
      <formula>""</formula>
    </cfRule>
  </conditionalFormatting>
  <conditionalFormatting sqref="F13:F15">
    <cfRule type="cellIs" dxfId="3" priority="2" stopIfTrue="1" operator="equal">
      <formula>""</formula>
    </cfRule>
  </conditionalFormatting>
  <conditionalFormatting sqref="F6:F8">
    <cfRule type="cellIs" dxfId="2" priority="1" stopIfTrue="1" operator="equal">
      <formula>""</formula>
    </cfRule>
  </conditionalFormatting>
  <dataValidations count="1">
    <dataValidation allowBlank="1" showInputMessage="1" showErrorMessage="1" promptTitle="Внимание!" sqref="F10:F11 F13:F15 F6:F8"/>
  </dataValidations>
  <printOptions horizontalCentered="1"/>
  <pageMargins left="0.19685039370078741" right="0.19685039370078741" top="0.19685039370078741" bottom="0.39370078740157483" header="0.19685039370078741" footer="0.19685039370078741"/>
  <pageSetup paperSize="9" orientation="portrait" r:id="rId1"/>
  <headerFooter alignWithMargins="0">
    <oddFooter>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autoPageBreaks="0" fitToPage="1"/>
  </sheetPr>
  <dimension ref="A1:J37"/>
  <sheetViews>
    <sheetView showGridLines="0" showZeros="0" showOutlineSymbols="0" workbookViewId="0">
      <selection activeCell="G7" sqref="G7:G34"/>
    </sheetView>
  </sheetViews>
  <sheetFormatPr defaultColWidth="9.140625" defaultRowHeight="12.75" x14ac:dyDescent="0.2"/>
  <cols>
    <col min="1" max="1" width="26.42578125" style="140" bestFit="1" customWidth="1"/>
    <col min="2" max="2" width="15.5703125" style="140" bestFit="1" customWidth="1"/>
    <col min="3" max="3" width="8" style="141" bestFit="1" customWidth="1"/>
    <col min="4" max="5" width="9" style="141" customWidth="1"/>
    <col min="6" max="6" width="12.42578125" style="141" bestFit="1" customWidth="1"/>
    <col min="7" max="7" width="9.85546875" style="141" bestFit="1" customWidth="1"/>
    <col min="8" max="8" width="15.42578125" style="141" bestFit="1" customWidth="1"/>
    <col min="9" max="9" width="9.140625" style="580" bestFit="1" customWidth="1"/>
    <col min="10" max="11" width="9.140625" style="140" customWidth="1"/>
    <col min="12" max="12" width="19" style="140" customWidth="1"/>
    <col min="13" max="29" width="9.140625" style="140" customWidth="1"/>
    <col min="30" max="16384" width="9.140625" style="140"/>
  </cols>
  <sheetData>
    <row r="1" spans="1:10" s="120" customFormat="1" ht="35.25" customHeight="1" thickTop="1" thickBot="1" x14ac:dyDescent="0.25">
      <c r="A1" s="1809" t="s">
        <v>868</v>
      </c>
      <c r="B1" s="1811"/>
      <c r="C1" s="1811"/>
      <c r="D1" s="1811"/>
      <c r="E1" s="1811"/>
      <c r="F1" s="1811"/>
      <c r="G1" s="1811"/>
      <c r="H1" s="1812"/>
      <c r="I1" s="579"/>
      <c r="J1" s="139"/>
    </row>
    <row r="2" spans="1:10" ht="6" customHeight="1" thickTop="1" thickBot="1" x14ac:dyDescent="0.25">
      <c r="B2" s="239"/>
      <c r="C2" s="239"/>
      <c r="D2" s="239"/>
      <c r="E2" s="239"/>
      <c r="F2" s="239"/>
      <c r="G2" s="239"/>
      <c r="H2" s="239"/>
    </row>
    <row r="3" spans="1:10" ht="13.5" thickBot="1" x14ac:dyDescent="0.25">
      <c r="G3" s="1819" t="s">
        <v>153</v>
      </c>
      <c r="H3" s="1820"/>
      <c r="I3" s="580" t="s">
        <v>631</v>
      </c>
    </row>
    <row r="4" spans="1:10" ht="26.25" thickBot="1" x14ac:dyDescent="0.25">
      <c r="A4" s="1821" t="s">
        <v>0</v>
      </c>
      <c r="B4" s="1823" t="s">
        <v>2</v>
      </c>
      <c r="C4" s="1823" t="s">
        <v>1</v>
      </c>
      <c r="D4" s="1825" t="s">
        <v>156</v>
      </c>
      <c r="E4" s="1827" t="s">
        <v>869</v>
      </c>
      <c r="F4" s="1200" t="s">
        <v>338</v>
      </c>
      <c r="G4" s="816">
        <f>SUM(G7:G34)</f>
        <v>0</v>
      </c>
      <c r="H4" s="817">
        <f>SUM(H6:H34)</f>
        <v>0</v>
      </c>
      <c r="I4" s="815">
        <f>SUM(I6:I34)</f>
        <v>0</v>
      </c>
    </row>
    <row r="5" spans="1:10" ht="26.25" thickBot="1" x14ac:dyDescent="0.25">
      <c r="A5" s="1822"/>
      <c r="B5" s="1824"/>
      <c r="C5" s="1824"/>
      <c r="D5" s="1826"/>
      <c r="E5" s="1828"/>
      <c r="F5" s="1201">
        <f>'Условия+Итоги'!H56</f>
        <v>0</v>
      </c>
      <c r="G5" s="313" t="s">
        <v>138</v>
      </c>
      <c r="H5" s="314" t="s">
        <v>337</v>
      </c>
    </row>
    <row r="6" spans="1:10" ht="13.5" thickBot="1" x14ac:dyDescent="0.25">
      <c r="A6" s="608" t="s">
        <v>796</v>
      </c>
      <c r="B6" s="316"/>
      <c r="C6" s="572" t="s">
        <v>657</v>
      </c>
      <c r="D6" s="316"/>
      <c r="E6" s="1829"/>
      <c r="F6" s="316"/>
      <c r="G6" s="316"/>
      <c r="H6" s="317"/>
    </row>
    <row r="7" spans="1:10" ht="12.75" customHeight="1" x14ac:dyDescent="0.2">
      <c r="A7" s="570"/>
      <c r="B7" s="1816" t="s">
        <v>642</v>
      </c>
      <c r="C7" s="573" t="s">
        <v>643</v>
      </c>
      <c r="D7" s="231">
        <f>Прайс!D330</f>
        <v>2300</v>
      </c>
      <c r="E7" s="1897">
        <v>1</v>
      </c>
      <c r="F7" s="231">
        <f t="shared" ref="F7:F12" si="0">IF(G7=0,0,IF(ROUND(D7-D7*$F$5,0)=D7,0,ROUND(D7-D7*$F$5,0)))</f>
        <v>0</v>
      </c>
      <c r="G7" s="1878"/>
      <c r="H7" s="163">
        <f>G7*F7</f>
        <v>0</v>
      </c>
      <c r="I7" s="580">
        <f t="shared" ref="I7:I12" si="1">D7*G7</f>
        <v>0</v>
      </c>
    </row>
    <row r="8" spans="1:10" ht="12.75" customHeight="1" x14ac:dyDescent="0.2">
      <c r="A8" s="571"/>
      <c r="B8" s="1817"/>
      <c r="C8" s="573" t="s">
        <v>644</v>
      </c>
      <c r="D8" s="231">
        <f>D7</f>
        <v>2300</v>
      </c>
      <c r="E8" s="1898">
        <v>7</v>
      </c>
      <c r="F8" s="231">
        <f>IF(G8=0,0,IF(ROUND(D8-D8*$F$5,0)=D8,0,ROUND(D8-D8*$F$5,0)))</f>
        <v>0</v>
      </c>
      <c r="G8" s="1878"/>
      <c r="H8" s="163">
        <f t="shared" ref="H8:H12" si="2">G8*F8</f>
        <v>0</v>
      </c>
      <c r="I8" s="580">
        <f t="shared" si="1"/>
        <v>0</v>
      </c>
    </row>
    <row r="9" spans="1:10" ht="12.75" customHeight="1" x14ac:dyDescent="0.2">
      <c r="A9" s="571"/>
      <c r="B9" s="1817"/>
      <c r="C9" s="573" t="s">
        <v>645</v>
      </c>
      <c r="D9" s="231">
        <f t="shared" ref="D9:D10" si="3">D8</f>
        <v>2300</v>
      </c>
      <c r="E9" s="1898">
        <v>1</v>
      </c>
      <c r="F9" s="231">
        <f t="shared" si="0"/>
        <v>0</v>
      </c>
      <c r="G9" s="1878"/>
      <c r="H9" s="163">
        <f t="shared" si="2"/>
        <v>0</v>
      </c>
      <c r="I9" s="580">
        <f t="shared" si="1"/>
        <v>0</v>
      </c>
    </row>
    <row r="10" spans="1:10" ht="12.75" hidden="1" customHeight="1" x14ac:dyDescent="0.2">
      <c r="A10" s="571"/>
      <c r="B10" s="1817"/>
      <c r="C10" s="573" t="s">
        <v>646</v>
      </c>
      <c r="D10" s="231">
        <f t="shared" si="3"/>
        <v>2300</v>
      </c>
      <c r="E10" s="1898"/>
      <c r="F10" s="231">
        <f t="shared" si="0"/>
        <v>0</v>
      </c>
      <c r="G10" s="1878"/>
      <c r="H10" s="163">
        <f t="shared" si="2"/>
        <v>0</v>
      </c>
      <c r="I10" s="580">
        <f t="shared" si="1"/>
        <v>0</v>
      </c>
    </row>
    <row r="11" spans="1:10" ht="12.75" customHeight="1" x14ac:dyDescent="0.2">
      <c r="A11" s="571"/>
      <c r="B11" s="1817"/>
      <c r="C11" s="573" t="s">
        <v>647</v>
      </c>
      <c r="D11" s="231">
        <f>D9</f>
        <v>2300</v>
      </c>
      <c r="E11" s="1898">
        <v>6</v>
      </c>
      <c r="F11" s="231">
        <f t="shared" si="0"/>
        <v>0</v>
      </c>
      <c r="G11" s="1878"/>
      <c r="H11" s="163">
        <f t="shared" si="2"/>
        <v>0</v>
      </c>
      <c r="I11" s="580">
        <f t="shared" si="1"/>
        <v>0</v>
      </c>
    </row>
    <row r="12" spans="1:10" ht="18" customHeight="1" thickBot="1" x14ac:dyDescent="0.25">
      <c r="A12" s="571"/>
      <c r="B12" s="1818"/>
      <c r="C12" s="573" t="s">
        <v>870</v>
      </c>
      <c r="D12" s="231">
        <f>D11</f>
        <v>2300</v>
      </c>
      <c r="E12" s="1898">
        <v>1</v>
      </c>
      <c r="F12" s="231">
        <f t="shared" si="0"/>
        <v>0</v>
      </c>
      <c r="G12" s="1878"/>
      <c r="H12" s="163">
        <f t="shared" si="2"/>
        <v>0</v>
      </c>
      <c r="I12" s="580">
        <f t="shared" si="1"/>
        <v>0</v>
      </c>
    </row>
    <row r="13" spans="1:10" ht="12.75" hidden="1" customHeight="1" x14ac:dyDescent="0.2">
      <c r="A13" s="608" t="s">
        <v>797</v>
      </c>
      <c r="B13" s="316"/>
      <c r="C13" s="572" t="s">
        <v>657</v>
      </c>
      <c r="D13" s="316"/>
      <c r="E13" s="1899"/>
      <c r="F13" s="316"/>
      <c r="G13" s="1903"/>
      <c r="H13" s="317"/>
    </row>
    <row r="14" spans="1:10" ht="12.75" hidden="1" customHeight="1" x14ac:dyDescent="0.2">
      <c r="A14" s="570"/>
      <c r="B14" s="1816" t="s">
        <v>642</v>
      </c>
      <c r="C14" s="573" t="s">
        <v>643</v>
      </c>
      <c r="D14" s="231">
        <f>D12</f>
        <v>2300</v>
      </c>
      <c r="E14" s="1898"/>
      <c r="F14" s="231">
        <f t="shared" ref="F14" si="4">IF(G14=0,0,IF(ROUND(D14-D14*$F$5,0)=D14,0,ROUND(D14-D14*$F$5,0)))</f>
        <v>0</v>
      </c>
      <c r="G14" s="1878"/>
      <c r="H14" s="163">
        <f>G14*F14</f>
        <v>0</v>
      </c>
      <c r="I14" s="580">
        <f>D14*G14</f>
        <v>0</v>
      </c>
    </row>
    <row r="15" spans="1:10" ht="12.75" hidden="1" customHeight="1" x14ac:dyDescent="0.2">
      <c r="A15" s="571"/>
      <c r="B15" s="1817"/>
      <c r="C15" s="573" t="s">
        <v>644</v>
      </c>
      <c r="D15" s="231">
        <f>D14</f>
        <v>2300</v>
      </c>
      <c r="E15" s="1898"/>
      <c r="F15" s="231">
        <f>IF(G15=0,0,IF(ROUND(D15-D15*$F$5,0)=D15,0,ROUND(D15-D15*$F$5,0)))</f>
        <v>0</v>
      </c>
      <c r="G15" s="1878"/>
      <c r="H15" s="163">
        <f t="shared" ref="H15:H19" si="5">G15*F15</f>
        <v>0</v>
      </c>
      <c r="I15" s="580">
        <f t="shared" ref="I15:I19" si="6">D15*G15</f>
        <v>0</v>
      </c>
    </row>
    <row r="16" spans="1:10" ht="12.75" hidden="1" customHeight="1" x14ac:dyDescent="0.2">
      <c r="A16" s="571"/>
      <c r="B16" s="1817"/>
      <c r="C16" s="573" t="s">
        <v>645</v>
      </c>
      <c r="D16" s="231">
        <f t="shared" ref="D16:D19" si="7">D15</f>
        <v>2300</v>
      </c>
      <c r="E16" s="1898"/>
      <c r="F16" s="231">
        <f t="shared" ref="F16:F19" si="8">IF(G16=0,0,IF(ROUND(D16-D16*$F$5,0)=D16,0,ROUND(D16-D16*$F$5,0)))</f>
        <v>0</v>
      </c>
      <c r="G16" s="1878"/>
      <c r="H16" s="163">
        <f t="shared" si="5"/>
        <v>0</v>
      </c>
      <c r="I16" s="580">
        <f t="shared" si="6"/>
        <v>0</v>
      </c>
    </row>
    <row r="17" spans="1:10" ht="12.75" hidden="1" customHeight="1" x14ac:dyDescent="0.2">
      <c r="A17" s="571"/>
      <c r="B17" s="1817"/>
      <c r="C17" s="573" t="s">
        <v>646</v>
      </c>
      <c r="D17" s="231">
        <f t="shared" si="7"/>
        <v>2300</v>
      </c>
      <c r="E17" s="1898"/>
      <c r="F17" s="231">
        <f t="shared" si="8"/>
        <v>0</v>
      </c>
      <c r="G17" s="1878"/>
      <c r="H17" s="163">
        <f t="shared" si="5"/>
        <v>0</v>
      </c>
      <c r="I17" s="580">
        <f t="shared" si="6"/>
        <v>0</v>
      </c>
    </row>
    <row r="18" spans="1:10" ht="12.75" hidden="1" customHeight="1" x14ac:dyDescent="0.2">
      <c r="A18" s="571"/>
      <c r="B18" s="1817"/>
      <c r="C18" s="573" t="s">
        <v>647</v>
      </c>
      <c r="D18" s="231">
        <f t="shared" si="7"/>
        <v>2300</v>
      </c>
      <c r="E18" s="1898"/>
      <c r="F18" s="231">
        <f t="shared" si="8"/>
        <v>0</v>
      </c>
      <c r="G18" s="1878"/>
      <c r="H18" s="163">
        <f t="shared" si="5"/>
        <v>0</v>
      </c>
      <c r="I18" s="580">
        <f t="shared" si="6"/>
        <v>0</v>
      </c>
    </row>
    <row r="19" spans="1:10" ht="13.5" hidden="1" customHeight="1" thickBot="1" x14ac:dyDescent="0.25">
      <c r="A19" s="571"/>
      <c r="B19" s="1818"/>
      <c r="C19" s="573" t="s">
        <v>648</v>
      </c>
      <c r="D19" s="231">
        <f t="shared" si="7"/>
        <v>2300</v>
      </c>
      <c r="E19" s="1898"/>
      <c r="F19" s="231">
        <f t="shared" si="8"/>
        <v>0</v>
      </c>
      <c r="G19" s="1878"/>
      <c r="H19" s="163">
        <f t="shared" si="5"/>
        <v>0</v>
      </c>
      <c r="I19" s="580">
        <f t="shared" si="6"/>
        <v>0</v>
      </c>
    </row>
    <row r="20" spans="1:10" ht="12.75" customHeight="1" x14ac:dyDescent="0.2">
      <c r="A20" s="608" t="s">
        <v>798</v>
      </c>
      <c r="B20" s="316"/>
      <c r="C20" s="572"/>
      <c r="D20" s="316"/>
      <c r="E20" s="1899"/>
      <c r="F20" s="316"/>
      <c r="G20" s="1903"/>
      <c r="H20" s="316"/>
      <c r="I20" s="580">
        <f t="shared" ref="I20:I34" si="9">D20*G20</f>
        <v>0</v>
      </c>
    </row>
    <row r="21" spans="1:10" ht="12.75" customHeight="1" x14ac:dyDescent="0.2">
      <c r="A21" s="570"/>
      <c r="B21" s="1816" t="s">
        <v>642</v>
      </c>
      <c r="C21" s="573">
        <v>40</v>
      </c>
      <c r="D21" s="231">
        <f>Прайс!D329</f>
        <v>2500</v>
      </c>
      <c r="E21" s="1898">
        <v>6</v>
      </c>
      <c r="F21" s="231">
        <f t="shared" ref="F21:F27" si="10">IF(G21=0,0,IF(ROUND(D21-D21*$F$5,0)=D21,0,ROUND(D21-D21*$F$5,0)))</f>
        <v>0</v>
      </c>
      <c r="G21" s="1878"/>
      <c r="H21" s="163">
        <f t="shared" ref="H21:H26" si="11">G21*F21</f>
        <v>0</v>
      </c>
      <c r="I21" s="580">
        <f t="shared" si="9"/>
        <v>0</v>
      </c>
    </row>
    <row r="22" spans="1:10" ht="12.75" hidden="1" customHeight="1" x14ac:dyDescent="0.2">
      <c r="A22" s="571"/>
      <c r="B22" s="1817"/>
      <c r="C22" s="573">
        <v>42</v>
      </c>
      <c r="D22" s="231">
        <f>D21</f>
        <v>2500</v>
      </c>
      <c r="E22" s="1898"/>
      <c r="F22" s="231">
        <f t="shared" si="10"/>
        <v>0</v>
      </c>
      <c r="G22" s="1878"/>
      <c r="H22" s="163">
        <f t="shared" si="11"/>
        <v>0</v>
      </c>
      <c r="I22" s="580">
        <f t="shared" si="9"/>
        <v>0</v>
      </c>
    </row>
    <row r="23" spans="1:10" ht="12.95" customHeight="1" x14ac:dyDescent="0.2">
      <c r="A23" s="571"/>
      <c r="B23" s="1817"/>
      <c r="C23" s="573">
        <v>44</v>
      </c>
      <c r="D23" s="231">
        <f t="shared" ref="D23:D27" si="12">D22</f>
        <v>2500</v>
      </c>
      <c r="E23" s="1898">
        <v>1</v>
      </c>
      <c r="F23" s="231">
        <f t="shared" si="10"/>
        <v>0</v>
      </c>
      <c r="G23" s="1878"/>
      <c r="H23" s="163">
        <f t="shared" si="11"/>
        <v>0</v>
      </c>
      <c r="I23" s="580">
        <f t="shared" si="9"/>
        <v>0</v>
      </c>
    </row>
    <row r="24" spans="1:10" ht="12.75" customHeight="1" x14ac:dyDescent="0.2">
      <c r="A24" s="571"/>
      <c r="B24" s="1817"/>
      <c r="C24" s="573">
        <v>46</v>
      </c>
      <c r="D24" s="231">
        <f t="shared" si="12"/>
        <v>2500</v>
      </c>
      <c r="E24" s="1898">
        <v>1</v>
      </c>
      <c r="F24" s="231">
        <f t="shared" si="10"/>
        <v>0</v>
      </c>
      <c r="G24" s="1878"/>
      <c r="H24" s="163">
        <f t="shared" si="11"/>
        <v>0</v>
      </c>
      <c r="I24" s="580">
        <f t="shared" si="9"/>
        <v>0</v>
      </c>
    </row>
    <row r="25" spans="1:10" ht="12.75" customHeight="1" x14ac:dyDescent="0.2">
      <c r="A25" s="571"/>
      <c r="B25" s="1817"/>
      <c r="C25" s="573">
        <v>48</v>
      </c>
      <c r="D25" s="231">
        <f>D24</f>
        <v>2500</v>
      </c>
      <c r="E25" s="1898">
        <v>9</v>
      </c>
      <c r="F25" s="231">
        <f t="shared" si="10"/>
        <v>0</v>
      </c>
      <c r="G25" s="1878"/>
      <c r="H25" s="163">
        <f t="shared" si="11"/>
        <v>0</v>
      </c>
      <c r="I25" s="580">
        <f t="shared" si="9"/>
        <v>0</v>
      </c>
    </row>
    <row r="26" spans="1:10" ht="15.75" x14ac:dyDescent="0.2">
      <c r="A26" s="571"/>
      <c r="B26" s="1817"/>
      <c r="C26" s="573">
        <v>50</v>
      </c>
      <c r="D26" s="231">
        <f t="shared" si="12"/>
        <v>2500</v>
      </c>
      <c r="E26" s="1898">
        <v>6</v>
      </c>
      <c r="F26" s="231">
        <f t="shared" si="10"/>
        <v>0</v>
      </c>
      <c r="G26" s="1878"/>
      <c r="H26" s="163">
        <f t="shared" si="11"/>
        <v>0</v>
      </c>
      <c r="I26" s="580">
        <f t="shared" si="9"/>
        <v>0</v>
      </c>
    </row>
    <row r="27" spans="1:10" ht="16.5" thickBot="1" x14ac:dyDescent="0.25">
      <c r="A27" s="571"/>
      <c r="B27" s="1818"/>
      <c r="C27" s="573">
        <v>52</v>
      </c>
      <c r="D27" s="231">
        <f t="shared" si="12"/>
        <v>2500</v>
      </c>
      <c r="E27" s="1898">
        <v>5</v>
      </c>
      <c r="F27" s="231">
        <f t="shared" si="10"/>
        <v>0</v>
      </c>
      <c r="G27" s="1878"/>
      <c r="H27" s="163">
        <f t="shared" ref="H27" si="13">G27*F27</f>
        <v>0</v>
      </c>
      <c r="I27" s="580">
        <f t="shared" si="9"/>
        <v>0</v>
      </c>
    </row>
    <row r="28" spans="1:10" ht="16.5" thickBot="1" x14ac:dyDescent="0.25">
      <c r="A28" s="609" t="s">
        <v>799</v>
      </c>
      <c r="B28" s="574"/>
      <c r="C28" s="575"/>
      <c r="D28" s="574"/>
      <c r="E28" s="1900"/>
      <c r="F28" s="574"/>
      <c r="G28" s="1904"/>
      <c r="H28" s="574"/>
      <c r="I28" s="580">
        <f t="shared" si="9"/>
        <v>0</v>
      </c>
      <c r="J28" s="912"/>
    </row>
    <row r="29" spans="1:10" ht="15.75" x14ac:dyDescent="0.2">
      <c r="A29" s="576"/>
      <c r="B29" s="1813" t="s">
        <v>642</v>
      </c>
      <c r="C29" s="577">
        <v>46</v>
      </c>
      <c r="D29" s="285">
        <f>Прайс!D328</f>
        <v>2700</v>
      </c>
      <c r="E29" s="1901">
        <v>5</v>
      </c>
      <c r="F29" s="285">
        <f t="shared" ref="F29:F34" si="14">IF(G29=0,0,IF(ROUND(D29-D29*$F$5,0)=D29,0,ROUND(D29-D29*$F$5,0)))</f>
        <v>0</v>
      </c>
      <c r="G29" s="1905"/>
      <c r="H29" s="812">
        <f t="shared" ref="H29:H34" si="15">G29*F29</f>
        <v>0</v>
      </c>
      <c r="I29" s="580">
        <f t="shared" si="9"/>
        <v>0</v>
      </c>
      <c r="J29" s="912"/>
    </row>
    <row r="30" spans="1:10" ht="15.75" x14ac:dyDescent="0.2">
      <c r="A30" s="556"/>
      <c r="B30" s="1814"/>
      <c r="C30" s="573"/>
      <c r="D30" s="231">
        <f>D29</f>
        <v>2700</v>
      </c>
      <c r="E30" s="1898"/>
      <c r="F30" s="231">
        <f t="shared" si="14"/>
        <v>0</v>
      </c>
      <c r="G30" s="1878"/>
      <c r="H30" s="813">
        <f t="shared" si="15"/>
        <v>0</v>
      </c>
      <c r="I30" s="580">
        <f t="shared" si="9"/>
        <v>0</v>
      </c>
      <c r="J30" s="912"/>
    </row>
    <row r="31" spans="1:10" ht="15.75" x14ac:dyDescent="0.2">
      <c r="A31" s="556"/>
      <c r="B31" s="1814"/>
      <c r="C31" s="573"/>
      <c r="D31" s="231">
        <f>D30</f>
        <v>2700</v>
      </c>
      <c r="E31" s="1898"/>
      <c r="F31" s="231">
        <f t="shared" si="14"/>
        <v>0</v>
      </c>
      <c r="G31" s="1878"/>
      <c r="H31" s="813">
        <f t="shared" si="15"/>
        <v>0</v>
      </c>
      <c r="I31" s="580">
        <f t="shared" si="9"/>
        <v>0</v>
      </c>
      <c r="J31" s="912"/>
    </row>
    <row r="32" spans="1:10" ht="14.45" customHeight="1" x14ac:dyDescent="0.2">
      <c r="A32" s="556"/>
      <c r="B32" s="1814"/>
      <c r="C32" s="573">
        <v>52</v>
      </c>
      <c r="D32" s="231">
        <f>D31</f>
        <v>2700</v>
      </c>
      <c r="E32" s="1898">
        <v>3</v>
      </c>
      <c r="F32" s="231">
        <f t="shared" si="14"/>
        <v>0</v>
      </c>
      <c r="G32" s="1878"/>
      <c r="H32" s="813">
        <f t="shared" si="15"/>
        <v>0</v>
      </c>
      <c r="I32" s="580">
        <f t="shared" si="9"/>
        <v>0</v>
      </c>
    </row>
    <row r="33" spans="1:9" ht="15.75" x14ac:dyDescent="0.2">
      <c r="A33" s="556"/>
      <c r="B33" s="1814"/>
      <c r="C33" s="573">
        <v>54</v>
      </c>
      <c r="D33" s="231">
        <f>D32</f>
        <v>2700</v>
      </c>
      <c r="E33" s="1898">
        <v>6</v>
      </c>
      <c r="F33" s="231">
        <f t="shared" si="14"/>
        <v>0</v>
      </c>
      <c r="G33" s="1878"/>
      <c r="H33" s="813">
        <f t="shared" si="15"/>
        <v>0</v>
      </c>
      <c r="I33" s="580">
        <f t="shared" si="9"/>
        <v>0</v>
      </c>
    </row>
    <row r="34" spans="1:9" ht="19.5" customHeight="1" thickBot="1" x14ac:dyDescent="0.25">
      <c r="A34" s="557"/>
      <c r="B34" s="1815"/>
      <c r="C34" s="578">
        <v>56</v>
      </c>
      <c r="D34" s="232">
        <f t="shared" ref="D34" si="16">D33</f>
        <v>2700</v>
      </c>
      <c r="E34" s="1902">
        <v>5</v>
      </c>
      <c r="F34" s="232">
        <f t="shared" si="14"/>
        <v>0</v>
      </c>
      <c r="G34" s="1879"/>
      <c r="H34" s="814">
        <f t="shared" si="15"/>
        <v>0</v>
      </c>
      <c r="I34" s="580">
        <f t="shared" si="9"/>
        <v>0</v>
      </c>
    </row>
    <row r="35" spans="1:9" ht="14.45" customHeight="1" x14ac:dyDescent="0.2"/>
    <row r="37" spans="1:9" ht="14.45" customHeight="1" x14ac:dyDescent="0.2"/>
  </sheetData>
  <sheetProtection selectLockedCells="1"/>
  <mergeCells count="11">
    <mergeCell ref="B29:B34"/>
    <mergeCell ref="B21:B27"/>
    <mergeCell ref="B7:B12"/>
    <mergeCell ref="B14:B19"/>
    <mergeCell ref="A1:H1"/>
    <mergeCell ref="G3:H3"/>
    <mergeCell ref="A4:A5"/>
    <mergeCell ref="B4:B5"/>
    <mergeCell ref="D4:D5"/>
    <mergeCell ref="E4:E6"/>
    <mergeCell ref="C4:C5"/>
  </mergeCells>
  <conditionalFormatting sqref="G7:G12 G21:G27 G29:G34">
    <cfRule type="cellIs" dxfId="1" priority="3" stopIfTrue="1" operator="equal">
      <formula>""</formula>
    </cfRule>
  </conditionalFormatting>
  <conditionalFormatting sqref="G14:G19">
    <cfRule type="cellIs" dxfId="0" priority="1" stopIfTrue="1" operator="equal">
      <formula>""</formula>
    </cfRule>
  </conditionalFormatting>
  <dataValidations count="1">
    <dataValidation allowBlank="1" showInputMessage="1" showErrorMessage="1" promptTitle="Внимание!" sqref="G7:G12 G14:G19 G21:G27 G29:G34"/>
  </dataValidations>
  <printOptions horizontalCentered="1"/>
  <pageMargins left="0.19685039370078741" right="0.19685039370078741" top="0.19685039370078741" bottom="0.70866141732283472" header="0.19685039370078741" footer="0.19685039370078741"/>
  <pageSetup paperSize="9" fitToHeight="0" orientation="portrait" r:id="rId1"/>
  <headerFooter alignWithMargins="0">
    <oddFooter>Страница &amp;P&amp;R&amp;A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17</vt:i4>
      </vt:variant>
    </vt:vector>
  </HeadingPairs>
  <TitlesOfParts>
    <vt:vector size="26" baseType="lpstr">
      <vt:lpstr>Условия+Итоги</vt:lpstr>
      <vt:lpstr>Прайс</vt:lpstr>
      <vt:lpstr>Обувь</vt:lpstr>
      <vt:lpstr>Чехлы</vt:lpstr>
      <vt:lpstr>Аксессуары</vt:lpstr>
      <vt:lpstr>Лыжи+Палки+Клюшки</vt:lpstr>
      <vt:lpstr>Крепления</vt:lpstr>
      <vt:lpstr>Санки+Ватрушки</vt:lpstr>
      <vt:lpstr>Термобельё</vt:lpstr>
      <vt:lpstr>Аксессуары!Заголовки_для_печати</vt:lpstr>
      <vt:lpstr>Крепления!Заголовки_для_печати</vt:lpstr>
      <vt:lpstr>'Лыжи+Палки+Клюшки'!Заголовки_для_печати</vt:lpstr>
      <vt:lpstr>Обувь!Заголовки_для_печати</vt:lpstr>
      <vt:lpstr>Прайс!Заголовки_для_печати</vt:lpstr>
      <vt:lpstr>'Санки+Ватрушки'!Заголовки_для_печати</vt:lpstr>
      <vt:lpstr>Термобельё!Заголовки_для_печати</vt:lpstr>
      <vt:lpstr>'Условия+Итоги'!Заголовки_для_печати</vt:lpstr>
      <vt:lpstr>Аксессуары!Область_печати</vt:lpstr>
      <vt:lpstr>Крепления!Область_печати</vt:lpstr>
      <vt:lpstr>'Лыжи+Палки+Клюшки'!Область_печати</vt:lpstr>
      <vt:lpstr>Обувь!Область_печати</vt:lpstr>
      <vt:lpstr>Прайс!Область_печати</vt:lpstr>
      <vt:lpstr>'Санки+Ватрушки'!Область_печати</vt:lpstr>
      <vt:lpstr>Термобельё!Область_печати</vt:lpstr>
      <vt:lpstr>'Условия+Итоги'!Область_печати</vt:lpstr>
      <vt:lpstr>Чехлы!Область_печати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Gusev Evgeniy</cp:lastModifiedBy>
  <cp:lastPrinted>2025-03-03T11:32:36Z</cp:lastPrinted>
  <dcterms:created xsi:type="dcterms:W3CDTF">2010-02-17T07:26:15Z</dcterms:created>
  <dcterms:modified xsi:type="dcterms:W3CDTF">2025-03-03T11:37:11Z</dcterms:modified>
</cp:coreProperties>
</file>